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EDICTIVE MODELS\PRICE\data\"/>
    </mc:Choice>
  </mc:AlternateContent>
  <xr:revisionPtr revIDLastSave="0" documentId="13_ncr:1_{C7A87C32-1B90-456C-9D65-B95CAB3E1F2B}" xr6:coauthVersionLast="47" xr6:coauthVersionMax="47" xr10:uidLastSave="{00000000-0000-0000-0000-000000000000}"/>
  <bookViews>
    <workbookView xWindow="-120" yWindow="-120" windowWidth="29040" windowHeight="15720" activeTab="8" xr2:uid="{A373AD62-218D-4E01-8A90-FEC81BE6752B}"/>
  </bookViews>
  <sheets>
    <sheet name="used_cars" sheetId="1" r:id="rId1"/>
    <sheet name="Brands" sheetId="2" r:id="rId2"/>
    <sheet name="HYUNDAI" sheetId="9" r:id="rId3"/>
    <sheet name="MERCEDES" sheetId="10" r:id="rId4"/>
    <sheet name="LEXUS" sheetId="8" r:id="rId5"/>
    <sheet name="BMW" sheetId="6" r:id="rId6"/>
    <sheet name="CHEVROLET" sheetId="7" r:id="rId7"/>
    <sheet name="FORD" sheetId="4" r:id="rId8"/>
    <sheet name="AUDI" sheetId="5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2" i="1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2" i="1"/>
  <c r="S3" i="1"/>
  <c r="S2" i="1"/>
  <c r="T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A2" i="10" l="1" a="1"/>
  <c r="A2" i="10" s="1"/>
  <c r="A2" i="8" a="1"/>
  <c r="A2" i="8" s="1"/>
  <c r="A2" i="4" a="1"/>
  <c r="A2" i="4" s="1"/>
  <c r="A2" i="9" a="1"/>
  <c r="A2" i="9" s="1"/>
  <c r="E2" i="2"/>
  <c r="A2" i="7" a="1"/>
  <c r="A2" i="7" s="1"/>
  <c r="A2" i="6" a="1"/>
  <c r="A2" i="6" s="1"/>
  <c r="A2" i="5" a="1"/>
  <c r="A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<sst xmlns="http://schemas.openxmlformats.org/spreadsheetml/2006/main" count="43429" uniqueCount="8036">
  <si>
    <t>brand</t>
  </si>
  <si>
    <t>model</t>
  </si>
  <si>
    <t>model_year</t>
  </si>
  <si>
    <t>kilometraje</t>
  </si>
  <si>
    <t>milage (millas)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</si>
  <si>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</si>
  <si>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</si>
  <si>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</si>
  <si>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</si>
  <si>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</si>
  <si>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</si>
  <si>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</si>
  <si>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</si>
  <si>
    <t>precio ($)</t>
  </si>
  <si>
    <t>HP</t>
  </si>
  <si>
    <t>L</t>
  </si>
  <si>
    <t>Ford</t>
  </si>
  <si>
    <t>Utility Police Interceptor Base</t>
  </si>
  <si>
    <t>51,000 mi.</t>
  </si>
  <si>
    <t>E85 Flex Fuel</t>
  </si>
  <si>
    <t>300.0HP 3.7L V6 Cylinder Engine Flex Fuel Capability</t>
  </si>
  <si>
    <t>6-Speed A/T</t>
  </si>
  <si>
    <t>Black</t>
  </si>
  <si>
    <t>At least 1 accident or damage reported</t>
  </si>
  <si>
    <t>Yes</t>
  </si>
  <si>
    <t>$10,300</t>
  </si>
  <si>
    <t>Hyundai</t>
  </si>
  <si>
    <t>Palisade SEL</t>
  </si>
  <si>
    <t>34,742 mi.</t>
  </si>
  <si>
    <t>Gasoline</t>
  </si>
  <si>
    <t>3.8L V6 24V GDI DOHC</t>
  </si>
  <si>
    <t>8-Speed Automatic</t>
  </si>
  <si>
    <t>Moonlight Cloud</t>
  </si>
  <si>
    <t>Gray</t>
  </si>
  <si>
    <t>$38,005</t>
  </si>
  <si>
    <t>Lexus</t>
  </si>
  <si>
    <t>RX 350 RX 350</t>
  </si>
  <si>
    <t>22,372 mi.</t>
  </si>
  <si>
    <t>3.5 Liter DOHC</t>
  </si>
  <si>
    <t>Automatic</t>
  </si>
  <si>
    <t>Blue</t>
  </si>
  <si>
    <t>None reported</t>
  </si>
  <si>
    <t>$54,598</t>
  </si>
  <si>
    <t>INFINITI</t>
  </si>
  <si>
    <t>Q50 Hybrid Sport</t>
  </si>
  <si>
    <t>88,900 mi.</t>
  </si>
  <si>
    <t>Hybrid</t>
  </si>
  <si>
    <t>354.0HP 3.5L V6 Cylinder Engine Gas/Electric Hybrid</t>
  </si>
  <si>
    <t>7-Speed A/T</t>
  </si>
  <si>
    <t>$15,500</t>
  </si>
  <si>
    <t>Audi</t>
  </si>
  <si>
    <t>Q3 45 S line Premium Plus</t>
  </si>
  <si>
    <t>9,835 mi.</t>
  </si>
  <si>
    <t>2.0L I4 16V GDI DOHC Turbo</t>
  </si>
  <si>
    <t>Glacier White Metallic</t>
  </si>
  <si>
    <t>$34,999</t>
  </si>
  <si>
    <t>Acura</t>
  </si>
  <si>
    <t>ILX 2.4L</t>
  </si>
  <si>
    <t>136,397 mi.</t>
  </si>
  <si>
    <t>2.4 Liter</t>
  </si>
  <si>
    <t>F</t>
  </si>
  <si>
    <t>Silver</t>
  </si>
  <si>
    <t>Ebony.</t>
  </si>
  <si>
    <t>$14,798</t>
  </si>
  <si>
    <t>S3 2.0T Premium Plus</t>
  </si>
  <si>
    <t>84,000 mi.</t>
  </si>
  <si>
    <t>292.0HP 2.0L 4 Cylinder Engine Gasoline Fuel</t>
  </si>
  <si>
    <t>$31,000</t>
  </si>
  <si>
    <t>BMW</t>
  </si>
  <si>
    <t>740 iL</t>
  </si>
  <si>
    <t>242,000 mi.</t>
  </si>
  <si>
    <t>282.0HP 4.4L 8 Cylinder Engine Gasoline Fuel</t>
  </si>
  <si>
    <t>A/T</t>
  </si>
  <si>
    <t>Green</t>
  </si>
  <si>
    <t>$7,300</t>
  </si>
  <si>
    <t>RC 350 F Sport</t>
  </si>
  <si>
    <t>23,436 mi.</t>
  </si>
  <si>
    <t>311.0HP 3.5L V6 Cylinder Engine Gasoline Fuel</t>
  </si>
  <si>
    <t>$41,927</t>
  </si>
  <si>
    <t>Tesla</t>
  </si>
  <si>
    <t>Model X Long Range Plus</t>
  </si>
  <si>
    <t>34,000 mi.</t>
  </si>
  <si>
    <t>534.0HP Electric Motor Electric Fuel System</t>
  </si>
  <si>
    <t>$69,950</t>
  </si>
  <si>
    <t>Land</t>
  </si>
  <si>
    <t>Rover Range Rover Sport 3.0 Supercharged HST</t>
  </si>
  <si>
    <t>27,608 mi.</t>
  </si>
  <si>
    <t>V6</t>
  </si>
  <si>
    <t>Fuji White</t>
  </si>
  <si>
    <t>Pimento / Ebony</t>
  </si>
  <si>
    <t>$73,897</t>
  </si>
  <si>
    <t>Aston</t>
  </si>
  <si>
    <t>Martin DBS Superleggera</t>
  </si>
  <si>
    <t>22,770 mi.</t>
  </si>
  <si>
    <t>715.0HP 5.2L 12 Cylinder Engine Gasoline Fuel</t>
  </si>
  <si>
    <t>8-Speed A/T</t>
  </si>
  <si>
    <t>$184,606</t>
  </si>
  <si>
    <t>Toyota</t>
  </si>
  <si>
    <t>Supra 3.0 Premium</t>
  </si>
  <si>
    <t>12,500 mi.</t>
  </si>
  <si>
    <t>382.0HP 3.0L Straight 6 Cylinder Engine Gasoline Fuel</t>
  </si>
  <si>
    <t>Yellow</t>
  </si>
  <si>
    <t>$53,500</t>
  </si>
  <si>
    <t>Lincoln</t>
  </si>
  <si>
    <t>Aviator Reserve AWD</t>
  </si>
  <si>
    <t>18,196 mi.</t>
  </si>
  <si>
    <t>400.0HP 3.0L V6 Cylinder Engine Gasoline Fuel</t>
  </si>
  <si>
    <t>Transmission w/Dual Shift Mode</t>
  </si>
  <si>
    <t>Brown</t>
  </si>
  <si>
    <t>$62,000</t>
  </si>
  <si>
    <t>Jaguar</t>
  </si>
  <si>
    <t>F-TYPE</t>
  </si>
  <si>
    <t>15,903 mi.</t>
  </si>
  <si>
    <t>2.0 Liter Supercharged</t>
  </si>
  <si>
    <t>$47,998</t>
  </si>
  <si>
    <t>Rover LR4 HSE</t>
  </si>
  <si>
    <t>79,800 mi.</t>
  </si>
  <si>
    <t>375.0HP 5.0L 8 Cylinder Engine Gasoline Fuel</t>
  </si>
  <si>
    <t>White</t>
  </si>
  <si>
    <t>$29,990</t>
  </si>
  <si>
    <t>Mercedes-Benz</t>
  </si>
  <si>
    <t>Metris Base</t>
  </si>
  <si>
    <t>1,685 mi.</t>
  </si>
  <si>
    <t>9-Speed Automatic</t>
  </si>
  <si>
    <t>$250,000</t>
  </si>
  <si>
    <t>Dodge</t>
  </si>
  <si>
    <t>Challenger SXT</t>
  </si>
  <si>
    <t>61,074 mi.</t>
  </si>
  <si>
    <t>305.0HP 3.6L V6 Cylinder Engine Gasoline Fuel</t>
  </si>
  <si>
    <t>$16,800</t>
  </si>
  <si>
    <t>Nissan</t>
  </si>
  <si>
    <t>350Z Enthusiast</t>
  </si>
  <si>
    <t>74,000 mi.</t>
  </si>
  <si>
    <t>287.0HP 3.5L V6 Cylinder Engine Gasoline Fuel</t>
  </si>
  <si>
    <t>6-Speed M/T</t>
  </si>
  <si>
    <t>Purple</t>
  </si>
  <si>
    <t>â€“</t>
  </si>
  <si>
    <t>$11,000</t>
  </si>
  <si>
    <t>F-TYPE R</t>
  </si>
  <si>
    <t>35,250 mi.</t>
  </si>
  <si>
    <t>550.0HP 5.0L 8 Cylinder Engine Gasoline Fuel</t>
  </si>
  <si>
    <t>$68,750</t>
  </si>
  <si>
    <t>Genesis</t>
  </si>
  <si>
    <t>GV70 3.5T Sport</t>
  </si>
  <si>
    <t>5,400 mi.</t>
  </si>
  <si>
    <t>375.0HP 3.5L V6 Cylinder Engine Gasoline Fuel</t>
  </si>
  <si>
    <t>Beige</t>
  </si>
  <si>
    <t>$60,000</t>
  </si>
  <si>
    <t>Chevrolet</t>
  </si>
  <si>
    <t>S-10 LS</t>
  </si>
  <si>
    <t>133,510 mi.</t>
  </si>
  <si>
    <t>120.0HP 2.2L 4 Cylinder Engine Flex Fuel Capability</t>
  </si>
  <si>
    <t>$4,500</t>
  </si>
  <si>
    <t>440 Gran Coupe 440i xDrive</t>
  </si>
  <si>
    <t>25,990 mi.</t>
  </si>
  <si>
    <t>3.0 Liter Turbo</t>
  </si>
  <si>
    <t>$38,598</t>
  </si>
  <si>
    <t>F-150 XLT</t>
  </si>
  <si>
    <t>2,823 mi.</t>
  </si>
  <si>
    <t>3.5L V6 24V PDI DOHC Twin Turbo</t>
  </si>
  <si>
    <t>Iconic Silver Metallic</t>
  </si>
  <si>
    <t>$58,504</t>
  </si>
  <si>
    <t>Suburban RST</t>
  </si>
  <si>
    <t>52,000 mi.</t>
  </si>
  <si>
    <t>355.0HP 5.3L 8 Cylinder Engine Gasoline Fuel</t>
  </si>
  <si>
    <t>10-Speed A/T</t>
  </si>
  <si>
    <t>$61,000</t>
  </si>
  <si>
    <t>Elantra N Base</t>
  </si>
  <si>
    <t>11,650 mi.</t>
  </si>
  <si>
    <t>276.0HP 2.0L 4 Cylinder Engine Gasoline Fuel</t>
  </si>
  <si>
    <t>$32,300</t>
  </si>
  <si>
    <t>Sentra SR</t>
  </si>
  <si>
    <t>96,541 mi.</t>
  </si>
  <si>
    <t>1.8 Liter</t>
  </si>
  <si>
    <t>$13,998</t>
  </si>
  <si>
    <t>AMG CLA 45 Base 4MATIC</t>
  </si>
  <si>
    <t>17,500 mi.</t>
  </si>
  <si>
    <t>382.0HP 2.0L 4 Cylinder Engine Gasoline Fuel</t>
  </si>
  <si>
    <t>$59,995</t>
  </si>
  <si>
    <t>650 Gran Coupe i xDrive</t>
  </si>
  <si>
    <t>69,000 mi.</t>
  </si>
  <si>
    <t>445.0HP 4.4L 8 Cylinder Engine Gasoline Fuel</t>
  </si>
  <si>
    <t>$25,700</t>
  </si>
  <si>
    <t>Q5 2.0T Premium Plus</t>
  </si>
  <si>
    <t>81,880 mi.</t>
  </si>
  <si>
    <t>2.0L I4 16V GDI DOHC Turbo Flexible Fuel</t>
  </si>
  <si>
    <t>Mythos Black Metallic</t>
  </si>
  <si>
    <t>$21,375</t>
  </si>
  <si>
    <t>AMG C 43 Base 4MATIC</t>
  </si>
  <si>
    <t>28,800 mi.</t>
  </si>
  <si>
    <t>362.0HP 3.0L V6 Cylinder Engine Gasoline Fuel</t>
  </si>
  <si>
    <t>9-Speed A/T</t>
  </si>
  <si>
    <t>$48,000</t>
  </si>
  <si>
    <t>Ram 1500 Laramie Mega Cab</t>
  </si>
  <si>
    <t>300,183 mi.</t>
  </si>
  <si>
    <t>345.0HP 5.7L 8 Cylinder Engine Gasoline Fuel</t>
  </si>
  <si>
    <t>$10,900</t>
  </si>
  <si>
    <t>i3 120Ah w/Range Extender</t>
  </si>
  <si>
    <t>35,035 mi.</t>
  </si>
  <si>
    <t>120 AH</t>
  </si>
  <si>
    <t>$24,998</t>
  </si>
  <si>
    <t>Kia</t>
  </si>
  <si>
    <t>Sorento SX</t>
  </si>
  <si>
    <t>171,000 mi.</t>
  </si>
  <si>
    <t>276.0HP 3.5L V6 Cylinder Engine Gasoline Fuel</t>
  </si>
  <si>
    <t>$5,999</t>
  </si>
  <si>
    <t>LX 570 Base</t>
  </si>
  <si>
    <t>118,700 mi.</t>
  </si>
  <si>
    <t>383.0HP 5.7L 8 Cylinder Engine Gasoline Fuel</t>
  </si>
  <si>
    <t>$46,900</t>
  </si>
  <si>
    <t>Jeep</t>
  </si>
  <si>
    <t>New Compass Trailhawk</t>
  </si>
  <si>
    <t>119,000 mi.</t>
  </si>
  <si>
    <t>180.0HP 2.4L 4 Cylinder Engine Gasoline Fuel</t>
  </si>
  <si>
    <t>Red</t>
  </si>
  <si>
    <t>$15,900</t>
  </si>
  <si>
    <t>340 i</t>
  </si>
  <si>
    <t>44,261 mi.</t>
  </si>
  <si>
    <t>$33,598</t>
  </si>
  <si>
    <t>A4 2.0T Premium Plus quattro</t>
  </si>
  <si>
    <t>125,575 mi.</t>
  </si>
  <si>
    <t>211.0HP 2.0L 4 Cylinder Engine Gasoline Fuel</t>
  </si>
  <si>
    <t>$8,999</t>
  </si>
  <si>
    <t>Tucson SE</t>
  </si>
  <si>
    <t>16,200 mi.</t>
  </si>
  <si>
    <t>173.0HP 2.7L V6 Cylinder Engine Gasoline Fuel</t>
  </si>
  <si>
    <t>Gold</t>
  </si>
  <si>
    <t>$8,200</t>
  </si>
  <si>
    <t>Z4 sDrive28i</t>
  </si>
  <si>
    <t>70,000 mi.</t>
  </si>
  <si>
    <t>240.0HP 2.0L 4 Cylinder Engine Gasoline Fuel</t>
  </si>
  <si>
    <t>$20,000</t>
  </si>
  <si>
    <t>Bentley</t>
  </si>
  <si>
    <t>Continental GTC Base</t>
  </si>
  <si>
    <t>20,200 mi.</t>
  </si>
  <si>
    <t>552.0HP 6.0L 12 Cylinder Engine Flex Fuel Capability</t>
  </si>
  <si>
    <t>$79,950</t>
  </si>
  <si>
    <t>Honda</t>
  </si>
  <si>
    <t>Passport Elite</t>
  </si>
  <si>
    <t>2,978 mi.</t>
  </si>
  <si>
    <t>3.5 Liter SOHC</t>
  </si>
  <si>
    <t>Lunar Silver Metallic</t>
  </si>
  <si>
    <t>$45,498</t>
  </si>
  <si>
    <t>Sprinter 2500</t>
  </si>
  <si>
    <t>189,719 mi.</t>
  </si>
  <si>
    <t>Diesel</t>
  </si>
  <si>
    <t>3.0L V6 Cylinder Engine Diesel Fuel</t>
  </si>
  <si>
    <t>5-Speed A/T</t>
  </si>
  <si>
    <t>$14,000</t>
  </si>
  <si>
    <t>M850 i xDrive</t>
  </si>
  <si>
    <t>9,949 mi.</t>
  </si>
  <si>
    <t>4.4 Liter DOHC Twin Turbo</t>
  </si>
  <si>
    <t>$75,798</t>
  </si>
  <si>
    <t>Lucid</t>
  </si>
  <si>
    <t>Air Grand Touring</t>
  </si>
  <si>
    <t>3,552 mi.</t>
  </si>
  <si>
    <t>536.0HP Electric Motor Electric Fuel System</t>
  </si>
  <si>
    <t>1-Speed A/T</t>
  </si>
  <si>
    <t>$119,999</t>
  </si>
  <si>
    <t>A7 Premium</t>
  </si>
  <si>
    <t>54,000 mi.</t>
  </si>
  <si>
    <t>310.0HP 3.0L V6 Cylinder Engine Gasoline Fuel</t>
  </si>
  <si>
    <t>$36,880</t>
  </si>
  <si>
    <t>Silverado 1500 Custom Trail Boss</t>
  </si>
  <si>
    <t>51,351 mi.</t>
  </si>
  <si>
    <t>5.3L V8 16V GDI OHV</t>
  </si>
  <si>
    <t>Jet Black</t>
  </si>
  <si>
    <t>$43,147</t>
  </si>
  <si>
    <t>MINI</t>
  </si>
  <si>
    <t>Convertible John Cooper Works</t>
  </si>
  <si>
    <t>24,280 mi.</t>
  </si>
  <si>
    <t>228.0HP 2.0L 4 Cylinder Engine Gasoline Fuel</t>
  </si>
  <si>
    <t>$29,000</t>
  </si>
  <si>
    <t>Avalon Touring</t>
  </si>
  <si>
    <t>89,148 mi.</t>
  </si>
  <si>
    <t>268.0HP 3.5L V6 Cylinder Engine Gasoline Fuel</t>
  </si>
  <si>
    <t>$17,500</t>
  </si>
  <si>
    <t>Porsche</t>
  </si>
  <si>
    <t>Cayenne Platinum Edition</t>
  </si>
  <si>
    <t>73,043 mi.</t>
  </si>
  <si>
    <t>300.0HP 3.6L V6 Cylinder Engine Gasoline Fuel</t>
  </si>
  <si>
    <t>$30,990</t>
  </si>
  <si>
    <t>AMG C 63 S</t>
  </si>
  <si>
    <t>60,000 mi.</t>
  </si>
  <si>
    <t>503.0HP 4.0L 8 Cylinder Engine Gasoline Fuel</t>
  </si>
  <si>
    <t>$52,500</t>
  </si>
  <si>
    <t>CR-V EX-L</t>
  </si>
  <si>
    <t>73,549 mi.</t>
  </si>
  <si>
    <t>2.4L I4 16V GDI DOHC</t>
  </si>
  <si>
    <t>Automatic CVT</t>
  </si>
  <si>
    <t>Mountain Air Metallic</t>
  </si>
  <si>
    <t>$20,848</t>
  </si>
  <si>
    <t>Hummer</t>
  </si>
  <si>
    <t>H2 Base</t>
  </si>
  <si>
    <t>110,900 mi.</t>
  </si>
  <si>
    <t>325.0HP 6.0L 8 Cylinder Engine Gasoline Fuel</t>
  </si>
  <si>
    <t>$19,500</t>
  </si>
  <si>
    <t>911 Carrera S</t>
  </si>
  <si>
    <t>39,000 mi.</t>
  </si>
  <si>
    <t>400.0HP 3.8L Flat 6 Cylinder Engine Gasoline Fuel</t>
  </si>
  <si>
    <t>$73,000</t>
  </si>
  <si>
    <t>CLA-Class CLA 250</t>
  </si>
  <si>
    <t>120,000 mi.</t>
  </si>
  <si>
    <t>208.0HP 2.0L 4 Cylinder Engine Gasoline Fuel</t>
  </si>
  <si>
    <t>$19,800</t>
  </si>
  <si>
    <t>Chrysler</t>
  </si>
  <si>
    <t>300 Touring</t>
  </si>
  <si>
    <t>134,602 mi.</t>
  </si>
  <si>
    <t>250.0HP 3.5L V6 Cylinder Engine Gasoline Fuel</t>
  </si>
  <si>
    <t>$7,500</t>
  </si>
  <si>
    <t>Rogue SV</t>
  </si>
  <si>
    <t>1,094 mi.</t>
  </si>
  <si>
    <t>1.5L I3 12V GDI DOHC Turbo</t>
  </si>
  <si>
    <t>Caspian Blue</t>
  </si>
  <si>
    <t>Light Gray</t>
  </si>
  <si>
    <t>$30,999</t>
  </si>
  <si>
    <t>A3 2.0T</t>
  </si>
  <si>
    <t>83,500 mi.</t>
  </si>
  <si>
    <t>200.0HP 2.0L 4 Cylinder Engine Gasoline Fuel</t>
  </si>
  <si>
    <t>$6,500</t>
  </si>
  <si>
    <t>Mustang GT Premium</t>
  </si>
  <si>
    <t>37,060 mi.</t>
  </si>
  <si>
    <t>420.0HP 5.0L 8 Cylinder Engine Gasoline Fuel</t>
  </si>
  <si>
    <t>$28,500</t>
  </si>
  <si>
    <t>RL Technology</t>
  </si>
  <si>
    <t>97,700 mi.</t>
  </si>
  <si>
    <t>300.0HP 3.7L V6 Cylinder Engine Gasoline Fuel</t>
  </si>
  <si>
    <t>$10,995</t>
  </si>
  <si>
    <t>Volvo</t>
  </si>
  <si>
    <t>XC90 Hybrid T8 R-Design</t>
  </si>
  <si>
    <t>40,000 mi.</t>
  </si>
  <si>
    <t>Plug-In Hybrid</t>
  </si>
  <si>
    <t>400.0HP 2.0L 4 Cylinder Engine Plug-In Electric/Gas</t>
  </si>
  <si>
    <t>$42,000</t>
  </si>
  <si>
    <t>R8 5.2 V10</t>
  </si>
  <si>
    <t>8,940 mi.</t>
  </si>
  <si>
    <t>5.2L V10 40V PDI DOHC</t>
  </si>
  <si>
    <t>7-Speed Automatic with Auto-Shift</t>
  </si>
  <si>
    <t>Tango Red Metallic</t>
  </si>
  <si>
    <t>$144,900</t>
  </si>
  <si>
    <t>GLK-Class GLK 350</t>
  </si>
  <si>
    <t>186,000 mi.</t>
  </si>
  <si>
    <t>302.0HP 3.5L V6 Cylinder Engine Gasoline Fuel</t>
  </si>
  <si>
    <t>$10,000</t>
  </si>
  <si>
    <t>C-HR LE</t>
  </si>
  <si>
    <t>13,180 mi.</t>
  </si>
  <si>
    <t>2.0 Liter</t>
  </si>
  <si>
    <t>CVT-F</t>
  </si>
  <si>
    <t>$23,998</t>
  </si>
  <si>
    <t>IS 350 Base</t>
  </si>
  <si>
    <t>104,000 mi.</t>
  </si>
  <si>
    <t>306.0HP 3.5L V6 Cylinder Engine Gasoline Fuel</t>
  </si>
  <si>
    <t>$21,000</t>
  </si>
  <si>
    <t>X4 M40i</t>
  </si>
  <si>
    <t>8,500 mi.</t>
  </si>
  <si>
    <t>382.0HP 3.0L Straight 6 Cylinder Engine Gasoline/Mild Electric Hybrid</t>
  </si>
  <si>
    <t>$67,900</t>
  </si>
  <si>
    <t>M4 CS</t>
  </si>
  <si>
    <t>19,069 mi.</t>
  </si>
  <si>
    <t>3.0 Liter DOHC Turbo</t>
  </si>
  <si>
    <t>Alpine White</t>
  </si>
  <si>
    <t>Anthracite</t>
  </si>
  <si>
    <t>$69,998</t>
  </si>
  <si>
    <t>Cadillac</t>
  </si>
  <si>
    <t>CT5 Premium Luxury</t>
  </si>
  <si>
    <t>6,090 mi.</t>
  </si>
  <si>
    <t>237.0HP 2.0L 4 Cylinder Engine Gasoline Fuel</t>
  </si>
  <si>
    <t>4,900 mi.</t>
  </si>
  <si>
    <t>$99,000</t>
  </si>
  <si>
    <t>A5 2.0T Premium Plus</t>
  </si>
  <si>
    <t>47,523 mi.</t>
  </si>
  <si>
    <t>248.0HP 2.0L 4 Cylinder Engine Gasoline Fuel</t>
  </si>
  <si>
    <t>300C SRT8</t>
  </si>
  <si>
    <t>43,000 mi.</t>
  </si>
  <si>
    <t>425.0HP 6.1L 8 Cylinder Engine Gasoline Fuel</t>
  </si>
  <si>
    <t>$19,995</t>
  </si>
  <si>
    <t>Continental GT W12</t>
  </si>
  <si>
    <t>14,684 mi.</t>
  </si>
  <si>
    <t>582.0HP 6.0L 12 Cylinder Engine Gasoline Fuel</t>
  </si>
  <si>
    <t>$130,000</t>
  </si>
  <si>
    <t>M4 Base</t>
  </si>
  <si>
    <t>57,800 mi.</t>
  </si>
  <si>
    <t>425.0HP 3.0L Straight 6 Cylinder Engine Gasoline Fuel</t>
  </si>
  <si>
    <t>$55,999</t>
  </si>
  <si>
    <t>GR Corolla Circuit Edition</t>
  </si>
  <si>
    <t>952 mi.</t>
  </si>
  <si>
    <t>300.0HP 1.6L 3 Cylinder Engine Gasoline Fuel</t>
  </si>
  <si>
    <t>$49,950</t>
  </si>
  <si>
    <t>RS 5 2.9T</t>
  </si>
  <si>
    <t>21,240 mi.</t>
  </si>
  <si>
    <t>444.0HP 2.9L V6 Cylinder Engine Gasoline Fuel</t>
  </si>
  <si>
    <t>$59,950</t>
  </si>
  <si>
    <t>Cayenne Base</t>
  </si>
  <si>
    <t>59,338 mi.</t>
  </si>
  <si>
    <t>335.0HP 3.0L V6 Cylinder Engine Gasoline Fuel</t>
  </si>
  <si>
    <t>$42,499</t>
  </si>
  <si>
    <t>Lamborghini</t>
  </si>
  <si>
    <t>Huracan Tecnica Coupe</t>
  </si>
  <si>
    <t>255 mi.</t>
  </si>
  <si>
    <t>5.2L V-10 gasoline direct injection, DOHC, variable valve contro</t>
  </si>
  <si>
    <t>BLU ELEOS</t>
  </si>
  <si>
    <t>Nero Ade</t>
  </si>
  <si>
    <t>$359,991</t>
  </si>
  <si>
    <t>Maserati</t>
  </si>
  <si>
    <t>Quattroporte S</t>
  </si>
  <si>
    <t>23,230 mi.</t>
  </si>
  <si>
    <t>424.0HP 3.0L V6 Cylinder Engine Gasoline Fuel</t>
  </si>
  <si>
    <t>$44,999</t>
  </si>
  <si>
    <t>XF 35t R-Sport</t>
  </si>
  <si>
    <t>48,000 mi.</t>
  </si>
  <si>
    <t>340.0HP 3.0L V6 Cylinder Engine Gasoline Fuel</t>
  </si>
  <si>
    <t>$30,000</t>
  </si>
  <si>
    <t>ES 330 Base</t>
  </si>
  <si>
    <t>41,059 mi.</t>
  </si>
  <si>
    <t>225.0HP 3.3L V6 Cylinder Engine Gasoline Fuel</t>
  </si>
  <si>
    <t>$11,100</t>
  </si>
  <si>
    <t>Rover Discovery Sport SE R-Dynamic</t>
  </si>
  <si>
    <t>$37,998</t>
  </si>
  <si>
    <t>Cayman GTS</t>
  </si>
  <si>
    <t>11,500 mi.</t>
  </si>
  <si>
    <t>340.0HP 3.4L Flat 6 Cylinder Engine Gasoline Fuel</t>
  </si>
  <si>
    <t>$72,000</t>
  </si>
  <si>
    <t>G90 3.3T Premium</t>
  </si>
  <si>
    <t>9,950 mi.</t>
  </si>
  <si>
    <t>365.0HP 3.3L V6 Cylinder Engine Gasoline Fuel</t>
  </si>
  <si>
    <t>$53,950</t>
  </si>
  <si>
    <t>Volkswagen</t>
  </si>
  <si>
    <t>Golf R 20th Anniversary Edition</t>
  </si>
  <si>
    <t>633 mi.</t>
  </si>
  <si>
    <t>315.0HP 2.0L 4 Cylinder Engine Gasoline Fuel</t>
  </si>
  <si>
    <t>$47,999</t>
  </si>
  <si>
    <t>Sonata Hybrid Limited</t>
  </si>
  <si>
    <t>66,000 mi.</t>
  </si>
  <si>
    <t>199.0HP 2.4L 4 Cylinder Engine Gas/Electric Hybrid</t>
  </si>
  <si>
    <t>RS 7 4.0T Prestige</t>
  </si>
  <si>
    <t>59,715 mi.</t>
  </si>
  <si>
    <t>560.0HP 4.0L 8 Cylinder Engine Gasoline Fuel</t>
  </si>
  <si>
    <t>$45,000</t>
  </si>
  <si>
    <t>740 Li</t>
  </si>
  <si>
    <t>85,252 mi.</t>
  </si>
  <si>
    <t>326.0HP 3.0L Straight 6 Cylinder Engine Gasoline Fuel</t>
  </si>
  <si>
    <t>$18,500</t>
  </si>
  <si>
    <t>GLS 450 Base 4MATIC</t>
  </si>
  <si>
    <t>17,900 mi.</t>
  </si>
  <si>
    <t>362.0HP 3.0L Straight 6 Cylinder Engine Gasoline/Mild Electric Hybrid</t>
  </si>
  <si>
    <t>$80,000</t>
  </si>
  <si>
    <t>M6 Base</t>
  </si>
  <si>
    <t>25,500 mi.</t>
  </si>
  <si>
    <t>560.0HP 4.4L 8 Cylinder Engine Gasoline Fuel</t>
  </si>
  <si>
    <t>$55,000</t>
  </si>
  <si>
    <t>Subaru</t>
  </si>
  <si>
    <t>Forester 2.5 X</t>
  </si>
  <si>
    <t>210,703 mi.</t>
  </si>
  <si>
    <t>165.0HP 2.5L 4 Cylinder Engine Gasoline Fuel</t>
  </si>
  <si>
    <t>M/T</t>
  </si>
  <si>
    <t>$2,300</t>
  </si>
  <si>
    <t>3,800 mi.</t>
  </si>
  <si>
    <t>$34,000</t>
  </si>
  <si>
    <t>Niro Plug-In Hybrid EX Premium</t>
  </si>
  <si>
    <t>36,602 mi.</t>
  </si>
  <si>
    <t>1.6L I4 16V GDI DOHC Hybrid</t>
  </si>
  <si>
    <t>6-Speed Automatic with Auto-Shift</t>
  </si>
  <si>
    <t>Horizon Blue</t>
  </si>
  <si>
    <t>Charcoal</t>
  </si>
  <si>
    <t>$31,995</t>
  </si>
  <si>
    <t>Rivian</t>
  </si>
  <si>
    <t>R1S Adventure Package</t>
  </si>
  <si>
    <t>2,800 mi.</t>
  </si>
  <si>
    <t>835.0HP Electric Motor Electric Fuel System</t>
  </si>
  <si>
    <t>$92,000</t>
  </si>
  <si>
    <t>2,165 mi.</t>
  </si>
  <si>
    <t>5.2L V12 48V GDI DOHC Twin Turbo</t>
  </si>
  <si>
    <t>$279,950</t>
  </si>
  <si>
    <t>SLC 300 Base</t>
  </si>
  <si>
    <t>33,000 mi.</t>
  </si>
  <si>
    <t>241.0HP 2.0L 4 Cylinder Engine Gasoline Fuel</t>
  </si>
  <si>
    <t>$29,900</t>
  </si>
  <si>
    <t>435 Gran Coupe i</t>
  </si>
  <si>
    <t>76,009 mi.</t>
  </si>
  <si>
    <t>300.0HP 3.0L Straight 6 Cylinder Engine Gasoline Fuel</t>
  </si>
  <si>
    <t>$24,950</t>
  </si>
  <si>
    <t>Grand Cherokee Summit</t>
  </si>
  <si>
    <t>31,349 mi.</t>
  </si>
  <si>
    <t>5.7L V8 16V MPFI OHV</t>
  </si>
  <si>
    <t>Granite Crystal Clearcoat Metallic</t>
  </si>
  <si>
    <t>$39,366</t>
  </si>
  <si>
    <t>RC 350 Base</t>
  </si>
  <si>
    <t>Orange</t>
  </si>
  <si>
    <t>$32,900</t>
  </si>
  <si>
    <t>525 i</t>
  </si>
  <si>
    <t>91,420 mi.</t>
  </si>
  <si>
    <t>215.0HP 2.5L Straight 6 Cylinder Engine Gasoline Fuel</t>
  </si>
  <si>
    <t>$8,900</t>
  </si>
  <si>
    <t>Corolla LE</t>
  </si>
  <si>
    <t>124,756 mi.</t>
  </si>
  <si>
    <t>130.0HP 1.8L 4 Cylinder Engine Gasoline Fuel</t>
  </si>
  <si>
    <t>$4,995</t>
  </si>
  <si>
    <t>CT5-V Blackwing</t>
  </si>
  <si>
    <t>2,415 mi.</t>
  </si>
  <si>
    <t>6.2L V8 16V GDI OHV Supercharged</t>
  </si>
  <si>
    <t>10-Speed Automatic</t>
  </si>
  <si>
    <t>Rift Metallic</t>
  </si>
  <si>
    <t>$104,900</t>
  </si>
  <si>
    <t>GMC</t>
  </si>
  <si>
    <t>Acadia SLT-1</t>
  </si>
  <si>
    <t>116,226 mi.</t>
  </si>
  <si>
    <t>288.0HP 3.6L V6 Cylinder Engine Gasoline Fuel</t>
  </si>
  <si>
    <t>$7,900</t>
  </si>
  <si>
    <t>LC 500 Base</t>
  </si>
  <si>
    <t>37,869 mi.</t>
  </si>
  <si>
    <t>5.0L V8 32V PDI DOHC</t>
  </si>
  <si>
    <t>Atomic Silver</t>
  </si>
  <si>
    <t>Rioja Red</t>
  </si>
  <si>
    <t>$75,950</t>
  </si>
  <si>
    <t>i8 Base</t>
  </si>
  <si>
    <t>41,500 mi.</t>
  </si>
  <si>
    <t>369.0HP 1.5L 3 Cylinder Engine Plug-In Electric/Gas</t>
  </si>
  <si>
    <t>$86,000</t>
  </si>
  <si>
    <t>ES 300h Base</t>
  </si>
  <si>
    <t>87,001 mi.</t>
  </si>
  <si>
    <t>200.0HP 2.5L 4 Cylinder Engine Gas/Electric Hybrid</t>
  </si>
  <si>
    <t>CVT Transmission</t>
  </si>
  <si>
    <t>$17,995</t>
  </si>
  <si>
    <t>CT5-V V-Series</t>
  </si>
  <si>
    <t>4,451 mi.</t>
  </si>
  <si>
    <t>3.0L V6 24V GDI DOHC Twin Turbo</t>
  </si>
  <si>
    <t>Summit White</t>
  </si>
  <si>
    <t>$55,655</t>
  </si>
  <si>
    <t>540 i xDrive</t>
  </si>
  <si>
    <t>27,158 mi.</t>
  </si>
  <si>
    <t>2.0 Liter Turbo</t>
  </si>
  <si>
    <t>Imperial Blue Metallic</t>
  </si>
  <si>
    <t>Canberra Beige/Black</t>
  </si>
  <si>
    <t>$39,998</t>
  </si>
  <si>
    <t>Express 1500 Work Van</t>
  </si>
  <si>
    <t>139,804 mi.</t>
  </si>
  <si>
    <t>195.0HP 4.3L V6 Cylinder Engine Gasoline Fuel</t>
  </si>
  <si>
    <t>$14,500</t>
  </si>
  <si>
    <t>Gladiator Rubicon</t>
  </si>
  <si>
    <t>27,300 mi.</t>
  </si>
  <si>
    <t>285.0HP 3.6L V6 Cylinder Engine Gasoline Fuel</t>
  </si>
  <si>
    <t>$47,500</t>
  </si>
  <si>
    <t>36,812 mi.</t>
  </si>
  <si>
    <t>$27,000</t>
  </si>
  <si>
    <t>Rover LR4 HSE LUX Landmark Edition</t>
  </si>
  <si>
    <t>144,000 mi.</t>
  </si>
  <si>
    <t>$18,000</t>
  </si>
  <si>
    <t>XT4 Sport</t>
  </si>
  <si>
    <t>44,500 mi.</t>
  </si>
  <si>
    <t>$28,900</t>
  </si>
  <si>
    <t>750 750i xDrive</t>
  </si>
  <si>
    <t>10,917 mi.</t>
  </si>
  <si>
    <t>4.4 Liter Twin Turbo</t>
  </si>
  <si>
    <t>$73,998</t>
  </si>
  <si>
    <t>Arnage R</t>
  </si>
  <si>
    <t>8,332 mi.</t>
  </si>
  <si>
    <t>400.0HP 6.75L 8 Cylinder Engine Gasoline Fuel</t>
  </si>
  <si>
    <t>4-Speed A/T</t>
  </si>
  <si>
    <t>$47,350</t>
  </si>
  <si>
    <t>51,247 mi.</t>
  </si>
  <si>
    <t>3.0 Liter GTDI</t>
  </si>
  <si>
    <t>Magnetic Gray Clearcoat</t>
  </si>
  <si>
    <t>Roast</t>
  </si>
  <si>
    <t>$47,698</t>
  </si>
  <si>
    <t>AMG GL AMG GL 63 4MATIC</t>
  </si>
  <si>
    <t>550.0HP 5.5L 8 Cylinder Engine Gasoline Fuel</t>
  </si>
  <si>
    <t>$36,500</t>
  </si>
  <si>
    <t>RAM</t>
  </si>
  <si>
    <t>ProMaster 3500 High Roof</t>
  </si>
  <si>
    <t>147,834 mi.</t>
  </si>
  <si>
    <t>3.6L V6 24V MPFI DOHC</t>
  </si>
  <si>
    <t>6-Speed Automatic</t>
  </si>
  <si>
    <t>Bright White Clearcoat</t>
  </si>
  <si>
    <t>$32,662</t>
  </si>
  <si>
    <t>105,000 mi.</t>
  </si>
  <si>
    <t>$6,600</t>
  </si>
  <si>
    <t>A5 2.0T Premium</t>
  </si>
  <si>
    <t>92,203 mi.</t>
  </si>
  <si>
    <t>$9,995</t>
  </si>
  <si>
    <t>GT-R Premium</t>
  </si>
  <si>
    <t>15,600 mi.</t>
  </si>
  <si>
    <t>485.0HP 3.8L V6 Cylinder Engine Gasoline Fuel</t>
  </si>
  <si>
    <t>$69,500</t>
  </si>
  <si>
    <t>Rover Range Rover Sport 3.0L Supercharged HSE</t>
  </si>
  <si>
    <t>104,700 mi.</t>
  </si>
  <si>
    <t>Ivory / Ebony</t>
  </si>
  <si>
    <t>$30,775</t>
  </si>
  <si>
    <t>72,348 mi.</t>
  </si>
  <si>
    <t>132.0HP 1.8L 4 Cylinder Engine Gasoline Fuel</t>
  </si>
  <si>
    <t>2,500 mi.</t>
  </si>
  <si>
    <t>$94,000</t>
  </si>
  <si>
    <t>C-Class C300 4MATIC</t>
  </si>
  <si>
    <t>13,177 mi.</t>
  </si>
  <si>
    <t>Silk Beige/Black</t>
  </si>
  <si>
    <t>$44,798</t>
  </si>
  <si>
    <t>Cayenne E-Hybrid S</t>
  </si>
  <si>
    <t>96,000 mi.</t>
  </si>
  <si>
    <t>416.0HP 3.0L V6 Cylinder Engine Plug-In Electric/Gas</t>
  </si>
  <si>
    <t>$23,000</t>
  </si>
  <si>
    <t>93,009 mi.</t>
  </si>
  <si>
    <t>5.3L V8 16V MPFI OHV Flexible Fuel</t>
  </si>
  <si>
    <t>4-Speed Automatic</t>
  </si>
  <si>
    <t>Medium Pewter</t>
  </si>
  <si>
    <t>$22,495</t>
  </si>
  <si>
    <t>Q70h Base</t>
  </si>
  <si>
    <t>52,750 mi.</t>
  </si>
  <si>
    <t>360.0HP 3.5L V6 Cylinder Engine Gas/Electric Hybrid</t>
  </si>
  <si>
    <t>$28,998</t>
  </si>
  <si>
    <t>A7 Premium Plus</t>
  </si>
  <si>
    <t>25,361 mi.</t>
  </si>
  <si>
    <t>Typhoon Gray</t>
  </si>
  <si>
    <t>$49,998</t>
  </si>
  <si>
    <t>Q7 3.0T Premium Plus</t>
  </si>
  <si>
    <t>98,527 mi.</t>
  </si>
  <si>
    <t>280.0HP 3.0L V6 Cylinder Engine Gasoline Fuel</t>
  </si>
  <si>
    <t>Air Pure</t>
  </si>
  <si>
    <t>1,300 mi.</t>
  </si>
  <si>
    <t>620.0HP Electric Motor Electric Fuel System</t>
  </si>
  <si>
    <t>$86,900</t>
  </si>
  <si>
    <t>Pacifica Touring</t>
  </si>
  <si>
    <t>87,305 mi.</t>
  </si>
  <si>
    <t>$9,000</t>
  </si>
  <si>
    <t>TTS 2.0T Premium Plus</t>
  </si>
  <si>
    <t>72,922 mi.</t>
  </si>
  <si>
    <t>265.0HP 2.0L 4 Cylinder Engine Gasoline Fuel</t>
  </si>
  <si>
    <t>$25,999</t>
  </si>
  <si>
    <t>41,000 mi.</t>
  </si>
  <si>
    <t>Forester Premium</t>
  </si>
  <si>
    <t>42,125 mi.</t>
  </si>
  <si>
    <t>2.5L H4 16V GDI DOHC</t>
  </si>
  <si>
    <t>Crystal Black Silica</t>
  </si>
  <si>
    <t>$27,899</t>
  </si>
  <si>
    <t>AMG C AMG C 63</t>
  </si>
  <si>
    <t>62,000 mi.</t>
  </si>
  <si>
    <t>469.0HP 4.0L 8 Cylinder Engine Gasoline Fuel</t>
  </si>
  <si>
    <t>$40,000</t>
  </si>
  <si>
    <t>Rover LR3 HSE</t>
  </si>
  <si>
    <t>153,843 mi.</t>
  </si>
  <si>
    <t>300.0HP 4.4L 8 Cylinder Engine Gasoline Fuel</t>
  </si>
  <si>
    <t>$9,950</t>
  </si>
  <si>
    <t>X7 xDrive40i</t>
  </si>
  <si>
    <t>35,248 mi.</t>
  </si>
  <si>
    <t>3.0 Liter Twin Turbo</t>
  </si>
  <si>
    <t>Arctic Gray Metallic</t>
  </si>
  <si>
    <t>$53,998</t>
  </si>
  <si>
    <t>Transit Connect XLT</t>
  </si>
  <si>
    <t>194,454 mi.</t>
  </si>
  <si>
    <t>169.0HP 2.5L 4 Cylinder Engine Gasoline Fuel</t>
  </si>
  <si>
    <t>$9,888</t>
  </si>
  <si>
    <t>LX 570 Three-Row</t>
  </si>
  <si>
    <t>21,000 mi.</t>
  </si>
  <si>
    <t>$89,999</t>
  </si>
  <si>
    <t>18,494 mi.</t>
  </si>
  <si>
    <t>7-Speed M/T</t>
  </si>
  <si>
    <t>Ram 2500 Laramie Quad Cab</t>
  </si>
  <si>
    <t>218,000 mi.</t>
  </si>
  <si>
    <t>330.0HP 5.7L 8 Cylinder Engine Gasoline Fuel</t>
  </si>
  <si>
    <t>$12,990</t>
  </si>
  <si>
    <t>Armada SL</t>
  </si>
  <si>
    <t>67,800 mi.</t>
  </si>
  <si>
    <t>400.0HP 5.6L 8 Cylinder Engine Gasoline Fuel</t>
  </si>
  <si>
    <t>Cayman Base</t>
  </si>
  <si>
    <t>79,000 mi.</t>
  </si>
  <si>
    <t>275.0HP 2.7L Flat 6 Cylinder Engine Gasoline Fuel</t>
  </si>
  <si>
    <t>$42,999</t>
  </si>
  <si>
    <t>GLE 450 GLE 450</t>
  </si>
  <si>
    <t>24,906 mi.</t>
  </si>
  <si>
    <t>Selenite Grey Metallic</t>
  </si>
  <si>
    <t>$63,998</t>
  </si>
  <si>
    <t>Monte Carlo SS</t>
  </si>
  <si>
    <t>66,840 mi.</t>
  </si>
  <si>
    <t>303.0HP 5.3L 8 Cylinder Engine Gasoline Fuel</t>
  </si>
  <si>
    <t>$12,000</t>
  </si>
  <si>
    <t>M5 Base</t>
  </si>
  <si>
    <t>86,000 mi.</t>
  </si>
  <si>
    <t>$32,000</t>
  </si>
  <si>
    <t>Kona N Base</t>
  </si>
  <si>
    <t>654 mi.</t>
  </si>
  <si>
    <t>8-Speed Automatic with Auto-Shift</t>
  </si>
  <si>
    <t>Ultra Black</t>
  </si>
  <si>
    <t>$34,599</t>
  </si>
  <si>
    <t>75,000 mi.</t>
  </si>
  <si>
    <t>240.0HP 3.8L V6 Cylinder Engine Gasoline Fuel</t>
  </si>
  <si>
    <t>$12,500</t>
  </si>
  <si>
    <t>Rover Range Rover Evoque Pure</t>
  </si>
  <si>
    <t>$22,800</t>
  </si>
  <si>
    <t>S7 4.0T Premium Plus</t>
  </si>
  <si>
    <t>52,500 mi.</t>
  </si>
  <si>
    <t>450.0HP 4.0L 8 Cylinder Engine Gasoline Fuel</t>
  </si>
  <si>
    <t>$39,999</t>
  </si>
  <si>
    <t>Alfa</t>
  </si>
  <si>
    <t>Romeo Stelvio Ti Sport</t>
  </si>
  <si>
    <t>18,665 mi.</t>
  </si>
  <si>
    <t>2.0L I4 16V GDI SOHC Turbo</t>
  </si>
  <si>
    <t>Lunare White Metallic</t>
  </si>
  <si>
    <t>Ice</t>
  </si>
  <si>
    <t>$35,645</t>
  </si>
  <si>
    <t>Ferrari</t>
  </si>
  <si>
    <t>FF Base</t>
  </si>
  <si>
    <t>19,987 mi.</t>
  </si>
  <si>
    <t>651.0HP 6.3L 12 Cylinder Engine Gasoline Fuel</t>
  </si>
  <si>
    <t>$149,900</t>
  </si>
  <si>
    <t>K900 5.0L</t>
  </si>
  <si>
    <t>36,486 mi.</t>
  </si>
  <si>
    <t>$23,950</t>
  </si>
  <si>
    <t>E150 XLT</t>
  </si>
  <si>
    <t>162,100 mi.</t>
  </si>
  <si>
    <t>255.0HP 5.4L 8 Cylinder Engine Flex Fuel Capability</t>
  </si>
  <si>
    <t>Model 3 Performance</t>
  </si>
  <si>
    <t>13,079 mi.</t>
  </si>
  <si>
    <t>455.0HP Electric Motor Electric Fuel System</t>
  </si>
  <si>
    <t>$47,000</t>
  </si>
  <si>
    <t>4Runner SR5</t>
  </si>
  <si>
    <t>28,377 mi.</t>
  </si>
  <si>
    <t>4.0L V6 24V MPFI DOHC</t>
  </si>
  <si>
    <t>5-Speed Automatic</t>
  </si>
  <si>
    <t>$36,999</t>
  </si>
  <si>
    <t>Forester Base</t>
  </si>
  <si>
    <t>32,744 mi.</t>
  </si>
  <si>
    <t>182.0HP 2.5L 4 Cylinder Engine Gasoline Fuel</t>
  </si>
  <si>
    <t>$24,000</t>
  </si>
  <si>
    <t>Panamera 2</t>
  </si>
  <si>
    <t>$26,000</t>
  </si>
  <si>
    <t>Tacoma PreRunner</t>
  </si>
  <si>
    <t>202,055 mi.</t>
  </si>
  <si>
    <t>236.0HP 4.0L V6 Cylinder Engine Gasoline Fuel</t>
  </si>
  <si>
    <t>$8,500</t>
  </si>
  <si>
    <t>2500 Laramie</t>
  </si>
  <si>
    <t>65,000 mi.</t>
  </si>
  <si>
    <t>370.0HP 6.7L Straight 6 Cylinder Engine Diesel Fuel</t>
  </si>
  <si>
    <t>$65,000</t>
  </si>
  <si>
    <t>Sportage Nightfall</t>
  </si>
  <si>
    <t>9,686 mi.</t>
  </si>
  <si>
    <t>Hyper Red</t>
  </si>
  <si>
    <t>DTS Base</t>
  </si>
  <si>
    <t>49,620 mi.</t>
  </si>
  <si>
    <t>275.0HP 4.6L 8 Cylinder Engine Gasoline Fuel</t>
  </si>
  <si>
    <t>$10,499</t>
  </si>
  <si>
    <t>Land Cruiser Base</t>
  </si>
  <si>
    <t>213,000 mi.</t>
  </si>
  <si>
    <t>212.0HP 4.5L Straight 6 Cylinder Engine Gasoline Fuel</t>
  </si>
  <si>
    <t>$26,500</t>
  </si>
  <si>
    <t>16,010 mi.</t>
  </si>
  <si>
    <t>565.0HP 3.8L V6 Cylinder Engine Gasoline Fuel</t>
  </si>
  <si>
    <t>$114,000</t>
  </si>
  <si>
    <t>NX 350 F SPORT Handling</t>
  </si>
  <si>
    <t>820 mi.</t>
  </si>
  <si>
    <t>8-SPEED AT</t>
  </si>
  <si>
    <t>$51,998</t>
  </si>
  <si>
    <t>Q7 45 Premium Plus</t>
  </si>
  <si>
    <t>68,000 mi.</t>
  </si>
  <si>
    <t>$36,499</t>
  </si>
  <si>
    <t>LX 470 Base</t>
  </si>
  <si>
    <t>82,000 mi.</t>
  </si>
  <si>
    <t>230.0HP 4.7L 8 Cylinder Engine Gasoline Fuel</t>
  </si>
  <si>
    <t>$25,000</t>
  </si>
  <si>
    <t>Terrain SLE</t>
  </si>
  <si>
    <t>27,352 mi.</t>
  </si>
  <si>
    <t>1.5L I4 16V GDI DOHC Turbo</t>
  </si>
  <si>
    <t>$27,785</t>
  </si>
  <si>
    <t>Escape Limited</t>
  </si>
  <si>
    <t>129,000 mi.</t>
  </si>
  <si>
    <t>171.0HP 2.5L 4 Cylinder Engine Gasoline Fuel</t>
  </si>
  <si>
    <t>$7,000</t>
  </si>
  <si>
    <t>LS 460 L</t>
  </si>
  <si>
    <t>106,731 mi.</t>
  </si>
  <si>
    <t>360.0HP 4.6L 8 Cylinder Engine Gasoline Fuel</t>
  </si>
  <si>
    <t>Expedition Platinum</t>
  </si>
  <si>
    <t>34,672 mi.</t>
  </si>
  <si>
    <t>400.0HP 3.5L V6 Cylinder Engine Gasoline Fuel</t>
  </si>
  <si>
    <t>$45,500</t>
  </si>
  <si>
    <t>Malibu LTZ</t>
  </si>
  <si>
    <t>55,900 mi.</t>
  </si>
  <si>
    <t>252.0HP 3.6L V6 Cylinder Engine Gasoline Fuel</t>
  </si>
  <si>
    <t>$8,950</t>
  </si>
  <si>
    <t>RS 7 4.0T quattro</t>
  </si>
  <si>
    <t>3,158 mi.</t>
  </si>
  <si>
    <t>4.0L V8 32V GDI DOHC Twin Turbo</t>
  </si>
  <si>
    <t>1-Speed Automatic</t>
  </si>
  <si>
    <t>Daytona Gray Pearl Effect</t>
  </si>
  <si>
    <t>Black / Express Red</t>
  </si>
  <si>
    <t>$128,900</t>
  </si>
  <si>
    <t>220.0HP 2.0L 4 Cylinder Engine Gasoline Fuel</t>
  </si>
  <si>
    <t>$17,000</t>
  </si>
  <si>
    <t>G70 2.0T</t>
  </si>
  <si>
    <t>4,785 mi.</t>
  </si>
  <si>
    <t>Vik Black</t>
  </si>
  <si>
    <t>Obsidian Black</t>
  </si>
  <si>
    <t>$42,850</t>
  </si>
  <si>
    <t>Trailblazer LS</t>
  </si>
  <si>
    <t>20,497 mi.</t>
  </si>
  <si>
    <t>1.3L I3 12V GDI DOHC Turbo</t>
  </si>
  <si>
    <t>Pacific Blue Metallic</t>
  </si>
  <si>
    <t>$22,999</t>
  </si>
  <si>
    <t>Scion</t>
  </si>
  <si>
    <t>tC Base</t>
  </si>
  <si>
    <t>177,600 mi.</t>
  </si>
  <si>
    <t>180.0HP 2.5L 4 Cylinder Engine Gasoline Fuel</t>
  </si>
  <si>
    <t>$7,100</t>
  </si>
  <si>
    <t>MKZ Hybrid Base</t>
  </si>
  <si>
    <t>78,568 mi.</t>
  </si>
  <si>
    <t>188.0HP 2.0L 4 Cylinder Engine Gas/Electric Hybrid</t>
  </si>
  <si>
    <t>Transit-350 XL</t>
  </si>
  <si>
    <t>95,000 mi.</t>
  </si>
  <si>
    <t>275.0HP 3.7L V6 Cylinder Engine Flex Fuel Capability</t>
  </si>
  <si>
    <t>$43,000</t>
  </si>
  <si>
    <t>911 GT2 RS</t>
  </si>
  <si>
    <t>4,529 mi.</t>
  </si>
  <si>
    <t>3.8L H6 24V GDI DOHC Twin Turbo</t>
  </si>
  <si>
    <t>$417,500</t>
  </si>
  <si>
    <t>Explorer Timberline</t>
  </si>
  <si>
    <t>25,240 mi.</t>
  </si>
  <si>
    <t>2.3L I4 16V GDI DOHC Turbo</t>
  </si>
  <si>
    <t>Ebony</t>
  </si>
  <si>
    <t>$39,951</t>
  </si>
  <si>
    <t>XC90 3.2</t>
  </si>
  <si>
    <t>88,300 mi.</t>
  </si>
  <si>
    <t>235.0HP 3.2L Straight 6 Cylinder Engine Gasoline Fuel</t>
  </si>
  <si>
    <t>$11,500</t>
  </si>
  <si>
    <t>Avalanche LTZ</t>
  </si>
  <si>
    <t>98,000 mi.</t>
  </si>
  <si>
    <t>320.0HP 5.3L 8 Cylinder Engine Flex Fuel Capability</t>
  </si>
  <si>
    <t>$27,499</t>
  </si>
  <si>
    <t>TT RS 2.5T</t>
  </si>
  <si>
    <t>20,675 mi.</t>
  </si>
  <si>
    <t>400.0HP 2.5L 5 Cylinder Engine Gasoline Fuel</t>
  </si>
  <si>
    <t>$76,000</t>
  </si>
  <si>
    <t>Navigator L</t>
  </si>
  <si>
    <t>300.0HP 5.4L 8 Cylinder Engine Gasoline Fuel</t>
  </si>
  <si>
    <t>Elantra GLS</t>
  </si>
  <si>
    <t>107,000 mi.</t>
  </si>
  <si>
    <t>138.0HP 2.0L 4 Cylinder Engine Gasoline Fuel</t>
  </si>
  <si>
    <t>$6,250</t>
  </si>
  <si>
    <t>SQ5 3.0T Premium Plus</t>
  </si>
  <si>
    <t>354.0HP 3.0L V6 Cylinder Engine Gasoline Fuel</t>
  </si>
  <si>
    <t>$24,700</t>
  </si>
  <si>
    <t>Mitsubishi</t>
  </si>
  <si>
    <t>Lancer Evolution GSR</t>
  </si>
  <si>
    <t>291.0HP 2.0L 4 Cylinder Engine Gasoline Fuel</t>
  </si>
  <si>
    <t>5-Speed M/T</t>
  </si>
  <si>
    <t>Model Y Performance</t>
  </si>
  <si>
    <t>500 mi.</t>
  </si>
  <si>
    <t>Maybach S S 600</t>
  </si>
  <si>
    <t>108,500 mi.</t>
  </si>
  <si>
    <t>523.0HP 6.0L 12 Cylinder Engine Gasoline Fuel</t>
  </si>
  <si>
    <t>$63,500</t>
  </si>
  <si>
    <t>37,800 mi.</t>
  </si>
  <si>
    <t>$149,500</t>
  </si>
  <si>
    <t>GLS 550 Base 4MATIC</t>
  </si>
  <si>
    <t>74,422 mi.</t>
  </si>
  <si>
    <t>4.7 Liter Twin Turbo</t>
  </si>
  <si>
    <t>Obsidian Black Metallic</t>
  </si>
  <si>
    <t>Blazer Premier</t>
  </si>
  <si>
    <t>55,621 mi.</t>
  </si>
  <si>
    <t>3.6L V6 24V GDI DOHC</t>
  </si>
  <si>
    <t>Silver Ice Metallic</t>
  </si>
  <si>
    <t>$34,562</t>
  </si>
  <si>
    <t>Mazda</t>
  </si>
  <si>
    <t>CX-9 Grand Touring</t>
  </si>
  <si>
    <t>46,707 mi.</t>
  </si>
  <si>
    <t>2.5L I4 16V GDI DOHC Turbo</t>
  </si>
  <si>
    <t>Sonic Silver Metallic</t>
  </si>
  <si>
    <t>$32,541</t>
  </si>
  <si>
    <t>Expedition Max Limited</t>
  </si>
  <si>
    <t>26,500 mi.</t>
  </si>
  <si>
    <t>440.0HP 3.5L V6 Cylinder Engine Gasoline Fuel</t>
  </si>
  <si>
    <t>$65,900</t>
  </si>
  <si>
    <t>Titan XD SV</t>
  </si>
  <si>
    <t>10,001 mi.</t>
  </si>
  <si>
    <t>5.6L V8 32V GDI DOHC</t>
  </si>
  <si>
    <t>$47,214</t>
  </si>
  <si>
    <t>19,050 mi.</t>
  </si>
  <si>
    <t>$76,900</t>
  </si>
  <si>
    <t>Traverse Premier</t>
  </si>
  <si>
    <t>310.0HP 3.6L V6 Cylinder Engine Gasoline Fuel</t>
  </si>
  <si>
    <t>$35,800</t>
  </si>
  <si>
    <t>Sprinter High Roof</t>
  </si>
  <si>
    <t>188.0HP 3.0L V6 Cylinder Engine Diesel Fuel</t>
  </si>
  <si>
    <t>$54,999</t>
  </si>
  <si>
    <t>X5 3.0i</t>
  </si>
  <si>
    <t>140,000 mi.</t>
  </si>
  <si>
    <t>225.0HP 3.0L Straight 6 Cylinder Engine Gasoline Fuel</t>
  </si>
  <si>
    <t>$6,730</t>
  </si>
  <si>
    <t>Fusion SE</t>
  </si>
  <si>
    <t>75,600 mi.</t>
  </si>
  <si>
    <t>181.0HP 1.5L 4 Cylinder Engine Gasoline Fuel</t>
  </si>
  <si>
    <t>$14,950</t>
  </si>
  <si>
    <t>MKZ Base</t>
  </si>
  <si>
    <t>117,292 mi.</t>
  </si>
  <si>
    <t>GT</t>
  </si>
  <si>
    <t>1,897 mi.</t>
  </si>
  <si>
    <t>5.4 Liter SC DOHC</t>
  </si>
  <si>
    <t>Manual</t>
  </si>
  <si>
    <t>$429,998</t>
  </si>
  <si>
    <t>G90 5.0 Ultimate</t>
  </si>
  <si>
    <t>26,000 mi.</t>
  </si>
  <si>
    <t>$33,600</t>
  </si>
  <si>
    <t>2,071 mi.</t>
  </si>
  <si>
    <t>Nightfall Mica</t>
  </si>
  <si>
    <t>Caramel</t>
  </si>
  <si>
    <t>$99,950</t>
  </si>
  <si>
    <t>Shelby GT500 Base</t>
  </si>
  <si>
    <t>15,629 mi.</t>
  </si>
  <si>
    <t>5.8L V8 32V MPFI DOHC Supercharged</t>
  </si>
  <si>
    <t>6-Speed Manual</t>
  </si>
  <si>
    <t>$61,900</t>
  </si>
  <si>
    <t>Saturn</t>
  </si>
  <si>
    <t>Sky Base</t>
  </si>
  <si>
    <t>15,020 mi.</t>
  </si>
  <si>
    <t>173.0HP 2.4L 4 Cylinder Engine Gasoline Fuel</t>
  </si>
  <si>
    <t>RS Q8 4.0T quattro</t>
  </si>
  <si>
    <t>11,322 mi.</t>
  </si>
  <si>
    <t>$119,900</t>
  </si>
  <si>
    <t>Land Cruiser</t>
  </si>
  <si>
    <t>50,361 mi.</t>
  </si>
  <si>
    <t>5.7 Liter</t>
  </si>
  <si>
    <t>$65,998</t>
  </si>
  <si>
    <t>SL-Class SL 550</t>
  </si>
  <si>
    <t>115,000 mi.</t>
  </si>
  <si>
    <t>429.0HP 4.6L 8 Cylinder Engine Gasoline Fuel</t>
  </si>
  <si>
    <t>$36,000</t>
  </si>
  <si>
    <t>911 Carrera C2S</t>
  </si>
  <si>
    <t>28,500 mi.</t>
  </si>
  <si>
    <t>355.0HP 3.8L Flat 6 Cylinder Engine Gasoline Fuel</t>
  </si>
  <si>
    <t>AMG GLA 45 Base 4MATIC</t>
  </si>
  <si>
    <t>51,700 mi.</t>
  </si>
  <si>
    <t>375.0HP 2.0L 4 Cylinder Engine Gasoline Fuel</t>
  </si>
  <si>
    <t>Taurus X Limited</t>
  </si>
  <si>
    <t>148,949 mi.</t>
  </si>
  <si>
    <t>263.0HP 3.5L V6 Cylinder Engine Gasoline Fuel</t>
  </si>
  <si>
    <t>$3,900</t>
  </si>
  <si>
    <t>440 Gran Coupe i</t>
  </si>
  <si>
    <t>39,300 mi.</t>
  </si>
  <si>
    <t>320.0HP 3.0L Straight 6 Cylinder Engine Gasoline Fuel</t>
  </si>
  <si>
    <t>$31,750</t>
  </si>
  <si>
    <t>S2000 CR</t>
  </si>
  <si>
    <t>82,323 mi.</t>
  </si>
  <si>
    <t>237.0HP 2.2L 4 Cylinder Engine Gasoline Fuel</t>
  </si>
  <si>
    <t>Integra w/A-Spec Tech Package</t>
  </si>
  <si>
    <t>3,574 mi.</t>
  </si>
  <si>
    <t>1.5 Liter Turbo</t>
  </si>
  <si>
    <t>Variable</t>
  </si>
  <si>
    <t>Apex Blue</t>
  </si>
  <si>
    <t>Orchid</t>
  </si>
  <si>
    <t>$34,998</t>
  </si>
  <si>
    <t>Excursion Limited</t>
  </si>
  <si>
    <t>109,357 mi.</t>
  </si>
  <si>
    <t>310.0HP 6.8L 10 Cylinder Engine Gasoline Fuel</t>
  </si>
  <si>
    <t>$12,749</t>
  </si>
  <si>
    <t>SL-Class SL500 Roadster</t>
  </si>
  <si>
    <t>46,000 mi.</t>
  </si>
  <si>
    <t>302.0HP 5.0L 8 Cylinder Engine Gasoline Fuel</t>
  </si>
  <si>
    <t>$18,853</t>
  </si>
  <si>
    <t>CLS-Class CLS 550</t>
  </si>
  <si>
    <t>123,112 mi.</t>
  </si>
  <si>
    <t>382.0HP 5.5L 8 Cylinder Engine Gasoline Fuel</t>
  </si>
  <si>
    <t>$104,999</t>
  </si>
  <si>
    <t>G35 Sport</t>
  </si>
  <si>
    <t>37,100 mi.</t>
  </si>
  <si>
    <t>$16,900</t>
  </si>
  <si>
    <t>Golf GTI 2.0T S 4-Door</t>
  </si>
  <si>
    <t>89,000 mi.</t>
  </si>
  <si>
    <t>210.0HP 2.0L 4 Cylinder Engine Gasoline Fuel</t>
  </si>
  <si>
    <t>Challenger R/T Scat Pack</t>
  </si>
  <si>
    <t>1,240 mi.</t>
  </si>
  <si>
    <t>6.4L V8 16V MPFI OHV</t>
  </si>
  <si>
    <t>Go Mango!</t>
  </si>
  <si>
    <t>$53,900</t>
  </si>
  <si>
    <t>Navigator L Reserve</t>
  </si>
  <si>
    <t>67,073 mi.</t>
  </si>
  <si>
    <t>450.0HP 3.5L V6 Cylinder Engine Gasoline Fuel</t>
  </si>
  <si>
    <t>Ghibli S Q4</t>
  </si>
  <si>
    <t>28,700 mi.</t>
  </si>
  <si>
    <t>404.0HP 3.0L V6 Cylinder Engine Gasoline Fuel</t>
  </si>
  <si>
    <t>$24,900</t>
  </si>
  <si>
    <t>Model X Base</t>
  </si>
  <si>
    <t>8,200 mi.</t>
  </si>
  <si>
    <t>670.0HP Electric Motor Electric Fuel System</t>
  </si>
  <si>
    <t>$93,999</t>
  </si>
  <si>
    <t>AMG G 63 Base</t>
  </si>
  <si>
    <t>563.0HP 5.5L 8 Cylinder Engine Gasoline Fuel</t>
  </si>
  <si>
    <t>$108,900</t>
  </si>
  <si>
    <t>Expedition Limited</t>
  </si>
  <si>
    <t>98,995 mi.</t>
  </si>
  <si>
    <t>3.5 Liter GTDI</t>
  </si>
  <si>
    <t>Ingot Silver Metallic</t>
  </si>
  <si>
    <t>Routan SE</t>
  </si>
  <si>
    <t>123,815 mi.</t>
  </si>
  <si>
    <t>283.0HP 3.6L V6 Cylinder Engine Gasoline Fuel</t>
  </si>
  <si>
    <t>$5,000</t>
  </si>
  <si>
    <t>Bugatti</t>
  </si>
  <si>
    <t>Veyron 16.4 Grand Sport</t>
  </si>
  <si>
    <t>6,330 mi.</t>
  </si>
  <si>
    <t>8.0L W16 64V GDI DOHC Twin Turbo</t>
  </si>
  <si>
    <t>$1,950,995</t>
  </si>
  <si>
    <t>Highlander XLE</t>
  </si>
  <si>
    <t>61,341 mi.</t>
  </si>
  <si>
    <t>3.5L V6 24V PDI DOHC</t>
  </si>
  <si>
    <t>Midnight Black Metallic</t>
  </si>
  <si>
    <t>$34,084</t>
  </si>
  <si>
    <t>Civic LX</t>
  </si>
  <si>
    <t>96,473 mi.</t>
  </si>
  <si>
    <t>2.0L I4 16V MPFI DOHC</t>
  </si>
  <si>
    <t>$15,599</t>
  </si>
  <si>
    <t>Wrangler Unlimited Sahara</t>
  </si>
  <si>
    <t>66,107 mi.</t>
  </si>
  <si>
    <t>Black Clearcoat</t>
  </si>
  <si>
    <t>$31,331</t>
  </si>
  <si>
    <t>Rover Range Rover Supercharged</t>
  </si>
  <si>
    <t>114,287 mi.</t>
  </si>
  <si>
    <t>400.0HP 4.2L 8 Cylinder Engine Gasoline Fuel</t>
  </si>
  <si>
    <t>$9,900</t>
  </si>
  <si>
    <t>ILX 2.0L w/Premium Package</t>
  </si>
  <si>
    <t>150.0HP 2.0L 4 Cylinder Engine Gasoline Fuel</t>
  </si>
  <si>
    <t>45,800 mi.</t>
  </si>
  <si>
    <t>$36,800</t>
  </si>
  <si>
    <t>Polestar</t>
  </si>
  <si>
    <t>2 Launch Edition</t>
  </si>
  <si>
    <t>12,172 mi.</t>
  </si>
  <si>
    <t>Electric</t>
  </si>
  <si>
    <t>Thunder Gray</t>
  </si>
  <si>
    <t>$35,999</t>
  </si>
  <si>
    <t>X6 sDrive35i</t>
  </si>
  <si>
    <t>70,582 mi.</t>
  </si>
  <si>
    <t>$35,000</t>
  </si>
  <si>
    <t>Cayman S</t>
  </si>
  <si>
    <t>33,088 mi.</t>
  </si>
  <si>
    <t>325.0HP 3.4L Flat 6 Cylinder Engine Gasoline Fuel</t>
  </si>
  <si>
    <t>$49,750</t>
  </si>
  <si>
    <t>Corsair Grand Touring</t>
  </si>
  <si>
    <t>1,850 mi.</t>
  </si>
  <si>
    <t>266.0HP 2.5L 4 Cylinder Engine Plug-In Electric/Gas</t>
  </si>
  <si>
    <t>$49,000</t>
  </si>
  <si>
    <t>DTS Luxury II</t>
  </si>
  <si>
    <t>94,155 mi.</t>
  </si>
  <si>
    <t>$10,500</t>
  </si>
  <si>
    <t>ATS 3.6L Luxury</t>
  </si>
  <si>
    <t>25,000 mi.</t>
  </si>
  <si>
    <t>335.0HP 3.6L V6 Cylinder Engine Gasoline Fuel</t>
  </si>
  <si>
    <t>$17,999</t>
  </si>
  <si>
    <t>Sierra 1500 SLT</t>
  </si>
  <si>
    <t>99,500 mi.</t>
  </si>
  <si>
    <t>$27,995</t>
  </si>
  <si>
    <t>G37 x</t>
  </si>
  <si>
    <t>158,564 mi.</t>
  </si>
  <si>
    <t>328.0HP 3.7L V6 Cylinder Engine Gasoline Fuel</t>
  </si>
  <si>
    <t>$8,750</t>
  </si>
  <si>
    <t>Transit-350 XLT</t>
  </si>
  <si>
    <t>20,000 mi.</t>
  </si>
  <si>
    <t>310.0HP 3.5L V6 Cylinder Engine Gasoline Fuel</t>
  </si>
  <si>
    <t>$78,499</t>
  </si>
  <si>
    <t>XTS Luxury</t>
  </si>
  <si>
    <t>46,711 mi.</t>
  </si>
  <si>
    <t>304.0HP 3.6L V6 Cylinder Engine Gasoline Fuel</t>
  </si>
  <si>
    <t>$20,850</t>
  </si>
  <si>
    <t>NV Passenger NV3500 HD SL V8</t>
  </si>
  <si>
    <t>46,496 mi.</t>
  </si>
  <si>
    <t>375.0HP 5.6L 8 Cylinder Engine Gasoline Fuel</t>
  </si>
  <si>
    <t>$41,000</t>
  </si>
  <si>
    <t>19,800 mi.</t>
  </si>
  <si>
    <t>$53,800</t>
  </si>
  <si>
    <t>175,000 mi.</t>
  </si>
  <si>
    <t>381.0HP 5.7L 8 Cylinder Engine Gasoline Fuel</t>
  </si>
  <si>
    <t>$37,900</t>
  </si>
  <si>
    <t>61,500 mi.</t>
  </si>
  <si>
    <t>ProMaster 2500 Window Van High Roof</t>
  </si>
  <si>
    <t>49,750 mi.</t>
  </si>
  <si>
    <t>280.0HP 3.6L V6 Cylinder Engine Gasoline Fuel</t>
  </si>
  <si>
    <t>Gallardo Base</t>
  </si>
  <si>
    <t>38,800 mi.</t>
  </si>
  <si>
    <t>493.0HP 5.0L 10 Cylinder Engine Gasoline Fuel</t>
  </si>
  <si>
    <t>$100,000</t>
  </si>
  <si>
    <t>83,765 mi.</t>
  </si>
  <si>
    <t>$8,995</t>
  </si>
  <si>
    <t>EQS 450 4MATIC</t>
  </si>
  <si>
    <t>7,388 mi.</t>
  </si>
  <si>
    <t>355.0HP Electric Motor Electric Fuel System</t>
  </si>
  <si>
    <t>$105,500</t>
  </si>
  <si>
    <t>278 mi.</t>
  </si>
  <si>
    <t>Bianco Monocerus</t>
  </si>
  <si>
    <t>Romeo Giulia Quadrifoglio</t>
  </si>
  <si>
    <t>1,966 mi.</t>
  </si>
  <si>
    <t>2.9L V6 24V GDI DOHC Twin Turbo</t>
  </si>
  <si>
    <t>Verde</t>
  </si>
  <si>
    <t>$75,900</t>
  </si>
  <si>
    <t>Trailblazer LT</t>
  </si>
  <si>
    <t>50,648 mi.</t>
  </si>
  <si>
    <t>1.2L I3 12V GDI DOHC Turbo</t>
  </si>
  <si>
    <t>$23,995</t>
  </si>
  <si>
    <t>231,500 mi.</t>
  </si>
  <si>
    <t>$29,500</t>
  </si>
  <si>
    <t>Urus Base</t>
  </si>
  <si>
    <t>13,692 mi.</t>
  </si>
  <si>
    <t>641.0HP 4.0L 8 Cylinder Engine Gasoline Fuel</t>
  </si>
  <si>
    <t>$257,000</t>
  </si>
  <si>
    <t>60,058 mi.</t>
  </si>
  <si>
    <t>$15,000</t>
  </si>
  <si>
    <t>Levante S</t>
  </si>
  <si>
    <t>54,423 mi.</t>
  </si>
  <si>
    <t>$33,950</t>
  </si>
  <si>
    <t>Highlander Limited</t>
  </si>
  <si>
    <t>24,001 mi.</t>
  </si>
  <si>
    <t>Wind Chill Pearl</t>
  </si>
  <si>
    <t>Graphite</t>
  </si>
  <si>
    <t>$47,498</t>
  </si>
  <si>
    <t>14,735 mi.</t>
  </si>
  <si>
    <t>5.6 Liter</t>
  </si>
  <si>
    <t>$50,998</t>
  </si>
  <si>
    <t>Q5 Premium</t>
  </si>
  <si>
    <t>2,425 mi.</t>
  </si>
  <si>
    <t>2.0 Liter TFSI</t>
  </si>
  <si>
    <t>Mythos Black</t>
  </si>
  <si>
    <t>$42,998</t>
  </si>
  <si>
    <t>2,050 mi.</t>
  </si>
  <si>
    <t>760.0HP 5.2L 8 Cylinder Engine Gasoline Fuel</t>
  </si>
  <si>
    <t>$94,999</t>
  </si>
  <si>
    <t>64,855 mi.</t>
  </si>
  <si>
    <t>$46,995</t>
  </si>
  <si>
    <t>EQS 450+ Base</t>
  </si>
  <si>
    <t>16,238 mi.</t>
  </si>
  <si>
    <t>329.0HP Electric Motor Electric Fuel System</t>
  </si>
  <si>
    <t>$62,479</t>
  </si>
  <si>
    <t>1500 Laramie</t>
  </si>
  <si>
    <t>18,051 mi.</t>
  </si>
  <si>
    <t>Patriot Blue Pearlcoat</t>
  </si>
  <si>
    <t>$47,995</t>
  </si>
  <si>
    <t>Town Car Base</t>
  </si>
  <si>
    <t>36,524 mi.</t>
  </si>
  <si>
    <t>239.0HP 4.6L 8 Cylinder Engine Gasoline Fuel</t>
  </si>
  <si>
    <t>$14,900</t>
  </si>
  <si>
    <t>TLX w/A-Spec Package</t>
  </si>
  <si>
    <t>14,896 mi.</t>
  </si>
  <si>
    <t>2.0 Liter DOHC Turbo</t>
  </si>
  <si>
    <t>Camry Hybrid LE</t>
  </si>
  <si>
    <t>14,048 mi.</t>
  </si>
  <si>
    <t>2.5L I4 16V PDI DOHC Hybrid</t>
  </si>
  <si>
    <t>$29,999</t>
  </si>
  <si>
    <t>CR-V EX</t>
  </si>
  <si>
    <t>224,000 mi.</t>
  </si>
  <si>
    <t>160.0HP 2.4L 4 Cylinder Engine Gasoline Fuel</t>
  </si>
  <si>
    <t>E-Class E 550</t>
  </si>
  <si>
    <t>80,581 mi.</t>
  </si>
  <si>
    <t>402.0HP 4.7L 8 Cylinder Engine Gasoline Fuel</t>
  </si>
  <si>
    <t>MX-5 Miata Grand Touring</t>
  </si>
  <si>
    <t>81,400 mi.</t>
  </si>
  <si>
    <t>166.0HP 2.0L 4 Cylinder Engine Gasoline Fuel</t>
  </si>
  <si>
    <t>718 Boxster Base</t>
  </si>
  <si>
    <t>6,700 mi.</t>
  </si>
  <si>
    <t>300.0HP 2.0L 4 Cylinder Engine Gasoline Fuel</t>
  </si>
  <si>
    <t>$63,000</t>
  </si>
  <si>
    <t>143,000 mi.</t>
  </si>
  <si>
    <t>275.0HP 3.7L V6 Cylinder Engine Gasoline Fuel</t>
  </si>
  <si>
    <t>$22,500</t>
  </si>
  <si>
    <t>Sportage SX Turbo</t>
  </si>
  <si>
    <t>87,842 mi.</t>
  </si>
  <si>
    <t>Black Cherry</t>
  </si>
  <si>
    <t>$18,688</t>
  </si>
  <si>
    <t>G37 S Sport</t>
  </si>
  <si>
    <t>116,451 mi.</t>
  </si>
  <si>
    <t>$16,500</t>
  </si>
  <si>
    <t>Titan XD S</t>
  </si>
  <si>
    <t>53,677 mi.</t>
  </si>
  <si>
    <t>390.0HP 5.6L 8 Cylinder Engine Gasoline Fuel</t>
  </si>
  <si>
    <t>$27,900</t>
  </si>
  <si>
    <t>S7 2.9T Prestige</t>
  </si>
  <si>
    <t>12,000 mi.</t>
  </si>
  <si>
    <t>444.0HP 2.9L V6 Cylinder Engine Gasoline/Mild Electric Hybrid</t>
  </si>
  <si>
    <t>$77,500</t>
  </si>
  <si>
    <t>Rover Discovery HSE</t>
  </si>
  <si>
    <t>20,034 mi.</t>
  </si>
  <si>
    <t>3.0 Liter</t>
  </si>
  <si>
    <t>Yulong White</t>
  </si>
  <si>
    <t>Tan/Ebony</t>
  </si>
  <si>
    <t>$43,998</t>
  </si>
  <si>
    <t>32,000 mi.</t>
  </si>
  <si>
    <t>210.0HP 2.0L 4 Cylinder Engine Diesel Fuel</t>
  </si>
  <si>
    <t>$68,000</t>
  </si>
  <si>
    <t>Q70 3.7</t>
  </si>
  <si>
    <t>70,312 mi.</t>
  </si>
  <si>
    <t>330.0HP 3.7L V6 Cylinder Engine Gasoline Fuel</t>
  </si>
  <si>
    <t>8,794 mi.</t>
  </si>
  <si>
    <t>$54,000</t>
  </si>
  <si>
    <t>MKX Base</t>
  </si>
  <si>
    <t>156,000 mi.</t>
  </si>
  <si>
    <t>265.0HP 3.5L V6 Cylinder Engine Gasoline Fuel</t>
  </si>
  <si>
    <t>$5,900</t>
  </si>
  <si>
    <t>911 Carrera 4S</t>
  </si>
  <si>
    <t>25,568 mi.</t>
  </si>
  <si>
    <t>3.0L H6 24V GDI DOHC Twin Turbo</t>
  </si>
  <si>
    <t>7-Speed Manual</t>
  </si>
  <si>
    <t>$134,999</t>
  </si>
  <si>
    <t>67,100 mi.</t>
  </si>
  <si>
    <t>$34,250</t>
  </si>
  <si>
    <t>$37,000</t>
  </si>
  <si>
    <t>MDX 3.7L Advance</t>
  </si>
  <si>
    <t>137,200 mi.</t>
  </si>
  <si>
    <t>Golf R 4-Door w/DCC &amp; Navigation</t>
  </si>
  <si>
    <t>36,000 mi.</t>
  </si>
  <si>
    <t>Forte GT-Line</t>
  </si>
  <si>
    <t>15,500 mi.</t>
  </si>
  <si>
    <t>147.0HP 2.0L 4 Cylinder Engine Gasoline Fuel</t>
  </si>
  <si>
    <t>$24,500</t>
  </si>
  <si>
    <t>M8 Competition</t>
  </si>
  <si>
    <t>10,906 mi.</t>
  </si>
  <si>
    <t>Donington Grey Metallic</t>
  </si>
  <si>
    <t>$96,998</t>
  </si>
  <si>
    <t>MKC Select</t>
  </si>
  <si>
    <t>49,814 mi.</t>
  </si>
  <si>
    <t>Ruby Red Metallic Tinted Clearcoat</t>
  </si>
  <si>
    <t>Cappuccino</t>
  </si>
  <si>
    <t>$26,545</t>
  </si>
  <si>
    <t>846 mi.</t>
  </si>
  <si>
    <t>357.0HP 1.5L 3 Cylinder Engine Plug-In Electric/Gas</t>
  </si>
  <si>
    <t>$86,999</t>
  </si>
  <si>
    <t>67,039 mi.</t>
  </si>
  <si>
    <t>$34,645</t>
  </si>
  <si>
    <t>CX-30 Premium Package</t>
  </si>
  <si>
    <t>2,636 mi.</t>
  </si>
  <si>
    <t>2.5L I4 16V</t>
  </si>
  <si>
    <t>Platinum Quartz Metallic</t>
  </si>
  <si>
    <t>$28,535</t>
  </si>
  <si>
    <t>50,166 mi.</t>
  </si>
  <si>
    <t>$43,550</t>
  </si>
  <si>
    <t>MKZ Reserve</t>
  </si>
  <si>
    <t>37,375 mi.</t>
  </si>
  <si>
    <t>$27,500</t>
  </si>
  <si>
    <t>Model 3 Standard Range Plus</t>
  </si>
  <si>
    <t>21,600 mi.</t>
  </si>
  <si>
    <t>271.0HP Electric Motor Electric Fuel System</t>
  </si>
  <si>
    <t>718 Cayman S</t>
  </si>
  <si>
    <t>9,500 mi.</t>
  </si>
  <si>
    <t>350.0HP 2.5L 4 Cylinder Engine Gasoline Fuel</t>
  </si>
  <si>
    <t>$69,000</t>
  </si>
  <si>
    <t>Corvette Base</t>
  </si>
  <si>
    <t>143,095 mi.</t>
  </si>
  <si>
    <t>400.0HP 6.0L 8 Cylinder Engine Gasoline Fuel</t>
  </si>
  <si>
    <t>$16,000</t>
  </si>
  <si>
    <t>RSX Type S</t>
  </si>
  <si>
    <t>80,000 mi.</t>
  </si>
  <si>
    <t>Roma Base</t>
  </si>
  <si>
    <t>3,000 mi.</t>
  </si>
  <si>
    <t>611.0HP 3.9L 8 Cylinder Engine Gasoline Fuel</t>
  </si>
  <si>
    <t>$275,000</t>
  </si>
  <si>
    <t>5,856 mi.</t>
  </si>
  <si>
    <t>295.0HP 3.4L Flat 6 Cylinder Engine Gasoline Fuel</t>
  </si>
  <si>
    <t>Rolls-Royce</t>
  </si>
  <si>
    <t>Phantom Drophead Coupe Drophead</t>
  </si>
  <si>
    <t>2,958 mi.</t>
  </si>
  <si>
    <t>6.8L V12 48V GDI DOHC</t>
  </si>
  <si>
    <t>$488,880</t>
  </si>
  <si>
    <t>SQ7 4.0T</t>
  </si>
  <si>
    <t>28,927 mi.</t>
  </si>
  <si>
    <t>Matador Red Metallic</t>
  </si>
  <si>
    <t>$74,900</t>
  </si>
  <si>
    <t>AMG GLS 63 4MATIC</t>
  </si>
  <si>
    <t>4,102 mi.</t>
  </si>
  <si>
    <t>603.0HP 4.0L 8 Cylinder Engine Gasoline/Mild Electric Hybrid</t>
  </si>
  <si>
    <t>$144,664</t>
  </si>
  <si>
    <t>Ridgeline RTL-E</t>
  </si>
  <si>
    <t>14,442 mi.</t>
  </si>
  <si>
    <t>280.0HP 3.5L V6 Cylinder Engine Gasoline Fuel</t>
  </si>
  <si>
    <t>$38,500</t>
  </si>
  <si>
    <t>CLK-Class 500 Cabriolet</t>
  </si>
  <si>
    <t>64,000 mi.</t>
  </si>
  <si>
    <t>$12,995</t>
  </si>
  <si>
    <t>GX 470 Base</t>
  </si>
  <si>
    <t>154,000 mi.</t>
  </si>
  <si>
    <t>235.0HP 4.7L 8 Cylinder Engine Gasoline Fuel</t>
  </si>
  <si>
    <t>NX 200t Base</t>
  </si>
  <si>
    <t>235.0HP 2.0L 4 Cylinder Engine Gasoline Fuel</t>
  </si>
  <si>
    <t>Dakota SLT Quad Cab</t>
  </si>
  <si>
    <t>232,492 mi.</t>
  </si>
  <si>
    <t>210.0HP 3.7L V6 Cylinder Engine Gasoline Fuel</t>
  </si>
  <si>
    <t>$6,000</t>
  </si>
  <si>
    <t>Ghibli S Q4 GranSport</t>
  </si>
  <si>
    <t>25,721 mi.</t>
  </si>
  <si>
    <t>Blu</t>
  </si>
  <si>
    <t>Nero</t>
  </si>
  <si>
    <t>$52,645</t>
  </si>
  <si>
    <t>20,927 mi.</t>
  </si>
  <si>
    <t>$35,998</t>
  </si>
  <si>
    <t>Martin DBX Base</t>
  </si>
  <si>
    <t>2,353 mi.</t>
  </si>
  <si>
    <t>Sahara Tan</t>
  </si>
  <si>
    <t>$159,500</t>
  </si>
  <si>
    <t>Q3 45 S line Premium</t>
  </si>
  <si>
    <t>9,325 mi.</t>
  </si>
  <si>
    <t>$33,610</t>
  </si>
  <si>
    <t>Explorer XLT</t>
  </si>
  <si>
    <t>61,001 mi.</t>
  </si>
  <si>
    <t>$28,616</t>
  </si>
  <si>
    <t>AMG GLC 63 Base 4MATIC</t>
  </si>
  <si>
    <t>71,962 mi.</t>
  </si>
  <si>
    <t>BRZ Premium</t>
  </si>
  <si>
    <t>5,800 mi.</t>
  </si>
  <si>
    <t>228.0HP 2.4L 4 Cylinder Engine Gasoline Fuel</t>
  </si>
  <si>
    <t>640 i</t>
  </si>
  <si>
    <t>40,080 mi.</t>
  </si>
  <si>
    <t>315.0HP 3.0L Straight 6 Cylinder Engine Gasoline Fuel</t>
  </si>
  <si>
    <t>$28,499</t>
  </si>
  <si>
    <t>Stinger GT2</t>
  </si>
  <si>
    <t>57,000 mi.</t>
  </si>
  <si>
    <t>Bolt EUV Premier</t>
  </si>
  <si>
    <t>7,624 mi.</t>
  </si>
  <si>
    <t>Mosaic Black Metallic</t>
  </si>
  <si>
    <t>$31,985</t>
  </si>
  <si>
    <t>Forester 2.5 XT</t>
  </si>
  <si>
    <t>122,000 mi.</t>
  </si>
  <si>
    <t>210.0HP 2.5L 4 Cylinder Engine Gasoline Fuel</t>
  </si>
  <si>
    <t>$9,999</t>
  </si>
  <si>
    <t>Sportage X-Pro</t>
  </si>
  <si>
    <t>459 mi.</t>
  </si>
  <si>
    <t>2.5L I4 16V PDI DOHC</t>
  </si>
  <si>
    <t>Jungle Green</t>
  </si>
  <si>
    <t>$36,998</t>
  </si>
  <si>
    <t>62,500 mi.</t>
  </si>
  <si>
    <t>$40,500</t>
  </si>
  <si>
    <t>Equus Signature</t>
  </si>
  <si>
    <t>72,000 mi.</t>
  </si>
  <si>
    <t>429.0HP 5.0L 8 Cylinder Engine Gasoline Fuel</t>
  </si>
  <si>
    <t>AMG E 53 4MATIC</t>
  </si>
  <si>
    <t>8,375 mi.</t>
  </si>
  <si>
    <t>AMG 3L I-6 gasoline direct injection, DOHC, variable valve contr</t>
  </si>
  <si>
    <t>Automatic, 9-Spd 9G-Tronic</t>
  </si>
  <si>
    <t>BLACK</t>
  </si>
  <si>
    <t>$69,900</t>
  </si>
  <si>
    <t>M550 i xDrive</t>
  </si>
  <si>
    <t>523.0HP 4.4L 8 Cylinder Engine Gasoline Fuel</t>
  </si>
  <si>
    <t>$53,000</t>
  </si>
  <si>
    <t>Impreza WRX STI</t>
  </si>
  <si>
    <t>77,000 mi.</t>
  </si>
  <si>
    <t>305.0HP 2.5L 4 Cylinder Engine Gasoline Fuel</t>
  </si>
  <si>
    <t>19,593 mi.</t>
  </si>
  <si>
    <t>4.0 Liter Twin Turbo</t>
  </si>
  <si>
    <t>$159,998</t>
  </si>
  <si>
    <t>Mazda6 Grand Touring</t>
  </si>
  <si>
    <t>35,902 mi.</t>
  </si>
  <si>
    <t>Deep Crystal Blue Mica</t>
  </si>
  <si>
    <t>$22,966</t>
  </si>
  <si>
    <t>Veloster Base</t>
  </si>
  <si>
    <t>800 mi.</t>
  </si>
  <si>
    <t>132.0HP 1.6L 4 Cylinder Engine Gasoline Fuel</t>
  </si>
  <si>
    <t>$9,800</t>
  </si>
  <si>
    <t>Bentayga S</t>
  </si>
  <si>
    <t>2,600 mi.</t>
  </si>
  <si>
    <t>Beluga Black</t>
  </si>
  <si>
    <t>Hotspur</t>
  </si>
  <si>
    <t>$239,995</t>
  </si>
  <si>
    <t>Rover Defender X-Dynamic SE</t>
  </si>
  <si>
    <t>6,204 mi.</t>
  </si>
  <si>
    <t>Eiger Grey</t>
  </si>
  <si>
    <t>$79,998</t>
  </si>
  <si>
    <t>Telluride SX</t>
  </si>
  <si>
    <t>69,185 mi.</t>
  </si>
  <si>
    <t>Ebony Black</t>
  </si>
  <si>
    <t>$37,405</t>
  </si>
  <si>
    <t>GranTurismo Sport</t>
  </si>
  <si>
    <t>45,000 mi.</t>
  </si>
  <si>
    <t>454.0HP 4.7L 8 Cylinder Engine Gasoline Fuel</t>
  </si>
  <si>
    <t>$41,900</t>
  </si>
  <si>
    <t>37,426 mi.</t>
  </si>
  <si>
    <t>M56 Base</t>
  </si>
  <si>
    <t>137,000 mi.</t>
  </si>
  <si>
    <t>420.0HP 5.6L 8 Cylinder Engine Gasoline Fuel</t>
  </si>
  <si>
    <t>Mazda3 s Grand Touring</t>
  </si>
  <si>
    <t>85,000 mi.</t>
  </si>
  <si>
    <t>Corvette Stingray w/1LT</t>
  </si>
  <si>
    <t>4,000 mi.</t>
  </si>
  <si>
    <t>490.0HP 6.2L 8 Cylinder Engine Gasoline Fuel</t>
  </si>
  <si>
    <t>$73,900</t>
  </si>
  <si>
    <t>Q5 S line Premium Plus</t>
  </si>
  <si>
    <t>4,648 mi.</t>
  </si>
  <si>
    <t>$47,598</t>
  </si>
  <si>
    <t>GX 460 Base</t>
  </si>
  <si>
    <t>52,100 mi.</t>
  </si>
  <si>
    <t>301.0HP 4.6L 8 Cylinder Engine Gasoline Fuel</t>
  </si>
  <si>
    <t>$38,000</t>
  </si>
  <si>
    <t>X1 sDrive28i</t>
  </si>
  <si>
    <t>50,100 mi.</t>
  </si>
  <si>
    <t>$10,795</t>
  </si>
  <si>
    <t>Romeo Stelvio Ti</t>
  </si>
  <si>
    <t>280.0HP 2.0L 4 Cylinder Engine Gasoline Fuel</t>
  </si>
  <si>
    <t>$32,400</t>
  </si>
  <si>
    <t>1500 Big Horn</t>
  </si>
  <si>
    <t>70,968 mi.</t>
  </si>
  <si>
    <t>395.0HP 5.7L 8 Cylinder Engine Gasoline Fuel</t>
  </si>
  <si>
    <t>26,600 mi.</t>
  </si>
  <si>
    <t>Model X Long Range</t>
  </si>
  <si>
    <t>15,443 mi.</t>
  </si>
  <si>
    <t>$84,500</t>
  </si>
  <si>
    <t>S90 T5 Momentum</t>
  </si>
  <si>
    <t>250.0HP 2.0L 4 Cylinder Engine Gasoline Fuel</t>
  </si>
  <si>
    <t>Impreza WRX Sti</t>
  </si>
  <si>
    <t>94,000 mi.</t>
  </si>
  <si>
    <t>300.0HP 2.5L 4 Cylinder Engine Gasoline Fuel</t>
  </si>
  <si>
    <t>X6 xDrive40i</t>
  </si>
  <si>
    <t>45,076 mi.</t>
  </si>
  <si>
    <t>$57,998</t>
  </si>
  <si>
    <t>CTS 2.0L Turbo Luxury</t>
  </si>
  <si>
    <t>110,000 mi.</t>
  </si>
  <si>
    <t>272.0HP 2.0L 4 Cylinder Engine Gasoline Fuel</t>
  </si>
  <si>
    <t>Rover Discovery Sport HSE</t>
  </si>
  <si>
    <t>49,083 mi.</t>
  </si>
  <si>
    <t>Indus Silver</t>
  </si>
  <si>
    <t>$21,590</t>
  </si>
  <si>
    <t>63,500 mi.</t>
  </si>
  <si>
    <t>CLK-Class CLK 350</t>
  </si>
  <si>
    <t>21,500 mi.</t>
  </si>
  <si>
    <t>Rover Range Rover Autobiography</t>
  </si>
  <si>
    <t>324 mi.</t>
  </si>
  <si>
    <t>4.4 Liter</t>
  </si>
  <si>
    <t>Blk</t>
  </si>
  <si>
    <t>$199,998</t>
  </si>
  <si>
    <t>Optima EX</t>
  </si>
  <si>
    <t>68,166 mi.</t>
  </si>
  <si>
    <t>1.6L I-4 gasoline direct injection, DOHC, variable valve control</t>
  </si>
  <si>
    <t>$20,818</t>
  </si>
  <si>
    <t>Highlander SE</t>
  </si>
  <si>
    <t>53,607 mi.</t>
  </si>
  <si>
    <t>$31,853</t>
  </si>
  <si>
    <t>Sprinter 4500 High Roof</t>
  </si>
  <si>
    <t>16,813 mi.</t>
  </si>
  <si>
    <t>$45,900</t>
  </si>
  <si>
    <t>X1 xDrive28i</t>
  </si>
  <si>
    <t>18,200 mi.</t>
  </si>
  <si>
    <t>R8 5.2</t>
  </si>
  <si>
    <t>550.0HP 5.2L 10 Cylinder Engine Gasoline Fuel</t>
  </si>
  <si>
    <t>$102,000</t>
  </si>
  <si>
    <t>S3 2.0T Tech Premium Plus</t>
  </si>
  <si>
    <t>16,400 mi.</t>
  </si>
  <si>
    <t>$42,800</t>
  </si>
  <si>
    <t>Tundra Hybrid TRD Pro</t>
  </si>
  <si>
    <t>7,000 mi.</t>
  </si>
  <si>
    <t>437.0HP 3.4L V6 Cylinder Engine Gas/Electric Hybrid</t>
  </si>
  <si>
    <t>$75,500</t>
  </si>
  <si>
    <t>8,497 mi.</t>
  </si>
  <si>
    <t>3.0L V6 24V GDI DOHC Turbo</t>
  </si>
  <si>
    <t>Ibis White</t>
  </si>
  <si>
    <t>$52,900</t>
  </si>
  <si>
    <t>A6 2.0T Premium Plus</t>
  </si>
  <si>
    <t>252.0HP 2.0L 4 Cylinder Engine Gasoline Fuel</t>
  </si>
  <si>
    <t>Huracan EVO Base</t>
  </si>
  <si>
    <t>2,523 mi.</t>
  </si>
  <si>
    <t>5.2L V10 40V GDI DOHC</t>
  </si>
  <si>
    <t>Bianco Icarus Metallic</t>
  </si>
  <si>
    <t>$288,900</t>
  </si>
  <si>
    <t>328 xi</t>
  </si>
  <si>
    <t>83,000 mi.</t>
  </si>
  <si>
    <t>230.0HP 3.0L Straight 6 Cylinder Engine Gasoline Fuel</t>
  </si>
  <si>
    <t>SQ5 3.0T Prestige</t>
  </si>
  <si>
    <t>$50,000</t>
  </si>
  <si>
    <t>Escalade Sport Platinum</t>
  </si>
  <si>
    <t>15,689 mi.</t>
  </si>
  <si>
    <t>3.0L I6 24V DDI DOHC Turbo Diesel</t>
  </si>
  <si>
    <t>Infrared Tintcoat</t>
  </si>
  <si>
    <t>$97,952</t>
  </si>
  <si>
    <t>M235 i</t>
  </si>
  <si>
    <t>125,450 mi.</t>
  </si>
  <si>
    <t>$17,200</t>
  </si>
  <si>
    <t>9,822 mi.</t>
  </si>
  <si>
    <t>Midnight Black</t>
  </si>
  <si>
    <t>Express 3500 Base</t>
  </si>
  <si>
    <t>323.0HP 6.0L 8 Cylinder Engine Gasoline Fuel</t>
  </si>
  <si>
    <t>$22,000</t>
  </si>
  <si>
    <t>Acadia SLE</t>
  </si>
  <si>
    <t>30,900 mi.</t>
  </si>
  <si>
    <t>2.5L I4 16V GDI DOHC</t>
  </si>
  <si>
    <t>$27,654</t>
  </si>
  <si>
    <t>X3 xDrive30i</t>
  </si>
  <si>
    <t>2,492 mi.</t>
  </si>
  <si>
    <t>Phytonic Blue Metallic</t>
  </si>
  <si>
    <t>$41,598</t>
  </si>
  <si>
    <t>TT 2.0T</t>
  </si>
  <si>
    <t>126,760 mi.</t>
  </si>
  <si>
    <t>Outback 3.6R Touring</t>
  </si>
  <si>
    <t>100,680 mi.</t>
  </si>
  <si>
    <t>256.0HP 3.6L Flat 6 Cylinder Engine Gasoline Fuel</t>
  </si>
  <si>
    <t>$20,500</t>
  </si>
  <si>
    <t>Eclipse Spyder GS</t>
  </si>
  <si>
    <t>90,400 mi.</t>
  </si>
  <si>
    <t>140.0HP 2.4L 4 Cylinder Engine Gasoline Fuel</t>
  </si>
  <si>
    <t>$4,495</t>
  </si>
  <si>
    <t>Santa Fe SEL</t>
  </si>
  <si>
    <t>26,895 mi.</t>
  </si>
  <si>
    <t>Quartz White</t>
  </si>
  <si>
    <t>$29,800</t>
  </si>
  <si>
    <t>20,500 mi.</t>
  </si>
  <si>
    <t>600.0HP 4.4L 8 Cylinder Engine Gasoline Fuel</t>
  </si>
  <si>
    <t>$67,000</t>
  </si>
  <si>
    <t>Ram 1500 ST</t>
  </si>
  <si>
    <t>134,000 mi.</t>
  </si>
  <si>
    <t>390.0HP 5.7L 8 Cylinder Engine Gasoline Fuel</t>
  </si>
  <si>
    <t>Fusion Energi Titanium</t>
  </si>
  <si>
    <t>84,352 mi.</t>
  </si>
  <si>
    <t>188.0HP 2.0L 4 Cylinder Engine Plug-In Electric/Gas</t>
  </si>
  <si>
    <t>19,000 mi.</t>
  </si>
  <si>
    <t>$71,000</t>
  </si>
  <si>
    <t>115,550 mi.</t>
  </si>
  <si>
    <t>Navigator Base</t>
  </si>
  <si>
    <t>191,775 mi.</t>
  </si>
  <si>
    <t>310.0HP 5.4L 8 Cylinder Engine Flex Fuel Capability</t>
  </si>
  <si>
    <t>$9,750</t>
  </si>
  <si>
    <t>Mustang Mach-E Select</t>
  </si>
  <si>
    <t>923 mi.</t>
  </si>
  <si>
    <t>Standard Range Battery</t>
  </si>
  <si>
    <t>Rapid Red Metallic Tinted Clearcoat</t>
  </si>
  <si>
    <t>Black Onyx</t>
  </si>
  <si>
    <t>$46,998</t>
  </si>
  <si>
    <t>Sprinter 3500 High Roof</t>
  </si>
  <si>
    <t>124,630 mi.</t>
  </si>
  <si>
    <t>$75,000</t>
  </si>
  <si>
    <t>AMG E 63 S 4MATIC</t>
  </si>
  <si>
    <t>17,000 mi.</t>
  </si>
  <si>
    <t>603.0HP 4.0L 8 Cylinder Engine Gasoline Fuel</t>
  </si>
  <si>
    <t>$95,000</t>
  </si>
  <si>
    <t>440 i xDrive</t>
  </si>
  <si>
    <t>73,500 mi.</t>
  </si>
  <si>
    <t>Integra LS</t>
  </si>
  <si>
    <t>140.0HP 1.8L 4 Cylinder Engine Gasoline Fuel</t>
  </si>
  <si>
    <t>$5,500</t>
  </si>
  <si>
    <t>Q7 55 Prestige</t>
  </si>
  <si>
    <t>73,837 mi.</t>
  </si>
  <si>
    <t>3.0L V6 24V GDI DOHC Supercharged</t>
  </si>
  <si>
    <t>Cobra Beige Metallic</t>
  </si>
  <si>
    <t>Nougat Brown</t>
  </si>
  <si>
    <t>$36,340</t>
  </si>
  <si>
    <t>29,500 mi.</t>
  </si>
  <si>
    <t>$40,999</t>
  </si>
  <si>
    <t>Arteon 2.0T SE</t>
  </si>
  <si>
    <t>13,613 mi.</t>
  </si>
  <si>
    <t>2.0 Liter TSI</t>
  </si>
  <si>
    <t>Pure White</t>
  </si>
  <si>
    <t>Titan Black</t>
  </si>
  <si>
    <t>$29,798</t>
  </si>
  <si>
    <t>LX 600 F SPORT</t>
  </si>
  <si>
    <t>1,185 mi.</t>
  </si>
  <si>
    <t>409.0HP 3.4L V6 Cylinder Engine Gasoline Fuel</t>
  </si>
  <si>
    <t>$120,990</t>
  </si>
  <si>
    <t>Q40 Base</t>
  </si>
  <si>
    <t>143,250 mi.</t>
  </si>
  <si>
    <t>Z4 3.0i Roadster</t>
  </si>
  <si>
    <t>46,508 mi.</t>
  </si>
  <si>
    <t>215.0HP 3.0L Straight 6 Cylinder Engine Gasoline Fuel</t>
  </si>
  <si>
    <t>18,651 mi.</t>
  </si>
  <si>
    <t>$59,549</t>
  </si>
  <si>
    <t>X3 M40i</t>
  </si>
  <si>
    <t>36,438 mi.</t>
  </si>
  <si>
    <t>Oyster W/Contrast</t>
  </si>
  <si>
    <t>Sorento LX</t>
  </si>
  <si>
    <t>46,628 mi.</t>
  </si>
  <si>
    <t>Snow White Pearl</t>
  </si>
  <si>
    <t>$15,363</t>
  </si>
  <si>
    <t>5,700 mi.</t>
  </si>
  <si>
    <t>57,550 mi.</t>
  </si>
  <si>
    <t>$29,995</t>
  </si>
  <si>
    <t>CTS-V Base</t>
  </si>
  <si>
    <t>48,600 mi.</t>
  </si>
  <si>
    <t>640.0HP 6.2L 8 Cylinder Engine Gasoline Fuel</t>
  </si>
  <si>
    <t>$60,999</t>
  </si>
  <si>
    <t>Transit Connect XL</t>
  </si>
  <si>
    <t>Rover Range Rover Velar SVAutobiography Dynamic Edition</t>
  </si>
  <si>
    <t>36,500 mi.</t>
  </si>
  <si>
    <t>IS 250 Base</t>
  </si>
  <si>
    <t>121,250 mi.</t>
  </si>
  <si>
    <t>204.0HP 2.5L V6 Cylinder Engine Gasoline Fuel</t>
  </si>
  <si>
    <t>$13,250</t>
  </si>
  <si>
    <t>2,437 mi.</t>
  </si>
  <si>
    <t>375.0HP 3.0L Straight 6 Cylinder Engine Gasoline/Mild Electric Hybrid</t>
  </si>
  <si>
    <t>$78,350</t>
  </si>
  <si>
    <t>XC90 T6 Momentum</t>
  </si>
  <si>
    <t>110,380 mi.</t>
  </si>
  <si>
    <t>316.0HP 2.0L 4 Cylinder Engine Gasoline Fuel</t>
  </si>
  <si>
    <t>Tucson Limited</t>
  </si>
  <si>
    <t>149,000 mi.</t>
  </si>
  <si>
    <t>$3,850</t>
  </si>
  <si>
    <t>Durango GT</t>
  </si>
  <si>
    <t>DB Black Clearcoat</t>
  </si>
  <si>
    <t>$37,995</t>
  </si>
  <si>
    <t>$39,000</t>
  </si>
  <si>
    <t>Yukon XL SLT</t>
  </si>
  <si>
    <t>65,212 mi.</t>
  </si>
  <si>
    <t>$42,995</t>
  </si>
  <si>
    <t>RS Q8 4.0T</t>
  </si>
  <si>
    <t>41,856 mi.</t>
  </si>
  <si>
    <t>591.0HP 4.0L 8 Cylinder Engine Gasoline Fuel</t>
  </si>
  <si>
    <t>$91,500</t>
  </si>
  <si>
    <t>655 mi.</t>
  </si>
  <si>
    <t>$94,500</t>
  </si>
  <si>
    <t>RAV4 Hybrid XLE</t>
  </si>
  <si>
    <t>219.0HP 2.5L 4 Cylinder Engine Gas/Electric Hybrid</t>
  </si>
  <si>
    <t>$33,000</t>
  </si>
  <si>
    <t>Romeo Stelvio Quadrifoglio</t>
  </si>
  <si>
    <t>505.0HP 2.9L V6 Cylinder Engine Gasoline Fuel</t>
  </si>
  <si>
    <t>Rover Range Rover Evoque SE</t>
  </si>
  <si>
    <t>38,356 mi.</t>
  </si>
  <si>
    <t>Firenze Red Metallic</t>
  </si>
  <si>
    <t>$36,598</t>
  </si>
  <si>
    <t>21,487 mi.</t>
  </si>
  <si>
    <t>Anodized Blue Metallic</t>
  </si>
  <si>
    <t>$35,345</t>
  </si>
  <si>
    <t>Escalade EXT Base</t>
  </si>
  <si>
    <t>99,000 mi.</t>
  </si>
  <si>
    <t>403.0HP 6.2L 8 Cylinder Engine Gasoline Fuel</t>
  </si>
  <si>
    <t>F-250 Lariat</t>
  </si>
  <si>
    <t>35,597 mi.</t>
  </si>
  <si>
    <t>6.2L V8 16V MPFI SOHC Flexible Fuel</t>
  </si>
  <si>
    <t>$47,756</t>
  </si>
  <si>
    <t>130,307 mi.</t>
  </si>
  <si>
    <t>Legacy 2.5 i Premium</t>
  </si>
  <si>
    <t>178,000 mi.</t>
  </si>
  <si>
    <t>170.0HP 2.5L 4 Cylinder Engine Gasoline Fuel</t>
  </si>
  <si>
    <t>$7,600</t>
  </si>
  <si>
    <t>160,265 mi.</t>
  </si>
  <si>
    <t>115.0HP 1.7L 4 Cylinder Engine Gasoline Fuel</t>
  </si>
  <si>
    <t>$3,000</t>
  </si>
  <si>
    <t>McLaren</t>
  </si>
  <si>
    <t>570S Spider</t>
  </si>
  <si>
    <t>8,700 mi.</t>
  </si>
  <si>
    <t>562.0HP 3.8L 8 Cylinder Engine Gasoline Fuel</t>
  </si>
  <si>
    <t>$185,000</t>
  </si>
  <si>
    <t>1,000 mi.</t>
  </si>
  <si>
    <t>Wagoneer Series II 4x4</t>
  </si>
  <si>
    <t>29,800 mi.</t>
  </si>
  <si>
    <t>HEMI 5.7L V-8 variable valve control, regular unleaded, engine w</t>
  </si>
  <si>
    <t>Automatic, 8-Spd</t>
  </si>
  <si>
    <t>$58,900</t>
  </si>
  <si>
    <t>RX 300 Base</t>
  </si>
  <si>
    <t>121,000 mi.</t>
  </si>
  <si>
    <t>220.0HP 3.0L V6 Cylinder Engine Gasoline Fuel</t>
  </si>
  <si>
    <t>$6,348</t>
  </si>
  <si>
    <t>Aviator Luxury</t>
  </si>
  <si>
    <t>302.0HP 4.6L 8 Cylinder Engine Gasoline Fuel</t>
  </si>
  <si>
    <t>$2,000</t>
  </si>
  <si>
    <t>66,770 mi.</t>
  </si>
  <si>
    <t>169.0HP 2.5L 4 Cylinder Engine Flex Fuel Capability</t>
  </si>
  <si>
    <t>$21,500</t>
  </si>
  <si>
    <t>SRX Luxury Collection</t>
  </si>
  <si>
    <t>61,549 mi.</t>
  </si>
  <si>
    <t>3.6 Liter SIDI DOHC</t>
  </si>
  <si>
    <t>$19,998</t>
  </si>
  <si>
    <t>MKS EcoBoost</t>
  </si>
  <si>
    <t>38,100 mi.</t>
  </si>
  <si>
    <t>365.0HP 3.5L V6 Cylinder Engine Gasoline Fuel</t>
  </si>
  <si>
    <t>Yaris Base</t>
  </si>
  <si>
    <t>138,071 mi.</t>
  </si>
  <si>
    <t>106.0HP 1.5L 4 Cylinder Engine Gasoline Fuel</t>
  </si>
  <si>
    <t>GLS 450 Base</t>
  </si>
  <si>
    <t>41,545 mi.</t>
  </si>
  <si>
    <t>3.0 Liter DOHC Twin Turbo</t>
  </si>
  <si>
    <t>MANUFAKTUR Diamond White Bright</t>
  </si>
  <si>
    <t>Macchiato Beige/Black</t>
  </si>
  <si>
    <t>$71,998</t>
  </si>
  <si>
    <t>G-Class G 550 4MATIC</t>
  </si>
  <si>
    <t>47,850 mi.</t>
  </si>
  <si>
    <t>416.0HP 4.0L 8 Cylinder Engine Gasoline Fuel</t>
  </si>
  <si>
    <t>$127,899</t>
  </si>
  <si>
    <t>Veloster Turbo R-Spec</t>
  </si>
  <si>
    <t>128,000 mi.</t>
  </si>
  <si>
    <t>201.0HP 1.6L 4 Cylinder Engine Gasoline Fuel</t>
  </si>
  <si>
    <t>4Runner Limited</t>
  </si>
  <si>
    <t>48,156 mi.</t>
  </si>
  <si>
    <t>Sand Beige</t>
  </si>
  <si>
    <t>$40,368</t>
  </si>
  <si>
    <t>S-Class S 580 4MATIC</t>
  </si>
  <si>
    <t>4,700 mi.</t>
  </si>
  <si>
    <t>496.0HP 4.0L 8 Cylinder Engine Gasoline/Mild Electric Hybrid</t>
  </si>
  <si>
    <t>$99,900</t>
  </si>
  <si>
    <t>RS 7 4.0T Performance Prestige</t>
  </si>
  <si>
    <t>39,071 mi.</t>
  </si>
  <si>
    <t>MX-5 Miata Base</t>
  </si>
  <si>
    <t>96,680 mi.</t>
  </si>
  <si>
    <t>$12,900</t>
  </si>
  <si>
    <t>AMG C 43 Base</t>
  </si>
  <si>
    <t>53,500 mi.</t>
  </si>
  <si>
    <t>$33,999</t>
  </si>
  <si>
    <t>Corvette Z06</t>
  </si>
  <si>
    <t>11,025 mi.</t>
  </si>
  <si>
    <t>505.0HP 7.0L 8 Cylinder Engine Gasoline Fuel</t>
  </si>
  <si>
    <t>F-250 King Ranch</t>
  </si>
  <si>
    <t>44,000 mi.</t>
  </si>
  <si>
    <t>475.0HP 6.7L 8 Cylinder Engine Diesel Fuel</t>
  </si>
  <si>
    <t>Tiguan 2.0T SE</t>
  </si>
  <si>
    <t>11,000 mi.</t>
  </si>
  <si>
    <t>184.0HP 2.0L 4 Cylinder Engine Gasoline Fuel</t>
  </si>
  <si>
    <t>750 Li xDrive</t>
  </si>
  <si>
    <t>103,000 mi.</t>
  </si>
  <si>
    <t>407.0HP 4.4L 8 Cylinder Engine Gasoline Fuel</t>
  </si>
  <si>
    <t>M3 CS</t>
  </si>
  <si>
    <t>456 mi.</t>
  </si>
  <si>
    <t>543.0HP 3.0L Straight 6 Cylinder Engine Gasoline Fuel</t>
  </si>
  <si>
    <t>$128,995</t>
  </si>
  <si>
    <t>$37,300</t>
  </si>
  <si>
    <t>Q7 3.0T Premium</t>
  </si>
  <si>
    <t>108,000 mi.</t>
  </si>
  <si>
    <t>333.0HP 3.0L V6 Cylinder Engine Gasoline Fuel</t>
  </si>
  <si>
    <t>37,045 mi.</t>
  </si>
  <si>
    <t>$26,600</t>
  </si>
  <si>
    <t>Rover Defender X</t>
  </si>
  <si>
    <t>5,433 mi.</t>
  </si>
  <si>
    <t>Santorin Black</t>
  </si>
  <si>
    <t>$95,998</t>
  </si>
  <si>
    <t>750 i xDrive</t>
  </si>
  <si>
    <t>28,744 mi.</t>
  </si>
  <si>
    <t>M3 Base</t>
  </si>
  <si>
    <t>65,800 mi.</t>
  </si>
  <si>
    <t>$44,950</t>
  </si>
  <si>
    <t>Ghost Base</t>
  </si>
  <si>
    <t>850 mi.</t>
  </si>
  <si>
    <t>563.0HP 6.7L 12 Cylinder Engine Gasoline Fuel</t>
  </si>
  <si>
    <t>$314,900</t>
  </si>
  <si>
    <t>e-tron Prestige</t>
  </si>
  <si>
    <t>33,012 mi.</t>
  </si>
  <si>
    <t>107,818 mi.</t>
  </si>
  <si>
    <t>$11,400</t>
  </si>
  <si>
    <t>Rover Range Rover Evoque SE Premium</t>
  </si>
  <si>
    <t>79,500 mi.</t>
  </si>
  <si>
    <t>$19,000</t>
  </si>
  <si>
    <t>California T</t>
  </si>
  <si>
    <t>553.0HP 3.9L 8 Cylinder Engine Gasoline Fuel</t>
  </si>
  <si>
    <t>$124,990</t>
  </si>
  <si>
    <t>37,000 mi.</t>
  </si>
  <si>
    <t>471.0HP 5.0L 8 Cylinder Engine Gasoline Fuel</t>
  </si>
  <si>
    <t>$63,997</t>
  </si>
  <si>
    <t>EV6 Wind</t>
  </si>
  <si>
    <t>11,945 mi.</t>
  </si>
  <si>
    <t>111.2Ah / FR 70kW / RR 160kW (697V)</t>
  </si>
  <si>
    <t>Glacier</t>
  </si>
  <si>
    <t>$38,998</t>
  </si>
  <si>
    <t>Sierra 1500 SLE Crew Cab</t>
  </si>
  <si>
    <t>131,800 mi.</t>
  </si>
  <si>
    <t>295.0HP 5.3L 8 Cylinder Engine Gasoline Fuel</t>
  </si>
  <si>
    <t>$5,800</t>
  </si>
  <si>
    <t>ES 350 Base</t>
  </si>
  <si>
    <t>146,000 mi.</t>
  </si>
  <si>
    <t>272.0HP 3.5L V6 Cylinder Engine Gasoline Fuel</t>
  </si>
  <si>
    <t>370Z NISMO</t>
  </si>
  <si>
    <t>29,000 mi.</t>
  </si>
  <si>
    <t>350.0HP 3.7L V6 Cylinder Engine Gasoline Fuel</t>
  </si>
  <si>
    <t>Ram 1500 Laramie</t>
  </si>
  <si>
    <t>141,209 mi.</t>
  </si>
  <si>
    <t>$5,700</t>
  </si>
  <si>
    <t>85,253 mi.</t>
  </si>
  <si>
    <t>QX70 Base</t>
  </si>
  <si>
    <t>87,009 mi.</t>
  </si>
  <si>
    <t>325.0HP 3.7L V6 Cylinder Engine Gasoline Fuel</t>
  </si>
  <si>
    <t>$17,800</t>
  </si>
  <si>
    <t>X5 M Base</t>
  </si>
  <si>
    <t>4,348 mi.</t>
  </si>
  <si>
    <t>4.4L V8 32V GDI DOHC Twin Turbo</t>
  </si>
  <si>
    <t>$105,900</t>
  </si>
  <si>
    <t>Navigator Select</t>
  </si>
  <si>
    <t>158,000 mi.</t>
  </si>
  <si>
    <t>380.0HP 3.5L V6 Cylinder Engine Gasoline Fuel</t>
  </si>
  <si>
    <t>$19,780</t>
  </si>
  <si>
    <t>V60 Cross Country T5</t>
  </si>
  <si>
    <t>10,500 mi.</t>
  </si>
  <si>
    <t>A7 3.0T Premium Plus</t>
  </si>
  <si>
    <t>45,843 mi.</t>
  </si>
  <si>
    <t>Bronco Sport Outer Banks</t>
  </si>
  <si>
    <t>15,198 mi.</t>
  </si>
  <si>
    <t>1.5L I3 12V PDI DOHC Turbo</t>
  </si>
  <si>
    <t>Navy Pier</t>
  </si>
  <si>
    <t>$31,621</t>
  </si>
  <si>
    <t>Eurovan MV</t>
  </si>
  <si>
    <t>220,000 mi.</t>
  </si>
  <si>
    <t>140.0HP 2.8L V6 Cylinder Engine Gasoline Fuel</t>
  </si>
  <si>
    <t>58,000 mi.</t>
  </si>
  <si>
    <t>$51,500</t>
  </si>
  <si>
    <t>Rover Range Rover Evoque R-Dynamic HSE</t>
  </si>
  <si>
    <t>30,424 mi.</t>
  </si>
  <si>
    <t>$44,998</t>
  </si>
  <si>
    <t>38,012 mi.</t>
  </si>
  <si>
    <t>Delmonico Red Pearlcoat</t>
  </si>
  <si>
    <t>$45,277</t>
  </si>
  <si>
    <t>$91,000</t>
  </si>
  <si>
    <t>M760 i xDrive</t>
  </si>
  <si>
    <t>11,078 mi.</t>
  </si>
  <si>
    <t>6.6L V-12 gasoline direct injection, DOHC, variable valve contro</t>
  </si>
  <si>
    <t>Automatic, 8-Spd Sport w/Sport &amp; Manual Modes</t>
  </si>
  <si>
    <t>WHITE</t>
  </si>
  <si>
    <t>$91,900</t>
  </si>
  <si>
    <t>50,000 mi.</t>
  </si>
  <si>
    <t>Rover Range Rover Velar P250 SE R-Dynamic</t>
  </si>
  <si>
    <t>247.0HP 2.0L 4 Cylinder Engine Gasoline Fuel</t>
  </si>
  <si>
    <t>MDX w/Technology Package</t>
  </si>
  <si>
    <t>3,415 mi.</t>
  </si>
  <si>
    <t>Parchment.</t>
  </si>
  <si>
    <t>$54,998</t>
  </si>
  <si>
    <t>61,000 mi.</t>
  </si>
  <si>
    <t>48,500 mi.</t>
  </si>
  <si>
    <t>349.0HP 3.0L V6 Cylinder Engine Gasoline Fuel</t>
  </si>
  <si>
    <t>$43,500</t>
  </si>
  <si>
    <t>65,680 mi.</t>
  </si>
  <si>
    <t>$34,900</t>
  </si>
  <si>
    <t>1500 Limited</t>
  </si>
  <si>
    <t>44,362 mi.</t>
  </si>
  <si>
    <t>$50,658</t>
  </si>
  <si>
    <t>S4 3.0T Premium</t>
  </si>
  <si>
    <t>18,603 mi.</t>
  </si>
  <si>
    <t>Brilliant Black</t>
  </si>
  <si>
    <t>$42,900</t>
  </si>
  <si>
    <t>A8 4.0</t>
  </si>
  <si>
    <t>35,999 mi.</t>
  </si>
  <si>
    <t>4.0 Liter Turbo</t>
  </si>
  <si>
    <t>Sarder Brown</t>
  </si>
  <si>
    <t>$59,598</t>
  </si>
  <si>
    <t>Escalade ESV Sport</t>
  </si>
  <si>
    <t>8,044 mi.</t>
  </si>
  <si>
    <t>420.0HP 6.2L 8 Cylinder Engine Gasoline Fuel</t>
  </si>
  <si>
    <t>$93,000</t>
  </si>
  <si>
    <t>AMG GT AMG GT S</t>
  </si>
  <si>
    <t>9,738 mi.</t>
  </si>
  <si>
    <t>$85,500</t>
  </si>
  <si>
    <t>112,000 mi.</t>
  </si>
  <si>
    <t>420.0HP 4.0L 8 Cylinder Engine Gasoline Fuel</t>
  </si>
  <si>
    <t>$28,000</t>
  </si>
  <si>
    <t>Accord EX-L</t>
  </si>
  <si>
    <t>167,300 mi.</t>
  </si>
  <si>
    <t>190.0HP 2.4L 4 Cylinder Engine Gasoline Fuel</t>
  </si>
  <si>
    <t>Cullinan</t>
  </si>
  <si>
    <t>115 mi.</t>
  </si>
  <si>
    <t>6.7L V12 48V GDI DOHC Twin Turbo</t>
  </si>
  <si>
    <t>Grace White</t>
  </si>
  <si>
    <t>$449,995</t>
  </si>
  <si>
    <t>Escalade Premium</t>
  </si>
  <si>
    <t>71,000 mi.</t>
  </si>
  <si>
    <t>RDX Technology Package</t>
  </si>
  <si>
    <t>31,015 mi.</t>
  </si>
  <si>
    <t>$36,570</t>
  </si>
  <si>
    <t>X2 xDrive28i</t>
  </si>
  <si>
    <t>63,000 mi.</t>
  </si>
  <si>
    <t>Buick</t>
  </si>
  <si>
    <t>Verano Convenience</t>
  </si>
  <si>
    <t>68,325 mi.</t>
  </si>
  <si>
    <t>180.0HP 2.4L 4 Cylinder Engine Flex Fuel Capability</t>
  </si>
  <si>
    <t>$11,995</t>
  </si>
  <si>
    <t>AMG S 63 Base 4MATIC</t>
  </si>
  <si>
    <t>20,937 mi.</t>
  </si>
  <si>
    <t>Magnetite Black Metallic</t>
  </si>
  <si>
    <t>2500 Tradesman</t>
  </si>
  <si>
    <t>34,365 mi.</t>
  </si>
  <si>
    <t>410.0HP 6.4L 8 Cylinder Engine Gasoline Fuel</t>
  </si>
  <si>
    <t>$44,900</t>
  </si>
  <si>
    <t>Rover Range Rover Evoque S</t>
  </si>
  <si>
    <t>40,237 mi.</t>
  </si>
  <si>
    <t>Carpathian Grey Premium Metallic</t>
  </si>
  <si>
    <t>Cloud</t>
  </si>
  <si>
    <t>XC90 T6 Inscription</t>
  </si>
  <si>
    <t>22,500 mi.</t>
  </si>
  <si>
    <t>Expedition King Ranch</t>
  </si>
  <si>
    <t>58,700 mi.</t>
  </si>
  <si>
    <t>$48,999</t>
  </si>
  <si>
    <t>Highlander Hybrid Limited</t>
  </si>
  <si>
    <t>264,893 mi.</t>
  </si>
  <si>
    <t>208.0HP 3.3L V6 Cylinder Engine Gas/Electric Hybrid</t>
  </si>
  <si>
    <t>Tundra SR5 Access Cab</t>
  </si>
  <si>
    <t>209,500 mi.</t>
  </si>
  <si>
    <t>282.0HP 4.7L 8 Cylinder Engine Gasoline Fuel</t>
  </si>
  <si>
    <t>Transit-350 Base</t>
  </si>
  <si>
    <t>195 mi.</t>
  </si>
  <si>
    <t>$87,500</t>
  </si>
  <si>
    <t>Express 3500 LT</t>
  </si>
  <si>
    <t>260.0HP 6.6L 8 Cylinder Engine Diesel Fuel</t>
  </si>
  <si>
    <t>14,676 mi.</t>
  </si>
  <si>
    <t>200.0HP Electric Motor Electric Fuel System</t>
  </si>
  <si>
    <t>Wrangler Unlimited 4xe Sahara</t>
  </si>
  <si>
    <t>33,704 mi.</t>
  </si>
  <si>
    <t>2.0L I4 16V GDI DOHC Turbo Hybrid</t>
  </si>
  <si>
    <t>2,950 mi.</t>
  </si>
  <si>
    <t>$87,000</t>
  </si>
  <si>
    <t>AMG GT 53 Base</t>
  </si>
  <si>
    <t>17,994 mi.</t>
  </si>
  <si>
    <t>3.0L I6 24V GDI DOHC Turbo</t>
  </si>
  <si>
    <t>Tundra Limited</t>
  </si>
  <si>
    <t>44,101 mi.</t>
  </si>
  <si>
    <t>5.7L V8 32V MPFI DOHC</t>
  </si>
  <si>
    <t>$45,423</t>
  </si>
  <si>
    <t>25,918 mi.</t>
  </si>
  <si>
    <t>135 i</t>
  </si>
  <si>
    <t>87,000 mi.</t>
  </si>
  <si>
    <t>$15,300</t>
  </si>
  <si>
    <t>Mazda3 Touring</t>
  </si>
  <si>
    <t>28,333 mi.</t>
  </si>
  <si>
    <t>184.0HP 2.5L 4 Cylinder Engine Gasoline Fuel</t>
  </si>
  <si>
    <t>29,294 mi.</t>
  </si>
  <si>
    <t>Sky Red Line</t>
  </si>
  <si>
    <t>260.0HP 2.0L 4 Cylinder Engine Gasoline Fuel</t>
  </si>
  <si>
    <t>$14,995</t>
  </si>
  <si>
    <t>Z4 2.5i Roadster</t>
  </si>
  <si>
    <t>138,000 mi.</t>
  </si>
  <si>
    <t>184.0HP 2.5L Straight 6 Cylinder Engine Gasoline Fuel</t>
  </si>
  <si>
    <t>XC90 Hybrid T8 Inscription</t>
  </si>
  <si>
    <t>44,487 mi.</t>
  </si>
  <si>
    <t>TLX A-Spec</t>
  </si>
  <si>
    <t>16,878 mi.</t>
  </si>
  <si>
    <t>$38,781</t>
  </si>
  <si>
    <t>30,177 mi.</t>
  </si>
  <si>
    <t>3.5L 24V SOHC I-VTEC V6</t>
  </si>
  <si>
    <t>Majestic Black Pearl</t>
  </si>
  <si>
    <t>Espresso</t>
  </si>
  <si>
    <t>$46,598</t>
  </si>
  <si>
    <t>Tahoe High Country</t>
  </si>
  <si>
    <t>53,000 mi.</t>
  </si>
  <si>
    <t>$67,100</t>
  </si>
  <si>
    <t>Model Y Long Range</t>
  </si>
  <si>
    <t>61,308 mi.</t>
  </si>
  <si>
    <t>425.0HP Electric Motor Electric Fuel System</t>
  </si>
  <si>
    <t>99,200 mi.</t>
  </si>
  <si>
    <t>$11,495</t>
  </si>
  <si>
    <t>Traverse LS</t>
  </si>
  <si>
    <t>32,117 mi.</t>
  </si>
  <si>
    <t>Northsky Blue Metallic</t>
  </si>
  <si>
    <t>$33,299</t>
  </si>
  <si>
    <t>550 Gran Turismo i</t>
  </si>
  <si>
    <t>79,341 mi.</t>
  </si>
  <si>
    <t>Rover Range Rover Sport HSE</t>
  </si>
  <si>
    <t>$5,750</t>
  </si>
  <si>
    <t>430 i xDrive</t>
  </si>
  <si>
    <t>16,900 mi.</t>
  </si>
  <si>
    <t>255.0HP 2.0L 4 Cylinder Engine Gasoline Fuel</t>
  </si>
  <si>
    <t>75,137 mi.</t>
  </si>
  <si>
    <t>245.0HP 2.7L Flat 6 Cylinder Engine Gasoline Fuel</t>
  </si>
  <si>
    <t>$24,999</t>
  </si>
  <si>
    <t>Expedition Max King Ranch</t>
  </si>
  <si>
    <t>37,594 mi.</t>
  </si>
  <si>
    <t>Mesa</t>
  </si>
  <si>
    <t>$62,595</t>
  </si>
  <si>
    <t>250 mi.</t>
  </si>
  <si>
    <t>GLC 300 GLC 300</t>
  </si>
  <si>
    <t>12,771 mi.</t>
  </si>
  <si>
    <t>$42,598</t>
  </si>
  <si>
    <t>Mustang Shelby GT500</t>
  </si>
  <si>
    <t>6,400 mi.</t>
  </si>
  <si>
    <t>550.0HP 5.4L 8 Cylinder Engine Gasoline Fuel</t>
  </si>
  <si>
    <t>69,548 mi.</t>
  </si>
  <si>
    <t>$36,300</t>
  </si>
  <si>
    <t>370Z Base</t>
  </si>
  <si>
    <t>79,893 mi.</t>
  </si>
  <si>
    <t>332.0HP 3.7L V6 Cylinder Engine Gasoline Fuel</t>
  </si>
  <si>
    <t>Sequoia Platinum</t>
  </si>
  <si>
    <t>124,838 mi.</t>
  </si>
  <si>
    <t>14,353 mi.</t>
  </si>
  <si>
    <t>$63,900</t>
  </si>
  <si>
    <t>Transit Connect XL w/Rear Symmetrical Doors</t>
  </si>
  <si>
    <t>22,985 mi.</t>
  </si>
  <si>
    <t>$33,500</t>
  </si>
  <si>
    <t>QX80 Base</t>
  </si>
  <si>
    <t>161,894 mi.</t>
  </si>
  <si>
    <t>$18,900</t>
  </si>
  <si>
    <t>Martin V8 Vantage Base</t>
  </si>
  <si>
    <t>25,025 mi.</t>
  </si>
  <si>
    <t>380.0HP 4.3L 8 Cylinder Engine Gasoline Fuel</t>
  </si>
  <si>
    <t>16,701 mi.</t>
  </si>
  <si>
    <t>$107,998</t>
  </si>
  <si>
    <t>Lotus</t>
  </si>
  <si>
    <t>Evora 400 Base</t>
  </si>
  <si>
    <t>19,650 mi.</t>
  </si>
  <si>
    <t>$69,250</t>
  </si>
  <si>
    <t>Rover Range Rover Velar P250 S R-Dynamic</t>
  </si>
  <si>
    <t>Xterra S</t>
  </si>
  <si>
    <t>132,272 mi.</t>
  </si>
  <si>
    <t>261.0HP 4.0L V6 Cylinder Engine Gasoline Fuel</t>
  </si>
  <si>
    <t>$6,700</t>
  </si>
  <si>
    <t>Charger R/T</t>
  </si>
  <si>
    <t>370.0HP 5.7L 8 Cylinder Engine Gasoline Fuel</t>
  </si>
  <si>
    <t>$13,500</t>
  </si>
  <si>
    <t>Encore GX Essence</t>
  </si>
  <si>
    <t>18,185 mi.</t>
  </si>
  <si>
    <t>Whisper Beige</t>
  </si>
  <si>
    <t>$31,755</t>
  </si>
  <si>
    <t>Leaf S</t>
  </si>
  <si>
    <t>56,450 mi.</t>
  </si>
  <si>
    <t>147.0HP Electric Motor Electric Fuel System</t>
  </si>
  <si>
    <t>$13,999</t>
  </si>
  <si>
    <t>Leaf SL</t>
  </si>
  <si>
    <t>102,000 mi.</t>
  </si>
  <si>
    <t>107.0HP Electric Motor Electric Fuel System</t>
  </si>
  <si>
    <t>$4,200</t>
  </si>
  <si>
    <t>Grand Wagoneer Series III</t>
  </si>
  <si>
    <t>18,428 mi.</t>
  </si>
  <si>
    <t>6.4 Liter</t>
  </si>
  <si>
    <t>Baltic Gray</t>
  </si>
  <si>
    <t>$83,998</t>
  </si>
  <si>
    <t>Z Proto Spec</t>
  </si>
  <si>
    <t>535 mi.</t>
  </si>
  <si>
    <t>$65,990</t>
  </si>
  <si>
    <t>81,648 mi.</t>
  </si>
  <si>
    <t>5L V-8 gasoline direct injection, DOHC, variable valve control,</t>
  </si>
  <si>
    <t>Auto, 6-Spd w/CmdShft</t>
  </si>
  <si>
    <t>Boxster S</t>
  </si>
  <si>
    <t>138,202 mi.</t>
  </si>
  <si>
    <t>3.2L H6 24V MPFI DOHC</t>
  </si>
  <si>
    <t>$22,550</t>
  </si>
  <si>
    <t>Continental GT Base</t>
  </si>
  <si>
    <t>69,600 mi.</t>
  </si>
  <si>
    <t>550.0HP 6.0L 12 Cylinder Engine Gasoline Fuel</t>
  </si>
  <si>
    <t>39,900 mi.</t>
  </si>
  <si>
    <t>$53,600</t>
  </si>
  <si>
    <t>$85,000</t>
  </si>
  <si>
    <t>42,650 mi.</t>
  </si>
  <si>
    <t>$31,990</t>
  </si>
  <si>
    <t>68,816 mi.</t>
  </si>
  <si>
    <t>$35,297</t>
  </si>
  <si>
    <t>S6 4.0T</t>
  </si>
  <si>
    <t>91,188 mi.</t>
  </si>
  <si>
    <t>Sierra 2500 SLE</t>
  </si>
  <si>
    <t>116,210 mi.</t>
  </si>
  <si>
    <t>360.0HP 6.0L 8 Cylinder Engine Flex Fuel Capability</t>
  </si>
  <si>
    <t>Transmission Overdrive Switch</t>
  </si>
  <si>
    <t>$31,900</t>
  </si>
  <si>
    <t>Model 3 Long Range</t>
  </si>
  <si>
    <t>3,077 mi.</t>
  </si>
  <si>
    <t>Dual Motor - Standard</t>
  </si>
  <si>
    <t>CX-90 Premium</t>
  </si>
  <si>
    <t>3,880 mi.</t>
  </si>
  <si>
    <t>2.5L</t>
  </si>
  <si>
    <t>Machine Gray Metallic</t>
  </si>
  <si>
    <t>$52,991</t>
  </si>
  <si>
    <t>C-Max Energi SE</t>
  </si>
  <si>
    <t>67,482 mi.</t>
  </si>
  <si>
    <t>$11,499</t>
  </si>
  <si>
    <t>Escalade ESV Platinum</t>
  </si>
  <si>
    <t>67,726 mi.</t>
  </si>
  <si>
    <t>$52,000</t>
  </si>
  <si>
    <t>TT 3.2 Cabriolet quattro</t>
  </si>
  <si>
    <t>207,000 mi.</t>
  </si>
  <si>
    <t>250.0HP 3.2L V6 Cylinder Engine Gasoline Fuel</t>
  </si>
  <si>
    <t>Santa Fe SE</t>
  </si>
  <si>
    <t>35,550 mi.</t>
  </si>
  <si>
    <t>Twilight Black</t>
  </si>
  <si>
    <t>$25,987</t>
  </si>
  <si>
    <t>AMG GLE AMG GLE 63 S-Model 4MATIC</t>
  </si>
  <si>
    <t>577.0HP 5.5L 8 Cylinder Engine Gasoline Fuel</t>
  </si>
  <si>
    <t>$46,599</t>
  </si>
  <si>
    <t>11,249 mi.</t>
  </si>
  <si>
    <t>429.0HP 4.7L 8 Cylinder Engine Gasoline Fuel</t>
  </si>
  <si>
    <t>$54,500</t>
  </si>
  <si>
    <t>MDX 3.5L Technology Package</t>
  </si>
  <si>
    <t>111,650 mi.</t>
  </si>
  <si>
    <t>290.0HP 3.5L V6 Cylinder Engine Gasoline Fuel</t>
  </si>
  <si>
    <t>18,526 mi.</t>
  </si>
  <si>
    <t>6.7L I6 24V DDI OHV Turbo Diesel</t>
  </si>
  <si>
    <t>Pearl White</t>
  </si>
  <si>
    <t>$67,999</t>
  </si>
  <si>
    <t>103,272 mi.</t>
  </si>
  <si>
    <t>M2 Base</t>
  </si>
  <si>
    <t>1,160 mi.</t>
  </si>
  <si>
    <t>453.0HP 3.0L Straight 6 Cylinder Engine Gasoline Fuel</t>
  </si>
  <si>
    <t>$73,600</t>
  </si>
  <si>
    <t>107,714 mi.</t>
  </si>
  <si>
    <t>Diamond Black</t>
  </si>
  <si>
    <t>$34,918</t>
  </si>
  <si>
    <t>111,773 mi.</t>
  </si>
  <si>
    <t>54,002 mi.</t>
  </si>
  <si>
    <t>Jetta 1.4T SE</t>
  </si>
  <si>
    <t>150.0HP 1.4L 4 Cylinder Engine Gasoline Fuel</t>
  </si>
  <si>
    <t>$13,000</t>
  </si>
  <si>
    <t>Focus RS Base</t>
  </si>
  <si>
    <t>49,700 mi.</t>
  </si>
  <si>
    <t>350.0HP 2.3L 4 Cylinder Engine Gasoline Fuel</t>
  </si>
  <si>
    <t>$31,700</t>
  </si>
  <si>
    <t>34,500 mi.</t>
  </si>
  <si>
    <t>$64,600</t>
  </si>
  <si>
    <t>Bronco Sport Big Bend</t>
  </si>
  <si>
    <t>31,729 mi.</t>
  </si>
  <si>
    <t>Maroon</t>
  </si>
  <si>
    <t>Medium Dark Slate</t>
  </si>
  <si>
    <t>$29,614</t>
  </si>
  <si>
    <t>Gladiator Overland</t>
  </si>
  <si>
    <t>Firecracker Red Clearcoat</t>
  </si>
  <si>
    <t>$43,663</t>
  </si>
  <si>
    <t>330e iPerformance</t>
  </si>
  <si>
    <t>41,550 mi.</t>
  </si>
  <si>
    <t>247.0HP 2.0L 4 Cylinder Engine Plug-In Electric/Gas</t>
  </si>
  <si>
    <t>$20,995</t>
  </si>
  <si>
    <t>GLC 300 Base 4MATIC</t>
  </si>
  <si>
    <t>44,486 mi.</t>
  </si>
  <si>
    <t>$25,625</t>
  </si>
  <si>
    <t>20,750 mi.</t>
  </si>
  <si>
    <t>G70 3.3T</t>
  </si>
  <si>
    <t>14,206 mi.</t>
  </si>
  <si>
    <t>$98,000</t>
  </si>
  <si>
    <t>Grand Cherokee L Limited</t>
  </si>
  <si>
    <t>31,700 mi.</t>
  </si>
  <si>
    <t>293.0HP 3.6L V6 Cylinder Engine Gasoline Fuel</t>
  </si>
  <si>
    <t>IONIQ Plug-In Hybrid SEL</t>
  </si>
  <si>
    <t>13,044 mi.</t>
  </si>
  <si>
    <t>139.0HP 1.6L 4 Cylinder Engine Plug-In Electric/Gas</t>
  </si>
  <si>
    <t>Sportage LX</t>
  </si>
  <si>
    <t>100,730 mi.</t>
  </si>
  <si>
    <t>$6,975</t>
  </si>
  <si>
    <t>X5 PHEV xDrive45e</t>
  </si>
  <si>
    <t>5,338 mi.</t>
  </si>
  <si>
    <t>389.0HP 3.0L Straight 6 Cylinder Engine Plug-In Electric/Gas</t>
  </si>
  <si>
    <t>$76,500</t>
  </si>
  <si>
    <t>Expedition EL XLT</t>
  </si>
  <si>
    <t>85,149 mi.</t>
  </si>
  <si>
    <t>5.4 Liter</t>
  </si>
  <si>
    <t>Oxford White</t>
  </si>
  <si>
    <t>Camel Leather</t>
  </si>
  <si>
    <t>$23,598</t>
  </si>
  <si>
    <t>X6 M Base</t>
  </si>
  <si>
    <t>48,291 mi.</t>
  </si>
  <si>
    <t>567.0HP 4.4L 8 Cylinder Engine Gasoline Fuel</t>
  </si>
  <si>
    <t>$67,250</t>
  </si>
  <si>
    <t>111,887 mi.</t>
  </si>
  <si>
    <t>563.0HP 6.6L 12 Cylinder Engine Gasoline Fuel</t>
  </si>
  <si>
    <t>Navigator Reserve</t>
  </si>
  <si>
    <t>125,000 mi.</t>
  </si>
  <si>
    <t>GLA 250 Base 4MATIC</t>
  </si>
  <si>
    <t>13,777 mi.</t>
  </si>
  <si>
    <t>221.0HP 2.0L 4 Cylinder Engine Gasoline Fuel</t>
  </si>
  <si>
    <t>$39,777</t>
  </si>
  <si>
    <t>14,920 mi.</t>
  </si>
  <si>
    <t>$41,741</t>
  </si>
  <si>
    <t>Grand Cherokee L Summit</t>
  </si>
  <si>
    <t>14,627 mi.</t>
  </si>
  <si>
    <t>Tupelo</t>
  </si>
  <si>
    <t>$56,740</t>
  </si>
  <si>
    <t>S80 3.2</t>
  </si>
  <si>
    <t>90,050 mi.</t>
  </si>
  <si>
    <t>7,666 mi.</t>
  </si>
  <si>
    <t>340.0HP 5.7L 8 Cylinder Engine Gasoline Fuel</t>
  </si>
  <si>
    <t>$39,500</t>
  </si>
  <si>
    <t>H2 SUT</t>
  </si>
  <si>
    <t>89,900 mi.</t>
  </si>
  <si>
    <t>$29,994</t>
  </si>
  <si>
    <t>RS 7 4.0T</t>
  </si>
  <si>
    <t>14,724 mi.</t>
  </si>
  <si>
    <t>4.0 Liter TFSI</t>
  </si>
  <si>
    <t>Glacier White</t>
  </si>
  <si>
    <t>Black/Red</t>
  </si>
  <si>
    <t>$101,998</t>
  </si>
  <si>
    <t>Edge Sport</t>
  </si>
  <si>
    <t>132,000 mi.</t>
  </si>
  <si>
    <t>305.0HP 3.7L V6 Cylinder Engine Gasoline Fuel</t>
  </si>
  <si>
    <t>$10,999</t>
  </si>
  <si>
    <t>Terrain SLT</t>
  </si>
  <si>
    <t>32,652 mi.</t>
  </si>
  <si>
    <t>182.0HP 2.4L 4 Cylinder Engine Gasoline Fuel</t>
  </si>
  <si>
    <t>Rover Range Rover 5.0L Supercharged Autobiography LWB</t>
  </si>
  <si>
    <t>36,632 mi.</t>
  </si>
  <si>
    <t>518.0HP 5.0L 8 Cylinder Engine Gasoline Fuel</t>
  </si>
  <si>
    <t>$72,567</t>
  </si>
  <si>
    <t>Grand Cherokee WK Laredo X</t>
  </si>
  <si>
    <t>11,164 mi.</t>
  </si>
  <si>
    <t>$37,500</t>
  </si>
  <si>
    <t>22,655 mi.</t>
  </si>
  <si>
    <t>$63,999</t>
  </si>
  <si>
    <t>AMG GT 63 S 4-Door</t>
  </si>
  <si>
    <t>630.0HP 4.0L 8 Cylinder Engine Gasoline Fuel</t>
  </si>
  <si>
    <t>$135,000</t>
  </si>
  <si>
    <t>Camaro 1LT</t>
  </si>
  <si>
    <t>10,300 mi.</t>
  </si>
  <si>
    <t>CLK-Class 550</t>
  </si>
  <si>
    <t>1500 TRX</t>
  </si>
  <si>
    <t>24,058 mi.</t>
  </si>
  <si>
    <t>HEMI 6.2L V-8 intercooled supercharger, premium unleaded, engine</t>
  </si>
  <si>
    <t>Flame Red Clearcoat</t>
  </si>
  <si>
    <t>$81,900</t>
  </si>
  <si>
    <t>31,500 mi.</t>
  </si>
  <si>
    <t>Macan S</t>
  </si>
  <si>
    <t>19,701 mi.</t>
  </si>
  <si>
    <t>$55,998</t>
  </si>
  <si>
    <t>10,200 mi.</t>
  </si>
  <si>
    <t>$50,500</t>
  </si>
  <si>
    <t>62,378 mi.</t>
  </si>
  <si>
    <t>$33,995</t>
  </si>
  <si>
    <t>350Z Touring</t>
  </si>
  <si>
    <t>84,200 mi.</t>
  </si>
  <si>
    <t>300.0HP 3.5L V6 Cylinder Engine Gasoline Fuel</t>
  </si>
  <si>
    <t>$10,200</t>
  </si>
  <si>
    <t>Sequoia SR5</t>
  </si>
  <si>
    <t>138,700 mi.</t>
  </si>
  <si>
    <t>381.0HP 5.7L 8 Cylinder Engine Flex Fuel Capability</t>
  </si>
  <si>
    <t>$18,800</t>
  </si>
  <si>
    <t>Tahoe Premier</t>
  </si>
  <si>
    <t>41,050 mi.</t>
  </si>
  <si>
    <t>$62,900</t>
  </si>
  <si>
    <t>Compass Limited</t>
  </si>
  <si>
    <t>39,192 mi.</t>
  </si>
  <si>
    <t>2.4L I4 16V MPFI SOHC</t>
  </si>
  <si>
    <t>White Clearcoat</t>
  </si>
  <si>
    <t>$24,590</t>
  </si>
  <si>
    <t>430 430i</t>
  </si>
  <si>
    <t>7,758 mi.</t>
  </si>
  <si>
    <t>31,654 mi.</t>
  </si>
  <si>
    <t>$33,410</t>
  </si>
  <si>
    <t>AMG C 63 Base</t>
  </si>
  <si>
    <t>S40 T5</t>
  </si>
  <si>
    <t>257,700 mi.</t>
  </si>
  <si>
    <t>218.0HP 2.5L 5 Cylinder Engine Gasoline Fuel</t>
  </si>
  <si>
    <t>$3,550</t>
  </si>
  <si>
    <t>GLE 350 Base 4MATIC</t>
  </si>
  <si>
    <t>Silverado 1500 1LT</t>
  </si>
  <si>
    <t>Tahoe LTZ</t>
  </si>
  <si>
    <t>134,500 mi.</t>
  </si>
  <si>
    <t>MDX Technology</t>
  </si>
  <si>
    <t>15,895 mi.</t>
  </si>
  <si>
    <t>3.5L V6 24V GDI SOHC</t>
  </si>
  <si>
    <t>Parchment</t>
  </si>
  <si>
    <t>$47,950</t>
  </si>
  <si>
    <t>Bentayga Speed</t>
  </si>
  <si>
    <t>15,109 mi.</t>
  </si>
  <si>
    <t>6.0L W12 48V PDI DOHC Twin Turbo</t>
  </si>
  <si>
    <t>Beluga Hide</t>
  </si>
  <si>
    <t>$162,950</t>
  </si>
  <si>
    <t>398 mi.</t>
  </si>
  <si>
    <t>Charles Blue</t>
  </si>
  <si>
    <t>$695,000</t>
  </si>
  <si>
    <t>GV70 2.5T</t>
  </si>
  <si>
    <t>20,319 mi.</t>
  </si>
  <si>
    <t>$44,249</t>
  </si>
  <si>
    <t>Pontiac</t>
  </si>
  <si>
    <t>Firebird Base</t>
  </si>
  <si>
    <t>200.0HP 3.8L V6 Cylinder Engine Gasoline Fuel</t>
  </si>
  <si>
    <t>$2,500</t>
  </si>
  <si>
    <t>40,906 mi.</t>
  </si>
  <si>
    <t>4.6 Liter</t>
  </si>
  <si>
    <t>ALPINA B7 ALPINA B7 xDrive</t>
  </si>
  <si>
    <t>33,749 mi.</t>
  </si>
  <si>
    <t>$85,998</t>
  </si>
  <si>
    <t>M4 Competition xDrive</t>
  </si>
  <si>
    <t>1,120 mi.</t>
  </si>
  <si>
    <t>503.0HP 3.0L Straight 6 Cylinder Engine Gasoline Fuel</t>
  </si>
  <si>
    <t>$92,900</t>
  </si>
  <si>
    <t>26,088 mi.</t>
  </si>
  <si>
    <t>Silver Zynith</t>
  </si>
  <si>
    <t>Global Black</t>
  </si>
  <si>
    <t>$38,383</t>
  </si>
  <si>
    <t>14,950 mi.</t>
  </si>
  <si>
    <t>Forte LX</t>
  </si>
  <si>
    <t>47,466 mi.</t>
  </si>
  <si>
    <t>2L I-4 DOHC, D-CVVT variable valve control, engine with 147HP</t>
  </si>
  <si>
    <t>Silky Silver</t>
  </si>
  <si>
    <t>$14,699</t>
  </si>
  <si>
    <t>10,376 mi.</t>
  </si>
  <si>
    <t>Ametrin Metallic</t>
  </si>
  <si>
    <t>$98,900</t>
  </si>
  <si>
    <t>18,500 mi.</t>
  </si>
  <si>
    <t>$41,950</t>
  </si>
  <si>
    <t>Atlas Cross Sport 3.6L V6 SEL Premium</t>
  </si>
  <si>
    <t>24,596 mi.</t>
  </si>
  <si>
    <t>Deep Black Pearl Effect</t>
  </si>
  <si>
    <t>Titan Black / Quarzit</t>
  </si>
  <si>
    <t>$38,322</t>
  </si>
  <si>
    <t>2,905 mi.</t>
  </si>
  <si>
    <t>Shimmering Silver</t>
  </si>
  <si>
    <t>$27,599</t>
  </si>
  <si>
    <t>XF 3.0 Portfolio</t>
  </si>
  <si>
    <t>71,290 mi.</t>
  </si>
  <si>
    <t>A7 55 Premium Plus</t>
  </si>
  <si>
    <t>15,000 mi.</t>
  </si>
  <si>
    <t>335.0HP 3.0L V6 Cylinder Engine Gasoline/Mild Electric Hybrid</t>
  </si>
  <si>
    <t>QX30 Premium</t>
  </si>
  <si>
    <t>37,900 mi.</t>
  </si>
  <si>
    <t>AMG G 63 4MATIC</t>
  </si>
  <si>
    <t>2,000 mi.</t>
  </si>
  <si>
    <t>577.0HP 4.0L 8 Cylinder Engine Gasoline Fuel</t>
  </si>
  <si>
    <t>$244,896</t>
  </si>
  <si>
    <t>AMG C 43 AMG C 43 4MATIC</t>
  </si>
  <si>
    <t>32,500 mi.</t>
  </si>
  <si>
    <t>385.0HP 3.0L V6 Cylinder Engine Gasoline Fuel</t>
  </si>
  <si>
    <t>Lancer Evolution Base</t>
  </si>
  <si>
    <t>61,491 mi.</t>
  </si>
  <si>
    <t>271.0HP 2.0L 4 Cylinder Engine Gasoline Fuel</t>
  </si>
  <si>
    <t>Wrangler Unlimited Sport</t>
  </si>
  <si>
    <t>77,634 mi.</t>
  </si>
  <si>
    <t>Gecko Pearlcoat</t>
  </si>
  <si>
    <t>A3 2.0 TDI Premium Plus</t>
  </si>
  <si>
    <t>150.0HP 2.0L 4 Cylinder Engine Diesel Fuel</t>
  </si>
  <si>
    <t>$18,999</t>
  </si>
  <si>
    <t>Jetta GLX VR6</t>
  </si>
  <si>
    <t>121,800 mi.</t>
  </si>
  <si>
    <t>174.0HP 2.8L V6 Cylinder Engine Gasoline Fuel</t>
  </si>
  <si>
    <t>$4,300</t>
  </si>
  <si>
    <t>65,852 mi.</t>
  </si>
  <si>
    <t>Mocha</t>
  </si>
  <si>
    <t>$68,998</t>
  </si>
  <si>
    <t>Bentayga Azure First Edition</t>
  </si>
  <si>
    <t>1,335 mi.</t>
  </si>
  <si>
    <t>Onyx</t>
  </si>
  <si>
    <t>Portland</t>
  </si>
  <si>
    <t>$272,950</t>
  </si>
  <si>
    <t>83,315 mi.</t>
  </si>
  <si>
    <t>18,421 mi.</t>
  </si>
  <si>
    <t>CT 200h Premium</t>
  </si>
  <si>
    <t>101,000 mi.</t>
  </si>
  <si>
    <t>134.0HP 1.8L 4 Cylinder Engine Gas/Electric Hybrid</t>
  </si>
  <si>
    <t>Tundra SR5</t>
  </si>
  <si>
    <t>29,322 mi.</t>
  </si>
  <si>
    <t>3.4L V6 24V PDI DOHC Twin Turbo</t>
  </si>
  <si>
    <t>23,900 mi.</t>
  </si>
  <si>
    <t>AMG C AMG C 63 S</t>
  </si>
  <si>
    <t>40,515 mi.</t>
  </si>
  <si>
    <t>7-Speed Automatic</t>
  </si>
  <si>
    <t>67,516 mi.</t>
  </si>
  <si>
    <t>Medium Light Camel</t>
  </si>
  <si>
    <t>$36,994</t>
  </si>
  <si>
    <t>155,000 mi.</t>
  </si>
  <si>
    <t>273.0HP 3.7L V6 Cylinder Engine Gasoline Fuel</t>
  </si>
  <si>
    <t>$8,300</t>
  </si>
  <si>
    <t>26,998 mi.</t>
  </si>
  <si>
    <t>$35,557</t>
  </si>
  <si>
    <t>Bentayga Onyx Edition</t>
  </si>
  <si>
    <t>600.0HP 6.0L 12 Cylinder Engine Gasoline Fuel</t>
  </si>
  <si>
    <t>$115,000</t>
  </si>
  <si>
    <t>Cooper S Clubman Base</t>
  </si>
  <si>
    <t>137,600 mi.</t>
  </si>
  <si>
    <t>172.0HP 1.6L 4 Cylinder Engine Gasoline Fuel</t>
  </si>
  <si>
    <t>$6,880</t>
  </si>
  <si>
    <t>Murano SL</t>
  </si>
  <si>
    <t>125,500 mi.</t>
  </si>
  <si>
    <t>245.0HP 3.5L V6 Cylinder Engine Gasoline Fuel</t>
  </si>
  <si>
    <t>$3,950</t>
  </si>
  <si>
    <t>Bentayga V8</t>
  </si>
  <si>
    <t>22,039 mi.</t>
  </si>
  <si>
    <t>542.0HP 4.0L 8 Cylinder Engine Gasoline Fuel</t>
  </si>
  <si>
    <t>$113,990</t>
  </si>
  <si>
    <t>Juke SV</t>
  </si>
  <si>
    <t>137,483 mi.</t>
  </si>
  <si>
    <t>188.0HP 1.6L 4 Cylinder Engine Gasoline Fuel</t>
  </si>
  <si>
    <t>$3,200</t>
  </si>
  <si>
    <t>67,500 mi.</t>
  </si>
  <si>
    <t>$53,722</t>
  </si>
  <si>
    <t>Murcielago Base</t>
  </si>
  <si>
    <t>10,000 mi.</t>
  </si>
  <si>
    <t>571.0HP 6.2L 12 Cylinder Engine Gasoline Fuel</t>
  </si>
  <si>
    <t>$259,000</t>
  </si>
  <si>
    <t>Suburban LT</t>
  </si>
  <si>
    <t>195,361 mi.</t>
  </si>
  <si>
    <t>$103,000</t>
  </si>
  <si>
    <t>14,806 mi.</t>
  </si>
  <si>
    <t>601.0HP 6.6L 12 Cylinder Engine Gasoline Fuel</t>
  </si>
  <si>
    <t>$81,330</t>
  </si>
  <si>
    <t>$48,950</t>
  </si>
  <si>
    <t>Tahoe LT</t>
  </si>
  <si>
    <t>92,530 mi.</t>
  </si>
  <si>
    <t>34,845 mi.</t>
  </si>
  <si>
    <t>295.0HP 3.6L V6 Cylinder Engine Gasoline Fuel</t>
  </si>
  <si>
    <t>718 Cayman GTS</t>
  </si>
  <si>
    <t>16,280 mi.</t>
  </si>
  <si>
    <t>365.0HP 2.5L 4 Cylinder Engine Gasoline Fuel</t>
  </si>
  <si>
    <t>265.0HP 2.9L Flat 6 Cylinder Engine Gasoline Fuel</t>
  </si>
  <si>
    <t>Panamera Turbo</t>
  </si>
  <si>
    <t>500.0HP 4.8L 8 Cylinder Engine Gasoline Fuel</t>
  </si>
  <si>
    <t>39,700 mi.</t>
  </si>
  <si>
    <t>$25,500</t>
  </si>
  <si>
    <t>Optima Hybrid LX</t>
  </si>
  <si>
    <t>103,111 mi.</t>
  </si>
  <si>
    <t>$9,200</t>
  </si>
  <si>
    <t>Rover Range Rover Velar R-Dynamic SE</t>
  </si>
  <si>
    <t>75,897 mi.</t>
  </si>
  <si>
    <t>XF S</t>
  </si>
  <si>
    <t>55,000 mi.</t>
  </si>
  <si>
    <t>380.0HP 3.0L V6 Cylinder Engine Gasoline Fuel</t>
  </si>
  <si>
    <t>114,000 mi.</t>
  </si>
  <si>
    <t>270.0HP 4.7L 8 Cylinder Engine Gasoline Fuel</t>
  </si>
  <si>
    <t>$13,450</t>
  </si>
  <si>
    <t>GL-Class GL 550</t>
  </si>
  <si>
    <t>80,124 mi.</t>
  </si>
  <si>
    <t>1500 Longhorn</t>
  </si>
  <si>
    <t>4,285 mi.</t>
  </si>
  <si>
    <t>Black / Saddle</t>
  </si>
  <si>
    <t>$65,688</t>
  </si>
  <si>
    <t>Huracan LP580-2S</t>
  </si>
  <si>
    <t>17,175 mi.</t>
  </si>
  <si>
    <t>Rosso Mars Metallic</t>
  </si>
  <si>
    <t>$234,900</t>
  </si>
  <si>
    <t>Highlander Hybrid Limited Platinum</t>
  </si>
  <si>
    <t>34,049 mi.</t>
  </si>
  <si>
    <t>3.5L V6 24V PDI DOHC Hybrid</t>
  </si>
  <si>
    <t>Shoreline Blue Pearl</t>
  </si>
  <si>
    <t>Ash</t>
  </si>
  <si>
    <t>$37,999</t>
  </si>
  <si>
    <t>16,000 mi.</t>
  </si>
  <si>
    <t>$39,990</t>
  </si>
  <si>
    <t>Suburban 2500</t>
  </si>
  <si>
    <t>290.0HP 7.4L 8 Cylinder Engine Gasoline Fuel</t>
  </si>
  <si>
    <t>59,355 mi.</t>
  </si>
  <si>
    <t>V8</t>
  </si>
  <si>
    <t>Santorini Black</t>
  </si>
  <si>
    <t>Ebony / Pimento</t>
  </si>
  <si>
    <t>$72,995</t>
  </si>
  <si>
    <t>31,000 mi.</t>
  </si>
  <si>
    <t>M240 i</t>
  </si>
  <si>
    <t>19,300 mi.</t>
  </si>
  <si>
    <t>335.0HP 3.0L Straight 6 Cylinder Engine Gasoline Fuel</t>
  </si>
  <si>
    <t>403.0HP 6.2L 8 Cylinder Engine Flex Fuel Capability</t>
  </si>
  <si>
    <t>tC Release Series 6.0</t>
  </si>
  <si>
    <t>120,010 mi.</t>
  </si>
  <si>
    <t>161.0HP 2.4L 4 Cylinder Engine Gasoline Fuel</t>
  </si>
  <si>
    <t>152,520 mi.</t>
  </si>
  <si>
    <t>200.0HP 2.4L 4 Cylinder Engine Gasoline Fuel</t>
  </si>
  <si>
    <t>Civic EX</t>
  </si>
  <si>
    <t>58,981 mi.</t>
  </si>
  <si>
    <t>$9,599</t>
  </si>
  <si>
    <t>Quattroporte Base</t>
  </si>
  <si>
    <t>394.0HP 4.2L 8 Cylinder Engine Gasoline Fuel</t>
  </si>
  <si>
    <t>$2,954,083</t>
  </si>
  <si>
    <t>47,000 mi.</t>
  </si>
  <si>
    <t>520.0HP 4.8L 8 Cylinder Engine Gasoline Fuel</t>
  </si>
  <si>
    <t>2,046 mi.</t>
  </si>
  <si>
    <t>$43,499</t>
  </si>
  <si>
    <t>24,965 mi.</t>
  </si>
  <si>
    <t>$22,995</t>
  </si>
  <si>
    <t>Camry LE</t>
  </si>
  <si>
    <t>$7,850</t>
  </si>
  <si>
    <t>Sienna LE</t>
  </si>
  <si>
    <t>76,000 mi.</t>
  </si>
  <si>
    <t>266.0HP 3.5L V6 Cylinder Engine Gasoline Fuel</t>
  </si>
  <si>
    <t>$18,300</t>
  </si>
  <si>
    <t>30,000 mi.</t>
  </si>
  <si>
    <t>$78,500</t>
  </si>
  <si>
    <t>V60 T6 R-Design Platinum</t>
  </si>
  <si>
    <t>59,271 mi.</t>
  </si>
  <si>
    <t>325.0HP 3.0L Straight 6 Cylinder Engine Gasoline Fuel</t>
  </si>
  <si>
    <t>LX 600 Premium</t>
  </si>
  <si>
    <t>1,500 mi.</t>
  </si>
  <si>
    <t>$119,500</t>
  </si>
  <si>
    <t>23,100 mi.</t>
  </si>
  <si>
    <t>$36,495</t>
  </si>
  <si>
    <t>FIAT</t>
  </si>
  <si>
    <t>124 Spider Abarth</t>
  </si>
  <si>
    <t>164.0HP 1.4L 4 Cylinder Engine Gasoline Fuel</t>
  </si>
  <si>
    <t>Ram 1500 Quad Cab</t>
  </si>
  <si>
    <t>179,000 mi.</t>
  </si>
  <si>
    <t>245.0HP 5.9L 8 Cylinder Engine Gasoline Fuel</t>
  </si>
  <si>
    <t>Supra A91-MT Edition</t>
  </si>
  <si>
    <t>$84,900</t>
  </si>
  <si>
    <t>38,671 mi.</t>
  </si>
  <si>
    <t>$66,998</t>
  </si>
  <si>
    <t>Wrangler Unlimited X</t>
  </si>
  <si>
    <t>135,465 mi.</t>
  </si>
  <si>
    <t>205.0HP 3.8L V6 Cylinder Engine Gasoline Fuel</t>
  </si>
  <si>
    <t>$15,750</t>
  </si>
  <si>
    <t>Countryman Cooper S ALL4</t>
  </si>
  <si>
    <t>181.0HP 1.6L 4 Cylinder Engine Gasoline Fuel</t>
  </si>
  <si>
    <t>Maxima SV</t>
  </si>
  <si>
    <t>42,259 mi.</t>
  </si>
  <si>
    <t>Camry Solara SLE V6</t>
  </si>
  <si>
    <t>159,890 mi.</t>
  </si>
  <si>
    <t>Grecale Modena</t>
  </si>
  <si>
    <t>2,200 mi.</t>
  </si>
  <si>
    <t>325.0HP 2.0L 4 Cylinder Engine Gasoline/Mild Electric Hybrid</t>
  </si>
  <si>
    <t>RX 450h Base</t>
  </si>
  <si>
    <t>15,833 mi.</t>
  </si>
  <si>
    <t>308.0HP 3.5L V6 Cylinder Engine Gas/Electric Hybrid</t>
  </si>
  <si>
    <t>328 i xDrive</t>
  </si>
  <si>
    <t>72,900 mi.</t>
  </si>
  <si>
    <t>X7 M50i</t>
  </si>
  <si>
    <t>7,121 mi.</t>
  </si>
  <si>
    <t>$94,998</t>
  </si>
  <si>
    <t>Tucson Hybrid SEL Convenience</t>
  </si>
  <si>
    <t>3,402 mi.</t>
  </si>
  <si>
    <t>226.0HP 1.6L 4 Cylinder Engine Gas/Electric Hybrid</t>
  </si>
  <si>
    <t>$44,000</t>
  </si>
  <si>
    <t>C30 T5 Premier Plus</t>
  </si>
  <si>
    <t>73,000 mi.</t>
  </si>
  <si>
    <t>227.0HP 2.5L 5 Cylinder Engine Gasoline Fuel</t>
  </si>
  <si>
    <t>$13,900</t>
  </si>
  <si>
    <t>Karma</t>
  </si>
  <si>
    <t>Revero Base</t>
  </si>
  <si>
    <t>403.0HP 2.0L Electric Motor Electric Fuel System</t>
  </si>
  <si>
    <t>$51,000</t>
  </si>
  <si>
    <t>30,309 mi.</t>
  </si>
  <si>
    <t>Tan</t>
  </si>
  <si>
    <t>$63,598</t>
  </si>
  <si>
    <t>Mustang Mach-E California Route 1</t>
  </si>
  <si>
    <t>24,000 mi.</t>
  </si>
  <si>
    <t>290.0HP Electric Motor Electric Fuel System</t>
  </si>
  <si>
    <t>740 i</t>
  </si>
  <si>
    <t>$23,999</t>
  </si>
  <si>
    <t>Edge SEL</t>
  </si>
  <si>
    <t>26,465 mi.</t>
  </si>
  <si>
    <t>White Platinum Tri-Coat Metallic</t>
  </si>
  <si>
    <t>Arteon 2.0T SEL Premium R-Line</t>
  </si>
  <si>
    <t>26,870 mi.</t>
  </si>
  <si>
    <t>Mistral Gray / Raven</t>
  </si>
  <si>
    <t>Pilot EX</t>
  </si>
  <si>
    <t>184,000 mi.</t>
  </si>
  <si>
    <t>240.0HP 3.5L V6 Cylinder Engine Gasoline Fuel</t>
  </si>
  <si>
    <t>X7 ALPINA XB7</t>
  </si>
  <si>
    <t>4,514 mi.</t>
  </si>
  <si>
    <t>$132,998</t>
  </si>
  <si>
    <t>Grand Cherokee Limited</t>
  </si>
  <si>
    <t>49,924 mi.</t>
  </si>
  <si>
    <t>Yukon Denali</t>
  </si>
  <si>
    <t>36,526 mi.</t>
  </si>
  <si>
    <t>$57,850</t>
  </si>
  <si>
    <t>$45,950</t>
  </si>
  <si>
    <t>MDX 3.5L w/Advance &amp; Entertainment Pkgs</t>
  </si>
  <si>
    <t>79,884 mi.</t>
  </si>
  <si>
    <t>Graystone</t>
  </si>
  <si>
    <t>$24,840</t>
  </si>
  <si>
    <t>Beetle 1.8T</t>
  </si>
  <si>
    <t>170.0HP 1.8L 4 Cylinder Engine Gasoline Fuel</t>
  </si>
  <si>
    <t>11,102 mi.</t>
  </si>
  <si>
    <t>$101,000</t>
  </si>
  <si>
    <t>105,500 mi.</t>
  </si>
  <si>
    <t>412.0HP 5.0L 8 Cylinder Engine Gasoline Fuel</t>
  </si>
  <si>
    <t>X7 xDrive50i</t>
  </si>
  <si>
    <t>31,157 mi.</t>
  </si>
  <si>
    <t>4.4 Liter GDI DOHC Twin Turbo</t>
  </si>
  <si>
    <t>Sorento LX V6</t>
  </si>
  <si>
    <t>86,204 mi.</t>
  </si>
  <si>
    <t>3.3L V6 24V GDI DOHC</t>
  </si>
  <si>
    <t>Sparkling Silver</t>
  </si>
  <si>
    <t>Satin Black</t>
  </si>
  <si>
    <t>$20,708</t>
  </si>
  <si>
    <t>435 i</t>
  </si>
  <si>
    <t>80,211 mi.</t>
  </si>
  <si>
    <t>25,991 mi.</t>
  </si>
  <si>
    <t>420.0HP 4.7L 8 Cylinder Engine Gasoline Fuel</t>
  </si>
  <si>
    <t>$69,995</t>
  </si>
  <si>
    <t>$8,400</t>
  </si>
  <si>
    <t>40,989 mi.</t>
  </si>
  <si>
    <t>Caliber Express</t>
  </si>
  <si>
    <t>102,681 mi.</t>
  </si>
  <si>
    <t>158.0HP 2.0L 4 Cylinder Engine Gasoline Fuel</t>
  </si>
  <si>
    <t>ZDX Base</t>
  </si>
  <si>
    <t>123,000 mi.</t>
  </si>
  <si>
    <t>$13,888</t>
  </si>
  <si>
    <t>Wrangler X</t>
  </si>
  <si>
    <t>160,900 mi.</t>
  </si>
  <si>
    <t>190.0HP 4.0L Straight 6 Cylinder Engine Gasoline Fuel</t>
  </si>
  <si>
    <t>$7,200</t>
  </si>
  <si>
    <t>414.0HP 4.0L 8 Cylinder Engine Gasoline Fuel</t>
  </si>
  <si>
    <t>$21,900</t>
  </si>
  <si>
    <t>Sportage Plug-In Hybrid X-Line</t>
  </si>
  <si>
    <t>1,340 mi.</t>
  </si>
  <si>
    <t>177.0HP 1.6L 4 Cylinder Engine Plug-In Electric/Gas</t>
  </si>
  <si>
    <t>Mustang Mach-E Premium</t>
  </si>
  <si>
    <t>17,850 mi.</t>
  </si>
  <si>
    <t>266.0HP Electric Motor Electric Fuel System</t>
  </si>
  <si>
    <t>$41,999</t>
  </si>
  <si>
    <t>72,277 mi.</t>
  </si>
  <si>
    <t>$34,950</t>
  </si>
  <si>
    <t>Wrangler Rubicon</t>
  </si>
  <si>
    <t>285.0HP 3.6L V6 Cylinder Engine Gasoline/Mild Electric Hybrid</t>
  </si>
  <si>
    <t>$46,000</t>
  </si>
  <si>
    <t>Panamera 4 Platinum Edition</t>
  </si>
  <si>
    <t>10,627 mi.</t>
  </si>
  <si>
    <t>2.9L V-6 gasoline direct injection, DOHC, variable valve control</t>
  </si>
  <si>
    <t>Automatic, 8-Spd PDK Dual-Clutch</t>
  </si>
  <si>
    <t>Chalk</t>
  </si>
  <si>
    <t>67,015 mi.</t>
  </si>
  <si>
    <t>Sandstone</t>
  </si>
  <si>
    <t>$28,590</t>
  </si>
  <si>
    <t>19,600 mi.</t>
  </si>
  <si>
    <t>346.0HP Electric Motor Electric Fuel System</t>
  </si>
  <si>
    <t>$42,500</t>
  </si>
  <si>
    <t>500e Battery Electric</t>
  </si>
  <si>
    <t>33,812 mi.</t>
  </si>
  <si>
    <t>111.0HP Electric Motor Electric Fuel System</t>
  </si>
  <si>
    <t>$14,999</t>
  </si>
  <si>
    <t>Escalade Luxury</t>
  </si>
  <si>
    <t>99,897 mi.</t>
  </si>
  <si>
    <t>$26,950</t>
  </si>
  <si>
    <t>127,500 mi.</t>
  </si>
  <si>
    <t>23,842 mi.</t>
  </si>
  <si>
    <t>Medium Stone</t>
  </si>
  <si>
    <t>$59,203</t>
  </si>
  <si>
    <t>2,108 mi.</t>
  </si>
  <si>
    <t>65,550 mi.</t>
  </si>
  <si>
    <t>$39,985</t>
  </si>
  <si>
    <t>Huracan LP580-2</t>
  </si>
  <si>
    <t>22,000 mi.</t>
  </si>
  <si>
    <t>573.0HP 5.2L 10 Cylinder Engine Gasoline Fuel</t>
  </si>
  <si>
    <t>$210,000</t>
  </si>
  <si>
    <t>Bronco Wildtrak Advanced</t>
  </si>
  <si>
    <t>315.0HP 2.7L V6 Cylinder Engine Gasoline Fuel</t>
  </si>
  <si>
    <t>$68,995</t>
  </si>
  <si>
    <t>22,400 mi.</t>
  </si>
  <si>
    <t>LS 460 Crafted Line</t>
  </si>
  <si>
    <t>89,150 mi.</t>
  </si>
  <si>
    <t>3L I-6 gasoline direct injection, DOHC, Double VANOS variable va</t>
  </si>
  <si>
    <t>Automatic, 8-Spd M STEPTRONIC w/Drivelogic, Sport &amp; Manual Modes</t>
  </si>
  <si>
    <t>BLUE</t>
  </si>
  <si>
    <t>ORANGE</t>
  </si>
  <si>
    <t>$81,000</t>
  </si>
  <si>
    <t>A3 2.0T Tech Premium</t>
  </si>
  <si>
    <t>49,500 mi.</t>
  </si>
  <si>
    <t>S8 4.2 quattro</t>
  </si>
  <si>
    <t>126,000 mi.</t>
  </si>
  <si>
    <t>360.0HP 4.2L 8 Cylinder Engine Gasoline Fuel</t>
  </si>
  <si>
    <t>$13,850</t>
  </si>
  <si>
    <t>Golf GTI 2.0T Autobahn 4-Door</t>
  </si>
  <si>
    <t>85,385 mi.</t>
  </si>
  <si>
    <t>$15,550</t>
  </si>
  <si>
    <t>Escalade Sport</t>
  </si>
  <si>
    <t>277.0HP 3.0L Straight 6 Cylinder Engine Diesel Fuel</t>
  </si>
  <si>
    <t>$123,999</t>
  </si>
  <si>
    <t>66,126 mi.</t>
  </si>
  <si>
    <t>2.0L I4 16V GDI DOHC</t>
  </si>
  <si>
    <t>Dazzling White</t>
  </si>
  <si>
    <t>$19,190</t>
  </si>
  <si>
    <t>GR86 Premium</t>
  </si>
  <si>
    <t>1,075 mi.</t>
  </si>
  <si>
    <t>Bronco Raptor</t>
  </si>
  <si>
    <t>2,489 mi.</t>
  </si>
  <si>
    <t>191.0HP 2.5L 4 Cylinder Engine Gasoline Fuel</t>
  </si>
  <si>
    <t>Armada Platinum</t>
  </si>
  <si>
    <t>92,000 mi.</t>
  </si>
  <si>
    <t>$20,900</t>
  </si>
  <si>
    <t>123,500 mi.</t>
  </si>
  <si>
    <t>263.0HP 4.7L 8 Cylinder Engine Gasoline Fuel</t>
  </si>
  <si>
    <t>CTS Premium</t>
  </si>
  <si>
    <t>318.0HP 3.6L V6 Cylinder Engine Gasoline Fuel</t>
  </si>
  <si>
    <t>R8 Base</t>
  </si>
  <si>
    <t>49,000 mi.</t>
  </si>
  <si>
    <t>420.0HP 4.2L 8 Cylinder Engine Gasoline Fuel</t>
  </si>
  <si>
    <t>F-PACE S</t>
  </si>
  <si>
    <t>28,357 mi.</t>
  </si>
  <si>
    <t>Santorini Black Metallic</t>
  </si>
  <si>
    <t>Pimento Red w/Ebony</t>
  </si>
  <si>
    <t>81,000 mi.</t>
  </si>
  <si>
    <t>285.0HP 4.3L V6 Cylinder Engine Flex Fuel Capability</t>
  </si>
  <si>
    <t>173,456 mi.</t>
  </si>
  <si>
    <t>M440 i</t>
  </si>
  <si>
    <t>13,700 mi.</t>
  </si>
  <si>
    <t>A8 L 55</t>
  </si>
  <si>
    <t>93,400 mi.</t>
  </si>
  <si>
    <t>Avalon XLE</t>
  </si>
  <si>
    <t>90,000 mi.</t>
  </si>
  <si>
    <t>$18,200</t>
  </si>
  <si>
    <t>Macan Base</t>
  </si>
  <si>
    <t>40,600 mi.</t>
  </si>
  <si>
    <t>IS 350 F Sport</t>
  </si>
  <si>
    <t>20,121 mi.</t>
  </si>
  <si>
    <t>$47,124</t>
  </si>
  <si>
    <t>3,921 mi.</t>
  </si>
  <si>
    <t>$175,000</t>
  </si>
  <si>
    <t>RX 350 Base</t>
  </si>
  <si>
    <t>187,450 mi.</t>
  </si>
  <si>
    <t>275.0HP 3.5L V6 Cylinder Engine Gasoline Fuel</t>
  </si>
  <si>
    <t>$10,400</t>
  </si>
  <si>
    <t>Supra A91 Edition</t>
  </si>
  <si>
    <t>54,500 mi.</t>
  </si>
  <si>
    <t>X6 xDrive50i</t>
  </si>
  <si>
    <t>78,500 mi.</t>
  </si>
  <si>
    <t>F-150 SVT Raptor</t>
  </si>
  <si>
    <t>89,988 mi.</t>
  </si>
  <si>
    <t>411.0HP 6.2L 8 Cylinder Engine Gasoline Fuel</t>
  </si>
  <si>
    <t>Outback 3.0 R VDC Limited</t>
  </si>
  <si>
    <t>250.0HP 3.0L Flat 6 Cylinder Engine Gasoline Fuel</t>
  </si>
  <si>
    <t>Romeo Giulia Ti</t>
  </si>
  <si>
    <t>21,400 mi.</t>
  </si>
  <si>
    <t>CX-7 Grand Touring</t>
  </si>
  <si>
    <t>83,150 mi.</t>
  </si>
  <si>
    <t>244.0HP 2.3L 4 Cylinder Engine Gasoline Fuel</t>
  </si>
  <si>
    <t>$6,950</t>
  </si>
  <si>
    <t>F-150 Platinum</t>
  </si>
  <si>
    <t>250.0HP 3.0L V6 Cylinder Engine Diesel Fuel</t>
  </si>
  <si>
    <t>15,042 mi.</t>
  </si>
  <si>
    <t>Selenite Gray Metallic</t>
  </si>
  <si>
    <t>Macchiato</t>
  </si>
  <si>
    <t>$54,599</t>
  </si>
  <si>
    <t>67,483 mi.</t>
  </si>
  <si>
    <t>$46,500</t>
  </si>
  <si>
    <t>Model S 70D</t>
  </si>
  <si>
    <t>62,089 mi.</t>
  </si>
  <si>
    <t>$29,975</t>
  </si>
  <si>
    <t>S8 4.0T Plus</t>
  </si>
  <si>
    <t>54,300 mi.</t>
  </si>
  <si>
    <t>605.0HP 4.0L 8 Cylinder Engine Gasoline Fuel</t>
  </si>
  <si>
    <t>30,565 mi.</t>
  </si>
  <si>
    <t>192.0HP 2.0L 4 Cylinder Engine Gas/Electric Hybrid</t>
  </si>
  <si>
    <t>A8 L 4.0T</t>
  </si>
  <si>
    <t>142,666 mi.</t>
  </si>
  <si>
    <t>Ranger Sport SuperCab</t>
  </si>
  <si>
    <t>166,200 mi.</t>
  </si>
  <si>
    <t>207.0HP 4.0L V6 Cylinder Engine Gasoline Fuel</t>
  </si>
  <si>
    <t>$6,999</t>
  </si>
  <si>
    <t>Q50 Hybrid Premium</t>
  </si>
  <si>
    <t>88,977 mi.</t>
  </si>
  <si>
    <t>$19,977</t>
  </si>
  <si>
    <t>114,890 mi.</t>
  </si>
  <si>
    <t>$20,990</t>
  </si>
  <si>
    <t>E-Class E 350 4MATIC</t>
  </si>
  <si>
    <t>$4,750</t>
  </si>
  <si>
    <t>Explorer sport</t>
  </si>
  <si>
    <t>90,067 mi.</t>
  </si>
  <si>
    <t>3.5L V6 24V GDI DOHC Twin Turbo</t>
  </si>
  <si>
    <t>97,579 mi.</t>
  </si>
  <si>
    <t>323.0HP 3.6L V6 Cylinder Engine Gasoline Fuel</t>
  </si>
  <si>
    <t>MX-5 Miata RF Grand Touring</t>
  </si>
  <si>
    <t>155.0HP 2.0L 4 Cylinder Engine Gasoline Fuel</t>
  </si>
  <si>
    <t>25,968 mi.</t>
  </si>
  <si>
    <t>Metallic</t>
  </si>
  <si>
    <t>$38,405</t>
  </si>
  <si>
    <t>Hardtop Cooper S</t>
  </si>
  <si>
    <t>41,680 mi.</t>
  </si>
  <si>
    <t>189.0HP 2.0L 4 Cylinder Engine Gasoline Fuel</t>
  </si>
  <si>
    <t>$17,495</t>
  </si>
  <si>
    <t>Saab</t>
  </si>
  <si>
    <t>9-3 SE</t>
  </si>
  <si>
    <t>77,200 mi.</t>
  </si>
  <si>
    <t>205.0HP 2.0L 4 Cylinder Engine Gasoline Fuel</t>
  </si>
  <si>
    <t>X5 xDrive40i</t>
  </si>
  <si>
    <t>Macan</t>
  </si>
  <si>
    <t>21,613 mi.</t>
  </si>
  <si>
    <t>$58,998</t>
  </si>
  <si>
    <t>Q3 S line Premium Plus</t>
  </si>
  <si>
    <t>17,377 mi.</t>
  </si>
  <si>
    <t>Pearl Beige</t>
  </si>
  <si>
    <t>30,426 mi.</t>
  </si>
  <si>
    <t>Ebony Twilight Metallic</t>
  </si>
  <si>
    <t>$29,645</t>
  </si>
  <si>
    <t>allroad 2.7T</t>
  </si>
  <si>
    <t>153,000 mi.</t>
  </si>
  <si>
    <t>250.0HP 2.7L V6 Cylinder Engine Gasoline Fuel</t>
  </si>
  <si>
    <t>Mercury</t>
  </si>
  <si>
    <t>Marauder Base</t>
  </si>
  <si>
    <t>56,600 mi.</t>
  </si>
  <si>
    <t>Genesis 3.8</t>
  </si>
  <si>
    <t>116,612 mi.</t>
  </si>
  <si>
    <t>311.0HP 3.8L V6 Cylinder Engine Gasoline Fuel</t>
  </si>
  <si>
    <t>$12,700</t>
  </si>
  <si>
    <t>$10,099</t>
  </si>
  <si>
    <t>$64,000</t>
  </si>
  <si>
    <t>CX-9 Carbon Edition</t>
  </si>
  <si>
    <t>27,836 mi.</t>
  </si>
  <si>
    <t>Polymetal Gray Metallic</t>
  </si>
  <si>
    <t>$36,969</t>
  </si>
  <si>
    <t>3,273 mi.</t>
  </si>
  <si>
    <t>$78,999</t>
  </si>
  <si>
    <t>F-150 Lariat</t>
  </si>
  <si>
    <t>74,349 mi.</t>
  </si>
  <si>
    <t>450.0HP 6.7L 8 Cylinder Engine Diesel Fuel</t>
  </si>
  <si>
    <t>2,250 mi.</t>
  </si>
  <si>
    <t>$259,500</t>
  </si>
  <si>
    <t>46,100 mi.</t>
  </si>
  <si>
    <t>Santa Fe SEL Plus 2.4</t>
  </si>
  <si>
    <t>185.0HP 2.4L 4 Cylinder Engine Gasoline Fuel</t>
  </si>
  <si>
    <t>E-Class E 350</t>
  </si>
  <si>
    <t>31,130 mi.</t>
  </si>
  <si>
    <t>$23,500</t>
  </si>
  <si>
    <t>F-250 XLT SuperCab Super Duty</t>
  </si>
  <si>
    <t>149,460 mi.</t>
  </si>
  <si>
    <t>350.0HP 6.4L 8 Cylinder Engine Diesel Fuel</t>
  </si>
  <si>
    <t>$12,240</t>
  </si>
  <si>
    <t>275.0HP 3.5L V6 Cylinder Engine Flex Fuel Capability</t>
  </si>
  <si>
    <t>$57,000</t>
  </si>
  <si>
    <t>C-Class C 300 4MATIC Sport</t>
  </si>
  <si>
    <t>248.0HP 3.5L V6 Cylinder Engine Gasoline Fuel</t>
  </si>
  <si>
    <t>Arteon SEL R-Line</t>
  </si>
  <si>
    <t>18,655 mi.</t>
  </si>
  <si>
    <t>Oryx White Prl</t>
  </si>
  <si>
    <t>$38,698</t>
  </si>
  <si>
    <t>Suburban 2500 LS</t>
  </si>
  <si>
    <t>325.0HP 8.1L 8 Cylinder Engine Gasoline Fuel</t>
  </si>
  <si>
    <t>Suburban 1500 LT</t>
  </si>
  <si>
    <t>169,500 mi.</t>
  </si>
  <si>
    <t>Eclipse GS</t>
  </si>
  <si>
    <t>189,500 mi.</t>
  </si>
  <si>
    <t>162.0HP 2.4L 4 Cylinder Engine Gasoline Fuel</t>
  </si>
  <si>
    <t>91,000 mi.</t>
  </si>
  <si>
    <t>$68,500</t>
  </si>
  <si>
    <t>G80 2.5T</t>
  </si>
  <si>
    <t>7,396 mi.</t>
  </si>
  <si>
    <t>2.5L I4 16V PDI DOHC Turbo</t>
  </si>
  <si>
    <t>Black Forest Green</t>
  </si>
  <si>
    <t>$41,299</t>
  </si>
  <si>
    <t>229,450 mi.</t>
  </si>
  <si>
    <t>240.0HP 4.7L 8 Cylinder Engine Gasoline Fuel</t>
  </si>
  <si>
    <t>$8,250</t>
  </si>
  <si>
    <t>Quattroporte Modena Q4</t>
  </si>
  <si>
    <t>8,603 mi.</t>
  </si>
  <si>
    <t>$125,900</t>
  </si>
  <si>
    <t>RS 5 4.2</t>
  </si>
  <si>
    <t>49,098 mi.</t>
  </si>
  <si>
    <t>450.0HP 4.2L 8 Cylinder Engine Gasoline Fuel</t>
  </si>
  <si>
    <t>Rogue S</t>
  </si>
  <si>
    <t>21,212 mi.</t>
  </si>
  <si>
    <t>Gun Metallic</t>
  </si>
  <si>
    <t>$28,906</t>
  </si>
  <si>
    <t>Panamera 4S</t>
  </si>
  <si>
    <t>62,743 mi.</t>
  </si>
  <si>
    <t>400.0HP 4.8L 8 Cylinder Engine Gasoline Fuel</t>
  </si>
  <si>
    <t>$28,600</t>
  </si>
  <si>
    <t>M440 i xDrive</t>
  </si>
  <si>
    <t>24,300 mi.</t>
  </si>
  <si>
    <t>$49,999</t>
  </si>
  <si>
    <t>S60 T6 Momentum</t>
  </si>
  <si>
    <t>46,250 mi.</t>
  </si>
  <si>
    <t>$27,800</t>
  </si>
  <si>
    <t>CX-9 Touring Plus</t>
  </si>
  <si>
    <t>1,930 mi.</t>
  </si>
  <si>
    <t>Jet Black Mica</t>
  </si>
  <si>
    <t>$40,655</t>
  </si>
  <si>
    <t>Pacifica Hybrid Touring L</t>
  </si>
  <si>
    <t>61,494 mi.</t>
  </si>
  <si>
    <t>3.6L V6 24V MPFI DOHC Hybrid</t>
  </si>
  <si>
    <t>$35,850</t>
  </si>
  <si>
    <t>24,040 mi.</t>
  </si>
  <si>
    <t>$35,273</t>
  </si>
  <si>
    <t>Highlander Base</t>
  </si>
  <si>
    <t>231,581 mi.</t>
  </si>
  <si>
    <t>Bronco</t>
  </si>
  <si>
    <t>6,217 mi.</t>
  </si>
  <si>
    <t>Dark Gray Metallic</t>
  </si>
  <si>
    <t>Rover Discovery Sport S R-Dynamic</t>
  </si>
  <si>
    <t>23,568 mi.</t>
  </si>
  <si>
    <t>Firenze Red</t>
  </si>
  <si>
    <t>Mazda6 Touring</t>
  </si>
  <si>
    <t>78,700 mi.</t>
  </si>
  <si>
    <t>187.0HP 2.5L 4 Cylinder Engine Gasoline Fuel</t>
  </si>
  <si>
    <t>109,580 mi.</t>
  </si>
  <si>
    <t>192.0HP 2.4L 4 Cylinder Engine Gasoline Fuel</t>
  </si>
  <si>
    <t>$11,900</t>
  </si>
  <si>
    <t>270.0HP 3.5L V6 Cylinder Engine Gasoline Fuel</t>
  </si>
  <si>
    <t>Outlander Sport 2.4 SE</t>
  </si>
  <si>
    <t>131,193 mi.</t>
  </si>
  <si>
    <t>2.4L I4 16V MPFI DOHC</t>
  </si>
  <si>
    <t>$11,970</t>
  </si>
  <si>
    <t>106,000 mi.</t>
  </si>
  <si>
    <t>$25,900</t>
  </si>
  <si>
    <t>A3 2.0T Premium</t>
  </si>
  <si>
    <t>28,211 mi.</t>
  </si>
  <si>
    <t>A4 2.0T Premium</t>
  </si>
  <si>
    <t>91,403 mi.</t>
  </si>
  <si>
    <t>$14,998</t>
  </si>
  <si>
    <t>88,600 mi.</t>
  </si>
  <si>
    <t>FX50 Base</t>
  </si>
  <si>
    <t>84,900 mi.</t>
  </si>
  <si>
    <t>390.0HP 5.0L 8 Cylinder Engine Gasoline Fuel</t>
  </si>
  <si>
    <t>$22,450</t>
  </si>
  <si>
    <t>K5 EX</t>
  </si>
  <si>
    <t>11,154 mi.</t>
  </si>
  <si>
    <t>1.6L I4 16V GDI DOHC Turbo</t>
  </si>
  <si>
    <t>Glacial White Pearl</t>
  </si>
  <si>
    <t>X5 eDrive xDrive40e</t>
  </si>
  <si>
    <t>45,090 mi.</t>
  </si>
  <si>
    <t>313.0HP 2.0L 4 Cylinder Engine Plug-In Electric/Gas</t>
  </si>
  <si>
    <t>$30,750</t>
  </si>
  <si>
    <t>SLK-Class SLK230 Kompressor</t>
  </si>
  <si>
    <t>33,272 mi.</t>
  </si>
  <si>
    <t>192.0HP 2.3L 4 Cylinder Engine Gasoline Fuel</t>
  </si>
  <si>
    <t>Wrangler SE</t>
  </si>
  <si>
    <t>150.0HP 2.4L 4 Cylinder Engine Gasoline Fuel</t>
  </si>
  <si>
    <t>$12,499</t>
  </si>
  <si>
    <t>55,400 mi.</t>
  </si>
  <si>
    <t>291.0HP 3.8L V6 Cylinder Engine Gasoline Fuel</t>
  </si>
  <si>
    <t>Rover LR4 Lux</t>
  </si>
  <si>
    <t>141,525 mi.</t>
  </si>
  <si>
    <t>$14,490</t>
  </si>
  <si>
    <t>XKR Base</t>
  </si>
  <si>
    <t>29,140 mi.</t>
  </si>
  <si>
    <t>$71,995</t>
  </si>
  <si>
    <t>M340 i xDrive</t>
  </si>
  <si>
    <t>9,000 mi.</t>
  </si>
  <si>
    <t>$56,900</t>
  </si>
  <si>
    <t>AMG GLE 53 AMG GLE 53</t>
  </si>
  <si>
    <t>5,595 mi.</t>
  </si>
  <si>
    <t>designo Diamond White Metallic</t>
  </si>
  <si>
    <t>$83,598</t>
  </si>
  <si>
    <t>34,121 mi.</t>
  </si>
  <si>
    <t>$48,190</t>
  </si>
  <si>
    <t>ALPINA B7 Base</t>
  </si>
  <si>
    <t>36,750 mi.</t>
  </si>
  <si>
    <t>C-Class C280 4MATIC</t>
  </si>
  <si>
    <t>49,626 mi.</t>
  </si>
  <si>
    <t>228.0HP 3.0L V6 Cylinder Engine Gasoline Fuel</t>
  </si>
  <si>
    <t>Compass High Altitude</t>
  </si>
  <si>
    <t>172.0HP 2.4L 4 Cylinder Engine Gasoline Fuel</t>
  </si>
  <si>
    <t>Highlander Hybrid XLE</t>
  </si>
  <si>
    <t>69,350 mi.</t>
  </si>
  <si>
    <t>306.0HP 3.5L V6 Cylinder Engine Gas/Electric Hybrid</t>
  </si>
  <si>
    <t>8,307 mi.</t>
  </si>
  <si>
    <t>Blue Metallic</t>
  </si>
  <si>
    <t>Sakhir Orange</t>
  </si>
  <si>
    <t>4,106 mi.</t>
  </si>
  <si>
    <t>3.0L I6 24V GDI DOHC Twin Turbo</t>
  </si>
  <si>
    <t>Isle of Man Green Metallic</t>
  </si>
  <si>
    <t>Kyalami Orange</t>
  </si>
  <si>
    <t>$84,645</t>
  </si>
  <si>
    <t>184,700 mi.</t>
  </si>
  <si>
    <t>240.0HP 3.2L Straight 6 Cylinder Engine Gasoline Fuel</t>
  </si>
  <si>
    <t>$36,950</t>
  </si>
  <si>
    <t>Quattroporte S Q4 GranLusso</t>
  </si>
  <si>
    <t>57,500 mi.</t>
  </si>
  <si>
    <t>RDX Advance Package</t>
  </si>
  <si>
    <t>$39,650</t>
  </si>
  <si>
    <t>GLA-Class GLA 250 4MATIC</t>
  </si>
  <si>
    <t>61,675 mi.</t>
  </si>
  <si>
    <t>Sprinter 3500XD High Roof</t>
  </si>
  <si>
    <t>33,300 mi.</t>
  </si>
  <si>
    <t>62,950 mi.</t>
  </si>
  <si>
    <t>$17,498</t>
  </si>
  <si>
    <t>Camaro 2LT</t>
  </si>
  <si>
    <t>56,675 mi.</t>
  </si>
  <si>
    <t>$19,750</t>
  </si>
  <si>
    <t>Cayenne S</t>
  </si>
  <si>
    <t>Magnum R/T</t>
  </si>
  <si>
    <t>Q70 3.7X</t>
  </si>
  <si>
    <t>33,500 mi.</t>
  </si>
  <si>
    <t>Rover Range Rover SV Autobiography Dynamic SWB</t>
  </si>
  <si>
    <t>16,754 mi.</t>
  </si>
  <si>
    <t>557.0HP 5.0L 8 Cylinder Engine Gasoline Fuel</t>
  </si>
  <si>
    <t>$112,000</t>
  </si>
  <si>
    <t>Camry Hybrid Base</t>
  </si>
  <si>
    <t>53,249 mi.</t>
  </si>
  <si>
    <t>147.0HP 2.4L 4 Cylinder Engine Gas/Electric Hybrid</t>
  </si>
  <si>
    <t>$9,250</t>
  </si>
  <si>
    <t>281.0HP 3.6L V6 Cylinder Engine Gasoline Fuel</t>
  </si>
  <si>
    <t>Corsair Reserve</t>
  </si>
  <si>
    <t>29,336 mi.</t>
  </si>
  <si>
    <t>2500 SLT</t>
  </si>
  <si>
    <t>350.0HP 6.7L Straight 6 Cylinder Engine Diesel Fuel</t>
  </si>
  <si>
    <t>3500 Laramie</t>
  </si>
  <si>
    <t>177,000 mi.</t>
  </si>
  <si>
    <t>385.0HP 6.7L Straight 6 Cylinder Engine Diesel Fuel</t>
  </si>
  <si>
    <t>GL-Class GL 450 4MATIC</t>
  </si>
  <si>
    <t>93,500 mi.</t>
  </si>
  <si>
    <t>362.0HP 4.6L 8 Cylinder Engine Gasoline Fuel</t>
  </si>
  <si>
    <t>47,700 mi.</t>
  </si>
  <si>
    <t>Mustang SVT Cobra</t>
  </si>
  <si>
    <t>97,496 mi.</t>
  </si>
  <si>
    <t>390.0HP 4.6L 8 Cylinder Engine Gasoline Fuel</t>
  </si>
  <si>
    <t>ILX Premium Package</t>
  </si>
  <si>
    <t>16,120 mi.</t>
  </si>
  <si>
    <t>$26,599</t>
  </si>
  <si>
    <t>Rainier CXL</t>
  </si>
  <si>
    <t>147,589 mi.</t>
  </si>
  <si>
    <t>275.0HP 4.2L Straight 6 Cylinder Engine Gasoline Fuel</t>
  </si>
  <si>
    <t>$2,800</t>
  </si>
  <si>
    <t>95,570 mi.</t>
  </si>
  <si>
    <t>S-Class S 560</t>
  </si>
  <si>
    <t>45,791 mi.</t>
  </si>
  <si>
    <t>463.0HP 4.0L 8 Cylinder Engine Gasoline Fuel</t>
  </si>
  <si>
    <t>$25,950</t>
  </si>
  <si>
    <t>Encore Preferred</t>
  </si>
  <si>
    <t>138.0HP 1.4L 4 Cylinder Engine Gasoline Fuel</t>
  </si>
  <si>
    <t>$18,795</t>
  </si>
  <si>
    <t>33,481 mi.</t>
  </si>
  <si>
    <t>Almond Beige</t>
  </si>
  <si>
    <t>$43,999</t>
  </si>
  <si>
    <t>Liberty Limited</t>
  </si>
  <si>
    <t>S-Class S 63 AMG</t>
  </si>
  <si>
    <t>536.0HP 5.5L 8 Cylinder Engine Gasoline Fuel</t>
  </si>
  <si>
    <t>A8 L 3.0T</t>
  </si>
  <si>
    <t>CX-30 2.5 S Select Package</t>
  </si>
  <si>
    <t>4,004 mi.</t>
  </si>
  <si>
    <t>186.0HP 2.5L 4 Cylinder Engine Gasoline Fuel</t>
  </si>
  <si>
    <t>Continental GT Speed</t>
  </si>
  <si>
    <t>$59,400</t>
  </si>
  <si>
    <t>Continental GT V8</t>
  </si>
  <si>
    <t>10,972 mi.</t>
  </si>
  <si>
    <t>$217,950</t>
  </si>
  <si>
    <t>Flying Spur V8</t>
  </si>
  <si>
    <t>27,858 mi.</t>
  </si>
  <si>
    <t>$197,750</t>
  </si>
  <si>
    <t>31,678 mi.</t>
  </si>
  <si>
    <t>$106,798</t>
  </si>
  <si>
    <t>Golf R 4-Door</t>
  </si>
  <si>
    <t>47,144 mi.</t>
  </si>
  <si>
    <t>$29,950</t>
  </si>
  <si>
    <t>Genesis Coupe 3.8 Grand Touring</t>
  </si>
  <si>
    <t>165,454 mi.</t>
  </si>
  <si>
    <t>306.0HP 3.8L V6 Cylinder Engine Gasoline Fuel</t>
  </si>
  <si>
    <t>$4,000</t>
  </si>
  <si>
    <t>39,913 mi.</t>
  </si>
  <si>
    <t>Black Noir Pearl</t>
  </si>
  <si>
    <t>$22,749</t>
  </si>
  <si>
    <t>Mustang V6</t>
  </si>
  <si>
    <t>147,191 mi.</t>
  </si>
  <si>
    <t>53,600 mi.</t>
  </si>
  <si>
    <t>$25,980</t>
  </si>
  <si>
    <t>Challenger R/T</t>
  </si>
  <si>
    <t>100,100 mi.</t>
  </si>
  <si>
    <t>1,750 mi.</t>
  </si>
  <si>
    <t>$199,995</t>
  </si>
  <si>
    <t>Challenger SRT Hellcat</t>
  </si>
  <si>
    <t>2,750 mi.</t>
  </si>
  <si>
    <t>797.0HP 6.2L 8 Cylinder Engine Gasoline Fuel</t>
  </si>
  <si>
    <t>$104,500</t>
  </si>
  <si>
    <t>Boxster Base</t>
  </si>
  <si>
    <t>40,800 mi.</t>
  </si>
  <si>
    <t>265.0HP 2.7L Flat 6 Cylinder Engine Gasoline Fuel</t>
  </si>
  <si>
    <t>$35,500</t>
  </si>
  <si>
    <t>36,798 mi.</t>
  </si>
  <si>
    <t>Volcano Grey Metallic</t>
  </si>
  <si>
    <t>$49,500</t>
  </si>
  <si>
    <t>F-250 XL</t>
  </si>
  <si>
    <t>77,699 mi.</t>
  </si>
  <si>
    <t>6.7L V8 32V DDI OHV Turbo Diesel</t>
  </si>
  <si>
    <t>Medium Earth Gray</t>
  </si>
  <si>
    <t>$49,883</t>
  </si>
  <si>
    <t>Mustang GT</t>
  </si>
  <si>
    <t>87,500 mi.</t>
  </si>
  <si>
    <t>315.0HP 4.6L 8 Cylinder Engine Gasoline Fuel</t>
  </si>
  <si>
    <t>93,000 mi.</t>
  </si>
  <si>
    <t>C-Class C 300 4MATIC</t>
  </si>
  <si>
    <t>41,515 mi.</t>
  </si>
  <si>
    <t>$28,251</t>
  </si>
  <si>
    <t>1500 Classic Warlock</t>
  </si>
  <si>
    <t>3.6L V6 24V MPFI DOHC Flexible Fuel</t>
  </si>
  <si>
    <t>Diesel Gray / Black</t>
  </si>
  <si>
    <t>$33,242</t>
  </si>
  <si>
    <t>1,539 mi.</t>
  </si>
  <si>
    <t>3.4L V6 24V PDI DOHC Twin Turbo Hybrid</t>
  </si>
  <si>
    <t>Boulder</t>
  </si>
  <si>
    <t>$76,373</t>
  </si>
  <si>
    <t>31,090 mi.</t>
  </si>
  <si>
    <t>Mazda3 FWD w/Premium Package</t>
  </si>
  <si>
    <t>21,701 mi.</t>
  </si>
  <si>
    <t>Soul Red Crystal Metallic</t>
  </si>
  <si>
    <t>$25,099</t>
  </si>
  <si>
    <t>Rogue SL</t>
  </si>
  <si>
    <t>97,726 mi.</t>
  </si>
  <si>
    <t>2.5L I-4 DOHC, variable valve control, regular unleaded, engine</t>
  </si>
  <si>
    <t>$15,998</t>
  </si>
  <si>
    <t>A7 3.0T Prestige</t>
  </si>
  <si>
    <t>240.0HP 3.0L V6 Cylinder Engine Diesel Fuel</t>
  </si>
  <si>
    <t>G80 3.8</t>
  </si>
  <si>
    <t>23,600 mi.</t>
  </si>
  <si>
    <t>8,755 mi.</t>
  </si>
  <si>
    <t>$166,900</t>
  </si>
  <si>
    <t>M6 Gran Coupe Base</t>
  </si>
  <si>
    <t>57,912 mi.</t>
  </si>
  <si>
    <t>$18,750</t>
  </si>
  <si>
    <t>650 i</t>
  </si>
  <si>
    <t>35,000 mi.</t>
  </si>
  <si>
    <t>360.0HP 4.8L 8 Cylinder Engine Gasoline Fuel</t>
  </si>
  <si>
    <t>Leaf SV PLUS</t>
  </si>
  <si>
    <t>7,089 mi.</t>
  </si>
  <si>
    <t>214.0HP Electric Motor Electric Fuel System</t>
  </si>
  <si>
    <t>$29,895</t>
  </si>
  <si>
    <t>MKC Reserve</t>
  </si>
  <si>
    <t>35,469 mi.</t>
  </si>
  <si>
    <t>$30,890</t>
  </si>
  <si>
    <t>Telluride EX</t>
  </si>
  <si>
    <t>Dark Moss</t>
  </si>
  <si>
    <t>$46,787</t>
  </si>
  <si>
    <t>13,750 mi.</t>
  </si>
  <si>
    <t>$79,999</t>
  </si>
  <si>
    <t>S-Class S 550 4MATIC</t>
  </si>
  <si>
    <t>13,300 mi.</t>
  </si>
  <si>
    <t>449.0HP 4.7L 8 Cylinder Engine Gasoline Fuel</t>
  </si>
  <si>
    <t>$62,500</t>
  </si>
  <si>
    <t>117,000 mi.</t>
  </si>
  <si>
    <t>6.0L 8 Cylinder Engine Gasoline Fuel</t>
  </si>
  <si>
    <t>A7 55 Premium</t>
  </si>
  <si>
    <t>27,100 mi.</t>
  </si>
  <si>
    <t>Mustang EcoBoost Premium</t>
  </si>
  <si>
    <t>89,352 mi.</t>
  </si>
  <si>
    <t>310.0HP 2.3L 4 Cylinder Engine Gasoline Fuel</t>
  </si>
  <si>
    <t>$20,989</t>
  </si>
  <si>
    <t>Cruze LS</t>
  </si>
  <si>
    <t>100,000 mi.</t>
  </si>
  <si>
    <t>153.0HP 1.4L 4 Cylinder Engine Gasoline Fuel</t>
  </si>
  <si>
    <t>Rover Range Rover HSE SWB</t>
  </si>
  <si>
    <t>395.0HP 3.0L Straight 6 Cylinder Engine Gasoline/Mild Electric Hybrid</t>
  </si>
  <si>
    <t>Rover Defender S</t>
  </si>
  <si>
    <t>15,200 mi.</t>
  </si>
  <si>
    <t>296.0HP 2.0L 4 Cylinder Engine Gasoline Fuel</t>
  </si>
  <si>
    <t>$62,999</t>
  </si>
  <si>
    <t>39,960 mi.</t>
  </si>
  <si>
    <t>400.0HP 4.4L 8 Cylinder Engine Gasoline Fuel</t>
  </si>
  <si>
    <t>$38,995</t>
  </si>
  <si>
    <t>Mustang Base</t>
  </si>
  <si>
    <t>210.0HP 4.0L V6 Cylinder Engine Gasoline Fuel</t>
  </si>
  <si>
    <t>K5 GT-Line</t>
  </si>
  <si>
    <t>10,971 mi.</t>
  </si>
  <si>
    <t>Passion Red</t>
  </si>
  <si>
    <t>$29,998</t>
  </si>
  <si>
    <t>Mazda3 i Touring</t>
  </si>
  <si>
    <t>118,500 mi.</t>
  </si>
  <si>
    <t>Stinger GT1</t>
  </si>
  <si>
    <t>8,288 mi.</t>
  </si>
  <si>
    <t>$45,899</t>
  </si>
  <si>
    <t>Camaro ZL1</t>
  </si>
  <si>
    <t>650.0HP 6.2L 8 Cylinder Engine Gasoline Fuel</t>
  </si>
  <si>
    <t>$74,500</t>
  </si>
  <si>
    <t>$78,000</t>
  </si>
  <si>
    <t>Thunderbird Premium</t>
  </si>
  <si>
    <t>280.0HP 3.9L 8 Cylinder Engine Gasoline Fuel</t>
  </si>
  <si>
    <t>7,874 mi.</t>
  </si>
  <si>
    <t>Typhoon Gray Metallic</t>
  </si>
  <si>
    <t>$38,999</t>
  </si>
  <si>
    <t>49,105 mi.</t>
  </si>
  <si>
    <t>$39,750</t>
  </si>
  <si>
    <t>Telluride LX</t>
  </si>
  <si>
    <t>5,500 mi.</t>
  </si>
  <si>
    <t>36,700 mi.</t>
  </si>
  <si>
    <t>78,110 mi.</t>
  </si>
  <si>
    <t>Acadia Denali</t>
  </si>
  <si>
    <t>74,864 mi.</t>
  </si>
  <si>
    <t>Escalade Premium Luxury Platinum</t>
  </si>
  <si>
    <t>15,350 mi.</t>
  </si>
  <si>
    <t>$93,500</t>
  </si>
  <si>
    <t>$72,999</t>
  </si>
  <si>
    <t>61,454 mi.</t>
  </si>
  <si>
    <t>295.0HP 3.5L V6 Cylinder Engine Gasoline Fuel</t>
  </si>
  <si>
    <t>45,241 mi.</t>
  </si>
  <si>
    <t>QX60 Base</t>
  </si>
  <si>
    <t>IS 250C Base</t>
  </si>
  <si>
    <t>68,500 mi.</t>
  </si>
  <si>
    <t>Sierra 1500 Denali</t>
  </si>
  <si>
    <t>43,433 mi.</t>
  </si>
  <si>
    <t>Onyx Black</t>
  </si>
  <si>
    <t>Walnut</t>
  </si>
  <si>
    <t>$51,899</t>
  </si>
  <si>
    <t>SSR Base</t>
  </si>
  <si>
    <t>122,961 mi.</t>
  </si>
  <si>
    <t>6.0L V8 16V MPFI OHV</t>
  </si>
  <si>
    <t>Redline Red</t>
  </si>
  <si>
    <t>92,861 mi.</t>
  </si>
  <si>
    <t>375.0HP 5.7L 8 Cylinder Engine Gasoline Fuel</t>
  </si>
  <si>
    <t>$21,400</t>
  </si>
  <si>
    <t>Aventador SVJ Base</t>
  </si>
  <si>
    <t>6,929 mi.</t>
  </si>
  <si>
    <t>759.0HP 6.5L 12 Cylinder Engine Gasoline Fuel</t>
  </si>
  <si>
    <t>$649,999</t>
  </si>
  <si>
    <t>260.0HP 4.6L 8 Cylinder Engine Gasoline Fuel</t>
  </si>
  <si>
    <t>e-tron Premium</t>
  </si>
  <si>
    <t>18,031 mi.</t>
  </si>
  <si>
    <t>Navarra Blue Metallic</t>
  </si>
  <si>
    <t>$39,599</t>
  </si>
  <si>
    <t>Sequoia Limited</t>
  </si>
  <si>
    <t>$78,900</t>
  </si>
  <si>
    <t>Rover Range Rover Sport HST MHEV</t>
  </si>
  <si>
    <t>12,875 mi.</t>
  </si>
  <si>
    <t>$42,599</t>
  </si>
  <si>
    <t>61,145 mi.</t>
  </si>
  <si>
    <t>C-Class 4MATIC Sedan</t>
  </si>
  <si>
    <t>9,612 mi.</t>
  </si>
  <si>
    <t>2L I-4 gasoline direct injection, DOHC, variable valve control,</t>
  </si>
  <si>
    <t>$43,900</t>
  </si>
  <si>
    <t>Rover Range Rover Sport First Edition</t>
  </si>
  <si>
    <t>3,534 mi.</t>
  </si>
  <si>
    <t>$143,998</t>
  </si>
  <si>
    <t>152,000 mi.</t>
  </si>
  <si>
    <t>129,567 mi.</t>
  </si>
  <si>
    <t>$41,995</t>
  </si>
  <si>
    <t>X6 xDrive35i</t>
  </si>
  <si>
    <t>92,008 mi.</t>
  </si>
  <si>
    <t>63,900 mi.</t>
  </si>
  <si>
    <t>150.0HP 3.8L V6 Cylinder Engine Gasoline Fuel</t>
  </si>
  <si>
    <t>150,900 mi.</t>
  </si>
  <si>
    <t>Rover Range Rover 3.0L Supercharged</t>
  </si>
  <si>
    <t>38,020 mi.</t>
  </si>
  <si>
    <t>5.0 Liter</t>
  </si>
  <si>
    <t>Q8 55 Premium Plus</t>
  </si>
  <si>
    <t>14,750 mi.</t>
  </si>
  <si>
    <t>$61,059</t>
  </si>
  <si>
    <t>WRX Base</t>
  </si>
  <si>
    <t>268.0HP 2.0L 4 Cylinder Engine Gasoline Fuel</t>
  </si>
  <si>
    <t>207,571 mi.</t>
  </si>
  <si>
    <t>QX60 Pure</t>
  </si>
  <si>
    <t>7,200 mi.</t>
  </si>
  <si>
    <t>MC20 MC20</t>
  </si>
  <si>
    <t>1,220 mi.</t>
  </si>
  <si>
    <t>Nettuno 3L V-6 port/direct injection, DOHC, variable valve contr</t>
  </si>
  <si>
    <t>Automatic, 8-Spd Dual-Clutch</t>
  </si>
  <si>
    <t>$238,900</t>
  </si>
  <si>
    <t>Rover Defender SE</t>
  </si>
  <si>
    <t>8,421 mi.</t>
  </si>
  <si>
    <t>$90,000</t>
  </si>
  <si>
    <t>M8 Base</t>
  </si>
  <si>
    <t>25,520 mi.</t>
  </si>
  <si>
    <t>Brands Hatch Gray Metallic</t>
  </si>
  <si>
    <t>30,554 mi.</t>
  </si>
  <si>
    <t>C40 Recharge Pure Electric Twin Ultimate</t>
  </si>
  <si>
    <t>402.0HP Electric Motor Electric Fuel System</t>
  </si>
  <si>
    <t>$54,900</t>
  </si>
  <si>
    <t>41,314 mi.</t>
  </si>
  <si>
    <t>Rover Range Rover P525 HSE SWB</t>
  </si>
  <si>
    <t>49,899 mi.</t>
  </si>
  <si>
    <t>$64,500</t>
  </si>
  <si>
    <t>Escape XLT</t>
  </si>
  <si>
    <t>186,268 mi.</t>
  </si>
  <si>
    <t>240.0HP 3.0L V6 Cylinder Engine Flex Fuel Capability</t>
  </si>
  <si>
    <t>51,335 mi.</t>
  </si>
  <si>
    <t>$25,995</t>
  </si>
  <si>
    <t>718 Boxster GTS</t>
  </si>
  <si>
    <t>10,400 mi.</t>
  </si>
  <si>
    <t>$99,750</t>
  </si>
  <si>
    <t>G-Class G 550</t>
  </si>
  <si>
    <t>20,622 mi.</t>
  </si>
  <si>
    <t>$142,998</t>
  </si>
  <si>
    <t>19,376 mi.</t>
  </si>
  <si>
    <t>$45,861</t>
  </si>
  <si>
    <t>R8 5.2 V10 performance</t>
  </si>
  <si>
    <t>12,245 mi.</t>
  </si>
  <si>
    <t>Daytona Gray Pearl Effect w/ Black Roof</t>
  </si>
  <si>
    <t>$187,900</t>
  </si>
  <si>
    <t>Lancer Evolution IX</t>
  </si>
  <si>
    <t>286.0HP 2.0L 4 Cylinder Engine Gasoline Fuel</t>
  </si>
  <si>
    <t>TL Technology</t>
  </si>
  <si>
    <t>CTS Luxury</t>
  </si>
  <si>
    <t>113,000 mi.</t>
  </si>
  <si>
    <t>270.0HP 3.0L V6 Cylinder Engine Gasoline Fuel</t>
  </si>
  <si>
    <t>Camaro 1SS</t>
  </si>
  <si>
    <t>7,600 mi.</t>
  </si>
  <si>
    <t>455.0HP 6.2L 8 Cylinder Engine Gasoline Fuel</t>
  </si>
  <si>
    <t>20,400 mi.</t>
  </si>
  <si>
    <t>208.0HP 2.5L 4 Cylinder Engine Gas/Electric Hybrid</t>
  </si>
  <si>
    <t>239,000 mi.</t>
  </si>
  <si>
    <t>295.0HP 3.5L V6 Cylinder Engine Gas/Electric Hybrid</t>
  </si>
  <si>
    <t>F-TYPE V6 S</t>
  </si>
  <si>
    <t>62,194 mi.</t>
  </si>
  <si>
    <t>3.0 Liter SC ULEV</t>
  </si>
  <si>
    <t>$32,998</t>
  </si>
  <si>
    <t>Wrangler Sahara</t>
  </si>
  <si>
    <t>22,138 mi.</t>
  </si>
  <si>
    <t>3.6 Liter</t>
  </si>
  <si>
    <t>718 Boxster S</t>
  </si>
  <si>
    <t>48,900 mi.</t>
  </si>
  <si>
    <t>21,800 mi.</t>
  </si>
  <si>
    <t>525.0HP 5.2L 10 Cylinder Engine Gasoline Fuel</t>
  </si>
  <si>
    <t>$117,000</t>
  </si>
  <si>
    <t>68,200 mi.</t>
  </si>
  <si>
    <t>$16,750</t>
  </si>
  <si>
    <t>S-10 LS Crew Cab</t>
  </si>
  <si>
    <t>139,000 mi.</t>
  </si>
  <si>
    <t>190.0HP 4.3L V6 Cylinder Engine Gasoline Fuel</t>
  </si>
  <si>
    <t>76,100 mi.</t>
  </si>
  <si>
    <t>RX 350 RX 350 F SPORT Handling</t>
  </si>
  <si>
    <t>14,330 mi.</t>
  </si>
  <si>
    <t>41,906 mi.</t>
  </si>
  <si>
    <t>$45,999</t>
  </si>
  <si>
    <t>Camaro 2SS</t>
  </si>
  <si>
    <t>164,000 mi.</t>
  </si>
  <si>
    <t>Fusion Hybrid SE</t>
  </si>
  <si>
    <t>161,933 mi.</t>
  </si>
  <si>
    <t>2.0L I4 16V MPFI DOHC Hybrid</t>
  </si>
  <si>
    <t>Charcoal Black</t>
  </si>
  <si>
    <t>$7,945</t>
  </si>
  <si>
    <t>Santa Cruz 2.5T Limited</t>
  </si>
  <si>
    <t>22,829 mi.</t>
  </si>
  <si>
    <t>Hampton Gray</t>
  </si>
  <si>
    <t>$34,580</t>
  </si>
  <si>
    <t>RX 350 F Sport</t>
  </si>
  <si>
    <t>5,483 mi.</t>
  </si>
  <si>
    <t>2.4L I4 16V PDI DOHC Turbo</t>
  </si>
  <si>
    <t>Ultra White</t>
  </si>
  <si>
    <t>46,891 mi.</t>
  </si>
  <si>
    <t>246.0HP 2.0L 4 Cylinder Engine Gasoline Fuel</t>
  </si>
  <si>
    <t>718 Spyder Base</t>
  </si>
  <si>
    <t>3,400 mi.</t>
  </si>
  <si>
    <t>414.0HP 4.0L Flat 6 Cylinder Engine Gasoline Fuel</t>
  </si>
  <si>
    <t>$129,900</t>
  </si>
  <si>
    <t>18,000 mi.</t>
  </si>
  <si>
    <t>Gladiator Freedom</t>
  </si>
  <si>
    <t>30,630 mi.</t>
  </si>
  <si>
    <t>Hydro Blue Pearlcoat</t>
  </si>
  <si>
    <t>Tacoma Double Cab</t>
  </si>
  <si>
    <t>24,985 mi.</t>
  </si>
  <si>
    <t>$33,580</t>
  </si>
  <si>
    <t>Yukon Denali Ultimate</t>
  </si>
  <si>
    <t>9,978 mi.</t>
  </si>
  <si>
    <t>Shelby GT350R Base</t>
  </si>
  <si>
    <t>526.0HP 5.2L 8 Cylinder Engine Gasoline Fuel</t>
  </si>
  <si>
    <t>$77,999</t>
  </si>
  <si>
    <t>72,843 mi.</t>
  </si>
  <si>
    <t>6.2L V8 16V GDI OHV</t>
  </si>
  <si>
    <t>Sandstone Metallic</t>
  </si>
  <si>
    <t>Dark Auburn</t>
  </si>
  <si>
    <t>$79,990</t>
  </si>
  <si>
    <t>LaCrosse Base</t>
  </si>
  <si>
    <t>43,534 mi.</t>
  </si>
  <si>
    <t>E-Class E 300 4MATIC</t>
  </si>
  <si>
    <t>36,900 mi.</t>
  </si>
  <si>
    <t>61,720 mi.</t>
  </si>
  <si>
    <t>5.3 Liter</t>
  </si>
  <si>
    <t>35,938 mi.</t>
  </si>
  <si>
    <t>$43,329</t>
  </si>
  <si>
    <t>Tundra Hybrid Limited</t>
  </si>
  <si>
    <t>10,748 mi.</t>
  </si>
  <si>
    <t>$63,100</t>
  </si>
  <si>
    <t>S8 4.0T quattro</t>
  </si>
  <si>
    <t>4,457 mi.</t>
  </si>
  <si>
    <t>$107,900</t>
  </si>
  <si>
    <t>108,206 mi.</t>
  </si>
  <si>
    <t>$26,498</t>
  </si>
  <si>
    <t>32,705 mi.</t>
  </si>
  <si>
    <t>Portofino Blue Metallic</t>
  </si>
  <si>
    <t>Tan/Ebony/Ebony</t>
  </si>
  <si>
    <t>Telluride S</t>
  </si>
  <si>
    <t>74,026 mi.</t>
  </si>
  <si>
    <t>Sangria Red</t>
  </si>
  <si>
    <t>$32,913</t>
  </si>
  <si>
    <t>GS 350 F Sport</t>
  </si>
  <si>
    <t>24,651 mi.</t>
  </si>
  <si>
    <t>13,000 mi.</t>
  </si>
  <si>
    <t>335.0HP 3.0L Straight 6 Cylinder Engine Gasoline/Mild Electric Hybrid</t>
  </si>
  <si>
    <t>Rover Range Rover P400 SE SWB</t>
  </si>
  <si>
    <t>11,700 mi.</t>
  </si>
  <si>
    <t>$133,500</t>
  </si>
  <si>
    <t>Silverado 3500 High Country</t>
  </si>
  <si>
    <t>77,500 mi.</t>
  </si>
  <si>
    <t>397.0HP 6.6L 8 Cylinder Engine Diesel Fuel</t>
  </si>
  <si>
    <t>Quattroporte Sport GT</t>
  </si>
  <si>
    <t>$7,999</t>
  </si>
  <si>
    <t>Viper GTC</t>
  </si>
  <si>
    <t>1,389 mi.</t>
  </si>
  <si>
    <t>645.0HP 8.4L 10 Cylinder Engine Gasoline Fuel</t>
  </si>
  <si>
    <t>$489,995</t>
  </si>
  <si>
    <t>29,830 mi.</t>
  </si>
  <si>
    <t>Magnetic Metallic</t>
  </si>
  <si>
    <t>$55,329</t>
  </si>
  <si>
    <t>Mazda6 i Grand Touring</t>
  </si>
  <si>
    <t>83,100 mi.</t>
  </si>
  <si>
    <t>Optima LX</t>
  </si>
  <si>
    <t>62,660 mi.</t>
  </si>
  <si>
    <t>Rover Range Rover Sport SVR</t>
  </si>
  <si>
    <t>56,006 mi.</t>
  </si>
  <si>
    <t>575.0HP 5.0L 8 Cylinder Engine Gasoline Fuel</t>
  </si>
  <si>
    <t>$59,000</t>
  </si>
  <si>
    <t>RX 450h F SPORT Handling</t>
  </si>
  <si>
    <t>31,365 mi.</t>
  </si>
  <si>
    <t>$52,998</t>
  </si>
  <si>
    <t>27,600 mi.</t>
  </si>
  <si>
    <t>Civic Si</t>
  </si>
  <si>
    <t>47,245 mi.</t>
  </si>
  <si>
    <t>201.0HP 2.4L 4 Cylinder Engine Gasoline Fuel</t>
  </si>
  <si>
    <t>$19,600</t>
  </si>
  <si>
    <t>73,948 mi.</t>
  </si>
  <si>
    <t>36,757 mi.</t>
  </si>
  <si>
    <t>$31,953</t>
  </si>
  <si>
    <t>4,786 mi.</t>
  </si>
  <si>
    <t>RS 3 2.5T</t>
  </si>
  <si>
    <t>1,900 mi.</t>
  </si>
  <si>
    <t>401.0HP 2.5L 5 Cylinder Engine Gasoline Fuel</t>
  </si>
  <si>
    <t>Genesis Coupe 3.8 R-Spec</t>
  </si>
  <si>
    <t>52,060 mi.</t>
  </si>
  <si>
    <t>348.0HP 3.8L V6 Cylinder Engine Gasoline Fuel</t>
  </si>
  <si>
    <t>Boxster RS 60 Spyder</t>
  </si>
  <si>
    <t>303.0HP 3.4L Flat 6 Cylinder Engine Gasoline Fuel</t>
  </si>
  <si>
    <t>$41,500</t>
  </si>
  <si>
    <t>F-250 XLT</t>
  </si>
  <si>
    <t>52,246 mi.</t>
  </si>
  <si>
    <t>6.4L V8 32V DDI OHV Twin Turbo Diesel</t>
  </si>
  <si>
    <t>$26,095</t>
  </si>
  <si>
    <t>Sorento EX</t>
  </si>
  <si>
    <t>64,290 mi.</t>
  </si>
  <si>
    <t>$16,999</t>
  </si>
  <si>
    <t>370Z Touring</t>
  </si>
  <si>
    <t>37,500 mi.</t>
  </si>
  <si>
    <t>2,121 mi.</t>
  </si>
  <si>
    <t>$40,750</t>
  </si>
  <si>
    <t>Rover Range Rover Sport Supercharged</t>
  </si>
  <si>
    <t>510.0HP 5.0L 8 Cylinder Engine Gasoline Fuel</t>
  </si>
  <si>
    <t>S-Class S 560 4MATIC</t>
  </si>
  <si>
    <t>$66,500</t>
  </si>
  <si>
    <t>1500 SLT</t>
  </si>
  <si>
    <t>61,802 mi.</t>
  </si>
  <si>
    <t>305.0HP 3.6L V6 Cylinder Engine Flex Fuel Capability</t>
  </si>
  <si>
    <t>Sonic LT</t>
  </si>
  <si>
    <t>Grand Cherokee Laredo</t>
  </si>
  <si>
    <t>106,700 mi.</t>
  </si>
  <si>
    <t>290.0HP 3.6L V6 Cylinder Engine Flex Fuel Capability</t>
  </si>
  <si>
    <t>75,965 mi.</t>
  </si>
  <si>
    <t>Grand Cherokee L Overland</t>
  </si>
  <si>
    <t>31,804 mi.</t>
  </si>
  <si>
    <t>$48,995</t>
  </si>
  <si>
    <t>125,800 mi.</t>
  </si>
  <si>
    <t>Crossfire Limited</t>
  </si>
  <si>
    <t>116,320 mi.</t>
  </si>
  <si>
    <t>215.0HP 3.2L V6 Cylinder Engine Gasoline Fuel</t>
  </si>
  <si>
    <t>S5 4.2 Premium Plus</t>
  </si>
  <si>
    <t>156,875 mi.</t>
  </si>
  <si>
    <t>354.0HP 4.2L 8 Cylinder Engine Gasoline Fuel</t>
  </si>
  <si>
    <t>197 mi.</t>
  </si>
  <si>
    <t>CT4 Luxury</t>
  </si>
  <si>
    <t>35,200 mi.</t>
  </si>
  <si>
    <t>F-PACE 25t Premium</t>
  </si>
  <si>
    <t>$34,500</t>
  </si>
  <si>
    <t>33,499 mi.</t>
  </si>
  <si>
    <t>$44,495</t>
  </si>
  <si>
    <t>TLX V6 Advance</t>
  </si>
  <si>
    <t>25,779 mi.</t>
  </si>
  <si>
    <t>Platinum White Pearl</t>
  </si>
  <si>
    <t>Terrain SLT-1</t>
  </si>
  <si>
    <t>76,296 mi.</t>
  </si>
  <si>
    <t>$9,500</t>
  </si>
  <si>
    <t>i3 Base w/Range Extender</t>
  </si>
  <si>
    <t>29,553 mi.</t>
  </si>
  <si>
    <t>170.0HP 0.65L Electric Motor Electric Fuel System</t>
  </si>
  <si>
    <t>$12,800</t>
  </si>
  <si>
    <t>Versa 1.8 S</t>
  </si>
  <si>
    <t>109,902 mi.</t>
  </si>
  <si>
    <t>122.0HP 1.8L 4 Cylinder Engine Gasoline Fuel</t>
  </si>
  <si>
    <t>23,083 mi.</t>
  </si>
  <si>
    <t>Matrix XRS</t>
  </si>
  <si>
    <t>143,600 mi.</t>
  </si>
  <si>
    <t>180.0HP 1.8L 4 Cylinder Engine Gasoline Fuel</t>
  </si>
  <si>
    <t>$4,199</t>
  </si>
  <si>
    <t>$54,800</t>
  </si>
  <si>
    <t>AMG E 53 Base 4MATIC</t>
  </si>
  <si>
    <t>429.0HP 3.0L Straight 6 Cylinder Engine Gasoline/Mild Electric Hybrid</t>
  </si>
  <si>
    <t>$81,500</t>
  </si>
  <si>
    <t>44,741 mi.</t>
  </si>
  <si>
    <t>$52,999</t>
  </si>
  <si>
    <t>A6 3.2 quattro</t>
  </si>
  <si>
    <t>202,000 mi.</t>
  </si>
  <si>
    <t>255.0HP 3.2L V6 Cylinder Engine Gasoline Fuel</t>
  </si>
  <si>
    <t>Silverado 1500 LT Crew Cab</t>
  </si>
  <si>
    <t>215,000 mi.</t>
  </si>
  <si>
    <t>345.0HP 6.0L 8 Cylinder Engine Gasoline Fuel</t>
  </si>
  <si>
    <t>$6,995</t>
  </si>
  <si>
    <t>77,138 mi.</t>
  </si>
  <si>
    <t>4.0 Liter</t>
  </si>
  <si>
    <t>designo Diamond White</t>
  </si>
  <si>
    <t>90,641 mi.</t>
  </si>
  <si>
    <t>Amber</t>
  </si>
  <si>
    <t>Camry SE</t>
  </si>
  <si>
    <t>177,702 mi.</t>
  </si>
  <si>
    <t>179.0HP 2.5L 4 Cylinder Engine Gasoline Fuel</t>
  </si>
  <si>
    <t>$7,700</t>
  </si>
  <si>
    <t>58,350 mi.</t>
  </si>
  <si>
    <t>$29,497</t>
  </si>
  <si>
    <t>86,170 mi.</t>
  </si>
  <si>
    <t>36,568 mi.</t>
  </si>
  <si>
    <t>167.0HP 2.0L 4 Cylinder Engine Gasoline Fuel</t>
  </si>
  <si>
    <t>$20,199</t>
  </si>
  <si>
    <t>Escape SE</t>
  </si>
  <si>
    <t>54,357 mi.</t>
  </si>
  <si>
    <t>173.0HP 1.6L 4 Cylinder Engine Gasoline Fuel</t>
  </si>
  <si>
    <t>$16,250</t>
  </si>
  <si>
    <t>20,394 mi.</t>
  </si>
  <si>
    <t>5.5 Liter</t>
  </si>
  <si>
    <t>Niro EX</t>
  </si>
  <si>
    <t>7,578 mi.</t>
  </si>
  <si>
    <t>$31,113</t>
  </si>
  <si>
    <t>64,800 mi.</t>
  </si>
  <si>
    <t>255.0HP 2.9L Flat 6 Cylinder Engine Gasoline Fuel</t>
  </si>
  <si>
    <t>4Runner Trail</t>
  </si>
  <si>
    <t>117,780 mi.</t>
  </si>
  <si>
    <t>270.0HP 4.0L V6 Cylinder Engine Gasoline Fuel</t>
  </si>
  <si>
    <t>$27,750</t>
  </si>
  <si>
    <t>Kona EV SEL</t>
  </si>
  <si>
    <t>33,100 mi.</t>
  </si>
  <si>
    <t>201.0HP Electric Motor Electric Fuel System</t>
  </si>
  <si>
    <t>86,202 mi.</t>
  </si>
  <si>
    <t>E350 Super Duty XLT</t>
  </si>
  <si>
    <t>163,000 mi.</t>
  </si>
  <si>
    <t>$19,550</t>
  </si>
  <si>
    <t>35,400 mi.</t>
  </si>
  <si>
    <t>Compass Trailhawk</t>
  </si>
  <si>
    <t>103,069 mi.</t>
  </si>
  <si>
    <t>Anthracite Blue Metallic</t>
  </si>
  <si>
    <t>Silk Beige/Espresso Brown</t>
  </si>
  <si>
    <t>$40,998</t>
  </si>
  <si>
    <t>22,480 mi.</t>
  </si>
  <si>
    <t>$135,800</t>
  </si>
  <si>
    <t>Model X P90D</t>
  </si>
  <si>
    <t>691.0HP Electric Motor Electric Fuel System</t>
  </si>
  <si>
    <t>IS-F Base</t>
  </si>
  <si>
    <t>416.0HP 5.0L 8 Cylinder Engine Gasoline Fuel</t>
  </si>
  <si>
    <t>$44,800</t>
  </si>
  <si>
    <t>335 i</t>
  </si>
  <si>
    <t>91,545 mi.</t>
  </si>
  <si>
    <t>4,100 mi.</t>
  </si>
  <si>
    <t>591.0HP 4.0L 8 Cylinder Engine Gasoline/Mild Electric Hybrid</t>
  </si>
  <si>
    <t>$162,500</t>
  </si>
  <si>
    <t>Lucerne CXL</t>
  </si>
  <si>
    <t>MKX Reserve</t>
  </si>
  <si>
    <t>88,000 mi.</t>
  </si>
  <si>
    <t>335.0HP 2.7L V6 Cylinder Engine Gasoline Fuel</t>
  </si>
  <si>
    <t>42,833 mi.</t>
  </si>
  <si>
    <t>911 Carrera</t>
  </si>
  <si>
    <t>23,278 mi.</t>
  </si>
  <si>
    <t>$114,998</t>
  </si>
  <si>
    <t>E-Class 400E</t>
  </si>
  <si>
    <t>106,983 mi.</t>
  </si>
  <si>
    <t>60,100 mi.</t>
  </si>
  <si>
    <t>$24,995</t>
  </si>
  <si>
    <t>Wagoneer Series III</t>
  </si>
  <si>
    <t>17,381 mi.</t>
  </si>
  <si>
    <t>Velvet Red Pearlcoat</t>
  </si>
  <si>
    <t>$69,685</t>
  </si>
  <si>
    <t>ATS 2.5L</t>
  </si>
  <si>
    <t>63,172 mi.</t>
  </si>
  <si>
    <t>202.0HP 2.5L 4 Cylinder Engine Gasoline Fuel</t>
  </si>
  <si>
    <t>136.0HP 2.0L 4 Cylinder Engine Gasoline Fuel</t>
  </si>
  <si>
    <t>EV6 GT-Line</t>
  </si>
  <si>
    <t>4,820 mi.</t>
  </si>
  <si>
    <t>320.0HP Electric Motor Electric Fuel System</t>
  </si>
  <si>
    <t>S5 3.0T Premium Plus</t>
  </si>
  <si>
    <t>67,900 mi.</t>
  </si>
  <si>
    <t>$25,990</t>
  </si>
  <si>
    <t>Tundra SR</t>
  </si>
  <si>
    <t>Wrangler Unlimited Freedom Edition</t>
  </si>
  <si>
    <t>61,840 mi.</t>
  </si>
  <si>
    <t>CLS-Class CLS500</t>
  </si>
  <si>
    <t>28,950 mi.</t>
  </si>
  <si>
    <t>Sierra 3500 SLE</t>
  </si>
  <si>
    <t>300,000 mi.</t>
  </si>
  <si>
    <t>300.0HP 6.6L 8 Cylinder Engine Diesel Fuel</t>
  </si>
  <si>
    <t>Frontier SL</t>
  </si>
  <si>
    <t>103,400 mi.</t>
  </si>
  <si>
    <t>816 mi.</t>
  </si>
  <si>
    <t>$109,900</t>
  </si>
  <si>
    <t>911 R</t>
  </si>
  <si>
    <t>719 mi.</t>
  </si>
  <si>
    <t>4.0L H6 24V GDI DOHC</t>
  </si>
  <si>
    <t>Black / Brown</t>
  </si>
  <si>
    <t>$489,000</t>
  </si>
  <si>
    <t>3,678 mi.</t>
  </si>
  <si>
    <t>$81,998</t>
  </si>
  <si>
    <t>F-150 XL</t>
  </si>
  <si>
    <t>385.0HP 5.0L 8 Cylinder Engine Flex Fuel Capability</t>
  </si>
  <si>
    <t>5,018 mi.</t>
  </si>
  <si>
    <t>Sakhir Orange/Black</t>
  </si>
  <si>
    <t>13,850 mi.</t>
  </si>
  <si>
    <t>385.0HP 3.8L Flat 6 Cylinder Engine Gasoline Fuel</t>
  </si>
  <si>
    <t>$71,400</t>
  </si>
  <si>
    <t>XC70 3.2</t>
  </si>
  <si>
    <t>46,700 mi.</t>
  </si>
  <si>
    <t>21,478 mi.</t>
  </si>
  <si>
    <t>Silver Mist</t>
  </si>
  <si>
    <t>$27,798</t>
  </si>
  <si>
    <t>Insight EX</t>
  </si>
  <si>
    <t>64,200 mi.</t>
  </si>
  <si>
    <t>151.0HP 1.5L 4 Cylinder Engine Gas/Electric Hybrid</t>
  </si>
  <si>
    <t>$20,499</t>
  </si>
  <si>
    <t>31,075 mi.</t>
  </si>
  <si>
    <t>3.4L H6 24V MPFI DOHC</t>
  </si>
  <si>
    <t>Black / Stone Grey</t>
  </si>
  <si>
    <t>$36,250</t>
  </si>
  <si>
    <t>25,250 mi.</t>
  </si>
  <si>
    <t>$47,800</t>
  </si>
  <si>
    <t>M5 Competition</t>
  </si>
  <si>
    <t>617.0HP 4.4L 8 Cylinder Engine Gasoline Fuel</t>
  </si>
  <si>
    <t>$71,950</t>
  </si>
  <si>
    <t>S4 4.2 quattro</t>
  </si>
  <si>
    <t>74,030 mi.</t>
  </si>
  <si>
    <t>340.0HP 4.2L 8 Cylinder Engine Gasoline Fuel</t>
  </si>
  <si>
    <t>F-250 Platinum</t>
  </si>
  <si>
    <t>48,549 mi.</t>
  </si>
  <si>
    <t>Antimatter Blue Metallic</t>
  </si>
  <si>
    <t>Seltos S</t>
  </si>
  <si>
    <t>5,182 mi.</t>
  </si>
  <si>
    <t>146.0HP 2.0L 4 Cylinder Engine Gasoline Fuel</t>
  </si>
  <si>
    <t>$32,500</t>
  </si>
  <si>
    <t>ProMaster 2500 High Roof</t>
  </si>
  <si>
    <t>31,681 mi.</t>
  </si>
  <si>
    <t>M760 M760i xDrive</t>
  </si>
  <si>
    <t>23,430 mi.</t>
  </si>
  <si>
    <t>6.6 Liter Twin Turbo</t>
  </si>
  <si>
    <t>$80,998</t>
  </si>
  <si>
    <t>E-Class E 400</t>
  </si>
  <si>
    <t>30,300 mi.</t>
  </si>
  <si>
    <t>329.0HP 3.0L V6 Cylinder Engine Gasoline Fuel</t>
  </si>
  <si>
    <t>$14,599</t>
  </si>
  <si>
    <t>Q50 Premium</t>
  </si>
  <si>
    <t>127,356 mi.</t>
  </si>
  <si>
    <t>$19,990</t>
  </si>
  <si>
    <t>Touareg V6 Executive</t>
  </si>
  <si>
    <t>50,600 mi.</t>
  </si>
  <si>
    <t>$28,890</t>
  </si>
  <si>
    <t>Suburban 1500 LTZ</t>
  </si>
  <si>
    <t>194,000 mi.</t>
  </si>
  <si>
    <t>33,455 mi.</t>
  </si>
  <si>
    <t>$44,750</t>
  </si>
  <si>
    <t>$35,750</t>
  </si>
  <si>
    <t>GL-Class GL 550 4MATIC</t>
  </si>
  <si>
    <t>46,102 mi.</t>
  </si>
  <si>
    <t>$35,300</t>
  </si>
  <si>
    <t>59,000 mi.</t>
  </si>
  <si>
    <t>XJ8 Base</t>
  </si>
  <si>
    <t>294.0HP 4.2L 8 Cylinder Engine Gasoline Fuel</t>
  </si>
  <si>
    <t>3,715 mi.</t>
  </si>
  <si>
    <t>$150,000</t>
  </si>
  <si>
    <t>100,245 mi.</t>
  </si>
  <si>
    <t>8,583 mi.</t>
  </si>
  <si>
    <t>Cirrus Silver Metallic</t>
  </si>
  <si>
    <t>AMG Black</t>
  </si>
  <si>
    <t>Dakota SLT</t>
  </si>
  <si>
    <t>141,800 mi.</t>
  </si>
  <si>
    <t>$13,800</t>
  </si>
  <si>
    <t>67,035 mi.</t>
  </si>
  <si>
    <t>Pink</t>
  </si>
  <si>
    <t>$31,500</t>
  </si>
  <si>
    <t>S5 3.0 Premium Plus</t>
  </si>
  <si>
    <t>61,450 mi.</t>
  </si>
  <si>
    <t>Panamera GTS</t>
  </si>
  <si>
    <t>39,500 mi.</t>
  </si>
  <si>
    <t>440.0HP 4.8L 8 Cylinder Engine Gasoline Fuel</t>
  </si>
  <si>
    <t>$52,590</t>
  </si>
  <si>
    <t>AMG GT C</t>
  </si>
  <si>
    <t>6,600 mi.</t>
  </si>
  <si>
    <t>550.0HP 4.0L 8 Cylinder Engine Gasoline Fuel</t>
  </si>
  <si>
    <t>2,300 mi.</t>
  </si>
  <si>
    <t>Q7 Premium Plus</t>
  </si>
  <si>
    <t>10,601 mi.</t>
  </si>
  <si>
    <t>3.0 Liter TFSI</t>
  </si>
  <si>
    <t>$61,998</t>
  </si>
  <si>
    <t>GranTurismo MC</t>
  </si>
  <si>
    <t>Sierra 2500 AT4</t>
  </si>
  <si>
    <t>6.6L V8 16V GDI OHV</t>
  </si>
  <si>
    <t>Cayenne Red Tintcoat</t>
  </si>
  <si>
    <t>$67,963</t>
  </si>
  <si>
    <t>XT6 Sport AWD</t>
  </si>
  <si>
    <t>24,114 mi.</t>
  </si>
  <si>
    <t>Garnet Red Metallic</t>
  </si>
  <si>
    <t>$49,427</t>
  </si>
  <si>
    <t>Grand Cherokee L Laredo</t>
  </si>
  <si>
    <t>22,109 mi.</t>
  </si>
  <si>
    <t>$43,389</t>
  </si>
  <si>
    <t>Avalanche 1500 LT</t>
  </si>
  <si>
    <t>148,000 mi.</t>
  </si>
  <si>
    <t>$60,200</t>
  </si>
  <si>
    <t>Titan SE</t>
  </si>
  <si>
    <t>127,600 mi.</t>
  </si>
  <si>
    <t>317.0HP 5.6L 8 Cylinder Engine Flex Fuel Capability</t>
  </si>
  <si>
    <t>Ram 1500 SRT-10 Quad Cab</t>
  </si>
  <si>
    <t>138,450 mi.</t>
  </si>
  <si>
    <t>500.0HP 8.3L 10 Cylinder Engine Gasoline Fuel</t>
  </si>
  <si>
    <t>230,000 mi.</t>
  </si>
  <si>
    <t>315.0HP 5.3L 8 Cylinder Engine Flex Fuel Capability</t>
  </si>
  <si>
    <t>53,649 mi.</t>
  </si>
  <si>
    <t>174,000 mi.</t>
  </si>
  <si>
    <t>335.0HP 4.6L 8 Cylinder Engine Gasoline Fuel</t>
  </si>
  <si>
    <t>$11,999</t>
  </si>
  <si>
    <t>QX80 Luxe</t>
  </si>
  <si>
    <t>49,860 mi.</t>
  </si>
  <si>
    <t>Black Obsidian</t>
  </si>
  <si>
    <t>$47,645</t>
  </si>
  <si>
    <t>13,650 mi.</t>
  </si>
  <si>
    <t>528 i xDrive</t>
  </si>
  <si>
    <t>78,000 mi.</t>
  </si>
  <si>
    <t>350.0HP 3.4L Flat 6 Cylinder Engine Gasoline Fuel</t>
  </si>
  <si>
    <t>65,750 mi.</t>
  </si>
  <si>
    <t>280.0HP 3.2L Flat 6 Cylinder Engine Gasoline Fuel</t>
  </si>
  <si>
    <t>$21,750</t>
  </si>
  <si>
    <t>Mustang Premium</t>
  </si>
  <si>
    <t>121,630 mi.</t>
  </si>
  <si>
    <t>$9,450</t>
  </si>
  <si>
    <t>R1S Launch Edition</t>
  </si>
  <si>
    <t>4,500 mi.</t>
  </si>
  <si>
    <t>XC90 Recharge Plug-In Hybrid T8 Inscription 7 Passenger</t>
  </si>
  <si>
    <t>9,408 mi.</t>
  </si>
  <si>
    <t>2.0L I4 16V GDI DOHC Hybrid</t>
  </si>
  <si>
    <t>$61,999</t>
  </si>
  <si>
    <t>168,600 mi.</t>
  </si>
  <si>
    <t>43,705 mi.</t>
  </si>
  <si>
    <t>350.0HP 5.7L 8 Cylinder Engine Gasoline Fuel</t>
  </si>
  <si>
    <t>111,000 mi.</t>
  </si>
  <si>
    <t>TT 2.0T Premium</t>
  </si>
  <si>
    <t>64,549 mi.</t>
  </si>
  <si>
    <t>LaCrosse CX</t>
  </si>
  <si>
    <t>13,465 mi.</t>
  </si>
  <si>
    <t>5,844 mi.</t>
  </si>
  <si>
    <t>100,331 mi.</t>
  </si>
  <si>
    <t>$6,900</t>
  </si>
  <si>
    <t>24,850 mi.</t>
  </si>
  <si>
    <t>$53,568</t>
  </si>
  <si>
    <t>Nautilus Reserve</t>
  </si>
  <si>
    <t>17,467 mi.</t>
  </si>
  <si>
    <t>Pristine White</t>
  </si>
  <si>
    <t>Slate</t>
  </si>
  <si>
    <t>$43,860</t>
  </si>
  <si>
    <t>Pathfinder SL</t>
  </si>
  <si>
    <t>260.0HP 3.5L V6 Cylinder Engine Gasoline Fuel</t>
  </si>
  <si>
    <t>X5 xDrive50i</t>
  </si>
  <si>
    <t>MazdaSpeed3 Grand Touring</t>
  </si>
  <si>
    <t>162,000 mi.</t>
  </si>
  <si>
    <t>263.0HP 2.3L 4 Cylinder Engine Gasoline Fuel</t>
  </si>
  <si>
    <t>47,589 mi.</t>
  </si>
  <si>
    <t>bZ4X Limited</t>
  </si>
  <si>
    <t>6,548 mi.</t>
  </si>
  <si>
    <t>10,339 mi.</t>
  </si>
  <si>
    <t>$36,990</t>
  </si>
  <si>
    <t>1500 Classic SLT</t>
  </si>
  <si>
    <t>32,092 mi.</t>
  </si>
  <si>
    <t>$35,113</t>
  </si>
  <si>
    <t>GS 350 Base</t>
  </si>
  <si>
    <t>85,275 mi.</t>
  </si>
  <si>
    <t>3.5 Liter</t>
  </si>
  <si>
    <t>Nebula Gray Pearl</t>
  </si>
  <si>
    <t>175.0HP 1.6L 4 Cylinder Engine Gasoline Fuel</t>
  </si>
  <si>
    <t>$10,990</t>
  </si>
  <si>
    <t>300.0HP 5.3L 8 Cylinder Engine Gasoline Fuel</t>
  </si>
  <si>
    <t>GranTurismo Base</t>
  </si>
  <si>
    <t>34,920 mi.</t>
  </si>
  <si>
    <t>440.0HP 4.7L 8 Cylinder Engine Gasoline Fuel</t>
  </si>
  <si>
    <t>$38,900</t>
  </si>
  <si>
    <t>Model X Performance</t>
  </si>
  <si>
    <t>27,224 mi.</t>
  </si>
  <si>
    <t>$65,999</t>
  </si>
  <si>
    <t>365.0HP 3.0L Straight 6 Cylinder Engine Gasoline Fuel</t>
  </si>
  <si>
    <t>14,642 mi.</t>
  </si>
  <si>
    <t>$48,500</t>
  </si>
  <si>
    <t>Outback 2.5i Limited</t>
  </si>
  <si>
    <t>175.0HP 2.5L 4 Cylinder Engine Gasoline Fuel</t>
  </si>
  <si>
    <t>Roadmaster Estate</t>
  </si>
  <si>
    <t>119,500 mi.</t>
  </si>
  <si>
    <t>260.0HP 5.7L 8 Cylinder Engine Gasoline Fuel</t>
  </si>
  <si>
    <t>Rover Range Rover 5.0L Supercharged</t>
  </si>
  <si>
    <t>101,800 mi.</t>
  </si>
  <si>
    <t>Expedition Max XLT</t>
  </si>
  <si>
    <t>84,351 mi.</t>
  </si>
  <si>
    <t>$42,691</t>
  </si>
  <si>
    <t>26,930 mi.</t>
  </si>
  <si>
    <t>Tacoma TRD Pro</t>
  </si>
  <si>
    <t>40,698 mi.</t>
  </si>
  <si>
    <t>6-Speed</t>
  </si>
  <si>
    <t>Super White</t>
  </si>
  <si>
    <t>$42,886</t>
  </si>
  <si>
    <t>$112,500</t>
  </si>
  <si>
    <t>230 i</t>
  </si>
  <si>
    <t>78,980 mi.</t>
  </si>
  <si>
    <t>$10,600</t>
  </si>
  <si>
    <t>911 Carrera S Cabriolet</t>
  </si>
  <si>
    <t>28,844 mi.</t>
  </si>
  <si>
    <t>3.8L H6 24V MPFI DOHC</t>
  </si>
  <si>
    <t>Taycan Turbo</t>
  </si>
  <si>
    <t>21,028 mi.</t>
  </si>
  <si>
    <t>Dual AC Electric Motors</t>
  </si>
  <si>
    <t>Single-Speed Fixed Gear</t>
  </si>
  <si>
    <t>BEIGE</t>
  </si>
  <si>
    <t>$96,900</t>
  </si>
  <si>
    <t>Levante Modena</t>
  </si>
  <si>
    <t>5,409 mi.</t>
  </si>
  <si>
    <t>$88,950</t>
  </si>
  <si>
    <t>12,700 mi.</t>
  </si>
  <si>
    <t>717.0HP 6.2L 8 Cylinder Engine Gasoline Fuel</t>
  </si>
  <si>
    <t>25,717 mi.</t>
  </si>
  <si>
    <t>435.0HP 5.0L 8 Cylinder Engine Gasoline Fuel</t>
  </si>
  <si>
    <t>$33,900</t>
  </si>
  <si>
    <t>12,055 mi.</t>
  </si>
  <si>
    <t>$44,400</t>
  </si>
  <si>
    <t>69,700 mi.</t>
  </si>
  <si>
    <t>M2 Competition</t>
  </si>
  <si>
    <t>25,013 mi.</t>
  </si>
  <si>
    <t>405.0HP 3.0L Straight 6 Cylinder Engine Gasoline Fuel</t>
  </si>
  <si>
    <t>Q4 e-tron Sportback Premium</t>
  </si>
  <si>
    <t>1,156 mi.</t>
  </si>
  <si>
    <t>295.0HP Electric Motor Electric Fuel System</t>
  </si>
  <si>
    <t>57,939 mi.</t>
  </si>
  <si>
    <t>AMG GLE 43 Coupe 4MATIC</t>
  </si>
  <si>
    <t>52,694 mi.</t>
  </si>
  <si>
    <t>S2000 Base</t>
  </si>
  <si>
    <t>110,500 mi.</t>
  </si>
  <si>
    <t>97,500 mi.</t>
  </si>
  <si>
    <t>Colorado Z71</t>
  </si>
  <si>
    <t>20,909 mi.</t>
  </si>
  <si>
    <t>$35,387</t>
  </si>
  <si>
    <t>77,648 mi.</t>
  </si>
  <si>
    <t>79,422 mi.</t>
  </si>
  <si>
    <t>616.0HP 6.0L 12 Cylinder Engine Gasoline Fuel</t>
  </si>
  <si>
    <t>Sierra 2500 SLE H/D Extended Cab</t>
  </si>
  <si>
    <t>53,850 mi.</t>
  </si>
  <si>
    <t>340.0HP 8.1L 8 Cylinder Engine Gasoline Fuel</t>
  </si>
  <si>
    <t>SQ5 3.0T Premium</t>
  </si>
  <si>
    <t>21,832 mi.</t>
  </si>
  <si>
    <t>Corolla iM Base</t>
  </si>
  <si>
    <t>41,932 mi.</t>
  </si>
  <si>
    <t>137.0HP 1.8L 4 Cylinder Engine Gasoline Fuel</t>
  </si>
  <si>
    <t>$18,700</t>
  </si>
  <si>
    <t>Tundra 1794</t>
  </si>
  <si>
    <t>67,400 mi.</t>
  </si>
  <si>
    <t>WRX Premium</t>
  </si>
  <si>
    <t>62,662 mi.</t>
  </si>
  <si>
    <t>79,785 mi.</t>
  </si>
  <si>
    <t>$16,488</t>
  </si>
  <si>
    <t>Suburban Premier</t>
  </si>
  <si>
    <t>166,549 mi.</t>
  </si>
  <si>
    <t>190,656 mi.</t>
  </si>
  <si>
    <t>273.0HP 4.7L 8 Cylinder Engine Gasoline Fuel</t>
  </si>
  <si>
    <t>7,928 mi.</t>
  </si>
  <si>
    <t>Cayenne GTS</t>
  </si>
  <si>
    <t>135,606 mi.</t>
  </si>
  <si>
    <t>405.0HP 4.8L 8 Cylinder Engine Gasoline Fuel</t>
  </si>
  <si>
    <t>14,700 mi.</t>
  </si>
  <si>
    <t>$39,900</t>
  </si>
  <si>
    <t>12,985 mi.</t>
  </si>
  <si>
    <t>$96,000</t>
  </si>
  <si>
    <t>Z4 sDrive35is</t>
  </si>
  <si>
    <t>4,200 mi.</t>
  </si>
  <si>
    <t>$64,995</t>
  </si>
  <si>
    <t>Impreza 2.0i Sport</t>
  </si>
  <si>
    <t>152.0HP 2.0L 4 Cylinder Engine Gasoline Fuel</t>
  </si>
  <si>
    <t>Dart SE</t>
  </si>
  <si>
    <t>160.0HP 2.0L 4 Cylinder Engine Gasoline Fuel</t>
  </si>
  <si>
    <t>Rover Range Rover P525 Westminster</t>
  </si>
  <si>
    <t>17,945 mi.</t>
  </si>
  <si>
    <t>5.0L V8 32V GDI DOHC Supercharged</t>
  </si>
  <si>
    <t>$89,900</t>
  </si>
  <si>
    <t>Escalade ESV Luxury</t>
  </si>
  <si>
    <t>59,600 mi.</t>
  </si>
  <si>
    <t>$19,900</t>
  </si>
  <si>
    <t>Optima Hybrid EX</t>
  </si>
  <si>
    <t>117,220 mi.</t>
  </si>
  <si>
    <t>206.0HP 2.4L 4 Cylinder Engine Gas/Electric Hybrid</t>
  </si>
  <si>
    <t>Silverado 3500 LTZ</t>
  </si>
  <si>
    <t>85,200 mi.</t>
  </si>
  <si>
    <t>445.0HP 6.6L 8 Cylinder Engine Diesel Fuel</t>
  </si>
  <si>
    <t>$67,500</t>
  </si>
  <si>
    <t>Golf GTI 2.0T SE 4-Door</t>
  </si>
  <si>
    <t>63,450 mi.</t>
  </si>
  <si>
    <t>$24,325</t>
  </si>
  <si>
    <t>Ram 1500 SRT-10</t>
  </si>
  <si>
    <t>tC Anniversary Edition</t>
  </si>
  <si>
    <t>Rover Range Rover 5.0L Supercharged Autobiography</t>
  </si>
  <si>
    <t>56,000 mi.</t>
  </si>
  <si>
    <t>$49,900</t>
  </si>
  <si>
    <t>LS 500 Base</t>
  </si>
  <si>
    <t>67,296 mi.</t>
  </si>
  <si>
    <t>3.5L V-6 port/direct injection, DOHC, VVT-iE/VVT-i variable valv</t>
  </si>
  <si>
    <t>Automatic, 10-Spd</t>
  </si>
  <si>
    <t>$40,900</t>
  </si>
  <si>
    <t>179,200 mi.</t>
  </si>
  <si>
    <t>28,000 mi.</t>
  </si>
  <si>
    <t>444.0HP 4.7L 8 Cylinder Engine Gasoline Fuel</t>
  </si>
  <si>
    <t>911 Carrera Turbo</t>
  </si>
  <si>
    <t>415.0HP 3.6L Flat 6 Cylinder Engine Gasoline Fuel</t>
  </si>
  <si>
    <t>Sonata Hybrid Base</t>
  </si>
  <si>
    <t>$18,955</t>
  </si>
  <si>
    <t>323 Ci</t>
  </si>
  <si>
    <t>177,700 mi.</t>
  </si>
  <si>
    <t>170.0HP 2.5L Straight 6 Cylinder Engine Gasoline Fuel</t>
  </si>
  <si>
    <t>83,700 mi.</t>
  </si>
  <si>
    <t>Electric Motor Electric Fuel System</t>
  </si>
  <si>
    <t>1500 Cheyenne Extended Cab</t>
  </si>
  <si>
    <t>62,808 mi.</t>
  </si>
  <si>
    <t>460.0HP 5.0L 8 Cylinder Engine Gasoline Fuel</t>
  </si>
  <si>
    <t>Q5 2.0T Premium</t>
  </si>
  <si>
    <t>2500 Big Horn</t>
  </si>
  <si>
    <t>198,868 mi.</t>
  </si>
  <si>
    <t>188,000 mi.</t>
  </si>
  <si>
    <t>157,405 mi.</t>
  </si>
  <si>
    <t>$10,750</t>
  </si>
  <si>
    <t>8,228 mi.</t>
  </si>
  <si>
    <t>707.0HP 6.2L 8 Cylinder Engine Gasoline Fuel</t>
  </si>
  <si>
    <t>Rover Range Rover 3.0L Supercharged HSE</t>
  </si>
  <si>
    <t>73,101 mi.</t>
  </si>
  <si>
    <t>$42,950</t>
  </si>
  <si>
    <t>10,950 mi.</t>
  </si>
  <si>
    <t>$60,995</t>
  </si>
  <si>
    <t>63,160 mi.</t>
  </si>
  <si>
    <t>Rover Range Rover 5.0L V8 Supercharged</t>
  </si>
  <si>
    <t>31,866 mi.</t>
  </si>
  <si>
    <t>$68,900</t>
  </si>
  <si>
    <t>319.0HP 6.0L 8 Cylinder Engine Gasoline Fuel</t>
  </si>
  <si>
    <t>4Runner TRD Pro</t>
  </si>
  <si>
    <t>33,576 mi.</t>
  </si>
  <si>
    <t>Touareg VR6 Lux</t>
  </si>
  <si>
    <t>123,200 mi.</t>
  </si>
  <si>
    <t>$12,449</t>
  </si>
  <si>
    <t>XJ Base</t>
  </si>
  <si>
    <t>$8,800</t>
  </si>
  <si>
    <t>426.0HP 6.2L 8 Cylinder Engine Gasoline Fuel</t>
  </si>
  <si>
    <t>$46,999</t>
  </si>
  <si>
    <t>Camaro LT1</t>
  </si>
  <si>
    <t>Taycan Base</t>
  </si>
  <si>
    <t>6,785 mi.</t>
  </si>
  <si>
    <t>2-Speed Automatic</t>
  </si>
  <si>
    <t>Gentian Blue Metallic</t>
  </si>
  <si>
    <t>40,900 mi.</t>
  </si>
  <si>
    <t>$59,750</t>
  </si>
  <si>
    <t>Escalade ESV Premium Luxury</t>
  </si>
  <si>
    <t>74,150 mi.</t>
  </si>
  <si>
    <t>Camry Hybrid XLE</t>
  </si>
  <si>
    <t>94,448 mi.</t>
  </si>
  <si>
    <t>$15,999</t>
  </si>
  <si>
    <t>A6 3.0T Prestige</t>
  </si>
  <si>
    <t>118,000 mi.</t>
  </si>
  <si>
    <t>555.0HP 4.4L 8 Cylinder Engine Gasoline Fuel</t>
  </si>
  <si>
    <t>F-PACE SVR</t>
  </si>
  <si>
    <t>$57,500</t>
  </si>
  <si>
    <t>34,967 mi.</t>
  </si>
  <si>
    <t>85,325 mi.</t>
  </si>
  <si>
    <t>63,750 mi.</t>
  </si>
  <si>
    <t>87,248 mi.</t>
  </si>
  <si>
    <t>$19,999</t>
  </si>
  <si>
    <t>328 i</t>
  </si>
  <si>
    <t>206,000 mi.</t>
  </si>
  <si>
    <t>190.0HP 2.8L Straight 6 Cylinder Engine Gasoline Fuel</t>
  </si>
  <si>
    <t>GL-Class GL 450</t>
  </si>
  <si>
    <t>112,854 mi.</t>
  </si>
  <si>
    <t>335.0HP 4.7L 8 Cylinder Engine Gasoline Fuel</t>
  </si>
  <si>
    <t>1,150 mi.</t>
  </si>
  <si>
    <t>$96,850</t>
  </si>
  <si>
    <t>14,100 mi.</t>
  </si>
  <si>
    <t>14,360 mi.</t>
  </si>
  <si>
    <t>$85,495</t>
  </si>
  <si>
    <t>Trailblazer RS</t>
  </si>
  <si>
    <t>155.0HP 1.3L 3 Cylinder Engine Gasoline Fuel</t>
  </si>
  <si>
    <t>217,500 mi.</t>
  </si>
  <si>
    <t>73,846 mi.</t>
  </si>
  <si>
    <t>Midnight Blue Metallic</t>
  </si>
  <si>
    <t>Yukon XL AT4</t>
  </si>
  <si>
    <t>9,980 mi.</t>
  </si>
  <si>
    <t>$82,000</t>
  </si>
  <si>
    <t>Mazda6 Grand Touring Reserve</t>
  </si>
  <si>
    <t>41,997 mi.</t>
  </si>
  <si>
    <t>227.0HP 2.5L 4 Cylinder Engine Gasoline Fuel</t>
  </si>
  <si>
    <t>42,750 mi.</t>
  </si>
  <si>
    <t>330 330i xDrive</t>
  </si>
  <si>
    <t>19,473 mi.</t>
  </si>
  <si>
    <t>Intercooled Turbo Premium Unleaded I-4 2.0 L/122</t>
  </si>
  <si>
    <t>Canberra Beige</t>
  </si>
  <si>
    <t>$31,698</t>
  </si>
  <si>
    <t>Beetle 2.0T S</t>
  </si>
  <si>
    <t>35,340 mi.</t>
  </si>
  <si>
    <t>174.0HP 2.0L 4 Cylinder Engine Gasoline Fuel</t>
  </si>
  <si>
    <t>66,150 mi.</t>
  </si>
  <si>
    <t>XC60 Recharge Plug-In Hybrid T8 Inscription</t>
  </si>
  <si>
    <t>19,352 mi.</t>
  </si>
  <si>
    <t>455.0HP 2.0L 4 Cylinder Engine Plug-In Electric/Gas</t>
  </si>
  <si>
    <t>Rover Range Rover Supercharged LWB</t>
  </si>
  <si>
    <t>$64,800</t>
  </si>
  <si>
    <t>183,000 mi.</t>
  </si>
  <si>
    <t>S5 3.0T Premium</t>
  </si>
  <si>
    <t>18,100 mi.</t>
  </si>
  <si>
    <t>$51,800</t>
  </si>
  <si>
    <t>$31,999</t>
  </si>
  <si>
    <t>325 mi.</t>
  </si>
  <si>
    <t>$84,997</t>
  </si>
  <si>
    <t>Quattroporte S GranLusso</t>
  </si>
  <si>
    <t>405.0HP 3.0L V6 Cylinder Engine Gasoline Fuel</t>
  </si>
  <si>
    <t>$39,100</t>
  </si>
  <si>
    <t>233,000 mi.</t>
  </si>
  <si>
    <t>6,987 mi.</t>
  </si>
  <si>
    <t>6.5L V12 48V MPFI DOHC</t>
  </si>
  <si>
    <t>7-Speed</t>
  </si>
  <si>
    <t>$749,950</t>
  </si>
  <si>
    <t>Mustang Bullitt</t>
  </si>
  <si>
    <t>480.0HP 5.0L 8 Cylinder Engine Gasoline Fuel</t>
  </si>
  <si>
    <t>FJ Cruiser Base</t>
  </si>
  <si>
    <t>239.0HP 4.0L V6 Cylinder Engine Gasoline Fuel</t>
  </si>
  <si>
    <t>$17,900</t>
  </si>
  <si>
    <t>Charger Scat Pack</t>
  </si>
  <si>
    <t>42,626 mi.</t>
  </si>
  <si>
    <t>485.0HP 6.4L 8 Cylinder Engine Gasoline Fuel</t>
  </si>
  <si>
    <t>65,900 mi.</t>
  </si>
  <si>
    <t>$34,700</t>
  </si>
  <si>
    <t>GV80 2.5T</t>
  </si>
  <si>
    <t>7,523 mi.</t>
  </si>
  <si>
    <t>$54,543</t>
  </si>
  <si>
    <t>F-PACE 30t R-Sport</t>
  </si>
  <si>
    <t>Yulong</t>
  </si>
  <si>
    <t>Sportage S</t>
  </si>
  <si>
    <t>16,949 mi.</t>
  </si>
  <si>
    <t>7,968 mi.</t>
  </si>
  <si>
    <t>Panamera Base</t>
  </si>
  <si>
    <t>330.0HP 3.0L V6 Cylinder Engine Gasoline Fuel</t>
  </si>
  <si>
    <t>100,564 mi.</t>
  </si>
  <si>
    <t>$23,105</t>
  </si>
  <si>
    <t>Maverick Lariat</t>
  </si>
  <si>
    <t>191.0HP 2.5L 4 Cylinder Engine Gas/Electric Hybrid</t>
  </si>
  <si>
    <t>38,612 mi.</t>
  </si>
  <si>
    <t>$42,242</t>
  </si>
  <si>
    <t>Colorado Z85</t>
  </si>
  <si>
    <t>220.0HP 3.5L 5 Cylinder Engine Gasoline Fuel</t>
  </si>
  <si>
    <t>$7,995</t>
  </si>
  <si>
    <t>15,107 mi.</t>
  </si>
  <si>
    <t>$114,900</t>
  </si>
  <si>
    <t>Corolla Hybrid LE</t>
  </si>
  <si>
    <t>44,459 mi.</t>
  </si>
  <si>
    <t>121.0HP 1.8L 4 Cylinder Engine Gas/Electric Hybrid</t>
  </si>
  <si>
    <t>$22,945</t>
  </si>
  <si>
    <t>SLK-Class SLK 350</t>
  </si>
  <si>
    <t>$22,222</t>
  </si>
  <si>
    <t>E-Class E 400 4MATIC</t>
  </si>
  <si>
    <t>22,558 mi.</t>
  </si>
  <si>
    <t>116,157 mi.</t>
  </si>
  <si>
    <t>210.0HP 4.0L Straight 6 Cylinder Engine Gasoline Fuel</t>
  </si>
  <si>
    <t>$14,250</t>
  </si>
  <si>
    <t>Navigator Premiere</t>
  </si>
  <si>
    <t>23,500 mi.</t>
  </si>
  <si>
    <t>28,150 mi.</t>
  </si>
  <si>
    <t>430.0HP 6.2L 8 Cylinder Engine Gasoline Fuel</t>
  </si>
  <si>
    <t>Yukon XL Denali</t>
  </si>
  <si>
    <t>137,500 mi.</t>
  </si>
  <si>
    <t>2,284 mi.</t>
  </si>
  <si>
    <t>$157,500</t>
  </si>
  <si>
    <t>Rover Range Rover P530 SE LWB 7 Seat</t>
  </si>
  <si>
    <t>350 mi.</t>
  </si>
  <si>
    <t>$195,000</t>
  </si>
  <si>
    <t>169,000 mi.</t>
  </si>
  <si>
    <t>290.0HP 3.5L V6 Cylinder Engine Flex Fuel Capability</t>
  </si>
  <si>
    <t>488 GTB Base</t>
  </si>
  <si>
    <t>17,761 mi.</t>
  </si>
  <si>
    <t>3.9L V8 32V GDI DOHC Twin Turbo</t>
  </si>
  <si>
    <t>Rosso Corsa</t>
  </si>
  <si>
    <t>$243,900</t>
  </si>
  <si>
    <t>8,949 mi.</t>
  </si>
  <si>
    <t>25,108 mi.</t>
  </si>
  <si>
    <t>$66,000</t>
  </si>
  <si>
    <t>911 Carrera 4 Cabriolet</t>
  </si>
  <si>
    <t>87,600 mi.</t>
  </si>
  <si>
    <t>315.0HP 3.6L Flat 6 Cylinder Engine Gasoline Fuel</t>
  </si>
  <si>
    <t>MC20 Base</t>
  </si>
  <si>
    <t>1,087 mi.</t>
  </si>
  <si>
    <t>3.0L V6 24V PDI DOHC Twin Turbo</t>
  </si>
  <si>
    <t>Matte White</t>
  </si>
  <si>
    <t>$279,000</t>
  </si>
  <si>
    <t>76,753 mi.</t>
  </si>
  <si>
    <t>$79,500</t>
  </si>
  <si>
    <t>199,000 mi.</t>
  </si>
  <si>
    <t>127,980 mi.</t>
  </si>
  <si>
    <t>380.0HP 4.6L 8 Cylinder Engine Gasoline Fuel</t>
  </si>
  <si>
    <t>16,307 mi.</t>
  </si>
  <si>
    <t>S5 3.0T Prestige</t>
  </si>
  <si>
    <t>13,566 mi.</t>
  </si>
  <si>
    <t>3.0L</t>
  </si>
  <si>
    <t>Magma Red</t>
  </si>
  <si>
    <t>$57,900</t>
  </si>
  <si>
    <t>22,588 mi.</t>
  </si>
  <si>
    <t>Navarra Blue</t>
  </si>
  <si>
    <t>Saiga Beige</t>
  </si>
  <si>
    <t>$52,598</t>
  </si>
  <si>
    <t>XE 25t</t>
  </si>
  <si>
    <t>41,452 mi.</t>
  </si>
  <si>
    <t>G80 3.3T Sport</t>
  </si>
  <si>
    <t>$32,990</t>
  </si>
  <si>
    <t>$70,000</t>
  </si>
  <si>
    <t>Impreza WRX Premium</t>
  </si>
  <si>
    <t>265.0HP 2.5L 4 Cylinder Engine Gasoline Fuel</t>
  </si>
  <si>
    <t>Sierra 2500 Base</t>
  </si>
  <si>
    <t>8,210 mi.</t>
  </si>
  <si>
    <t>401.0HP 6.6L 8 Cylinder Engine Gasoline Fuel</t>
  </si>
  <si>
    <t>18,160 mi.</t>
  </si>
  <si>
    <t>2.7L V6 24V GDI DOHC Twin Turbo</t>
  </si>
  <si>
    <t>Silver Radiance</t>
  </si>
  <si>
    <t>$46,850</t>
  </si>
  <si>
    <t>XF XFR-S</t>
  </si>
  <si>
    <t>4,279 mi.</t>
  </si>
  <si>
    <t>Sprinter Normal Roof</t>
  </si>
  <si>
    <t>39,748 mi.</t>
  </si>
  <si>
    <t>$54,995</t>
  </si>
  <si>
    <t>160,000 mi.</t>
  </si>
  <si>
    <t>$12,490</t>
  </si>
  <si>
    <t>159.0HP 2.7L 4 Cylinder Engine Gasoline Fuel</t>
  </si>
  <si>
    <t>530e Base</t>
  </si>
  <si>
    <t>22,700 mi.</t>
  </si>
  <si>
    <t>288.0HP 2.0L 4 Cylinder Engine Plug-In Electric/Gas</t>
  </si>
  <si>
    <t>56,578 mi.</t>
  </si>
  <si>
    <t>208.0HP 2.0L 4 Cylinder Engine Flex Fuel Capability</t>
  </si>
  <si>
    <t>Genesis 4.6</t>
  </si>
  <si>
    <t>153,332 mi.</t>
  </si>
  <si>
    <t>378.0HP 4.6L 8 Cylinder Engine Gasoline Fuel</t>
  </si>
  <si>
    <t>89,700 mi.</t>
  </si>
  <si>
    <t>321.0HP 3.6L V6 Cylinder Engine Gasoline Fuel</t>
  </si>
  <si>
    <t>Town Car Signature</t>
  </si>
  <si>
    <t>118,600 mi.</t>
  </si>
  <si>
    <t>220.0HP 4.6L 8 Cylinder Engine Gasoline Fuel</t>
  </si>
  <si>
    <t>$5,230</t>
  </si>
  <si>
    <t>23,400 mi.</t>
  </si>
  <si>
    <t>XJ Vanden Plas</t>
  </si>
  <si>
    <t>87,888 mi.</t>
  </si>
  <si>
    <t>300.0HP 4.2L 8 Cylinder Engine Gasoline Fuel</t>
  </si>
  <si>
    <t>$11,990</t>
  </si>
  <si>
    <t>73,800 mi.</t>
  </si>
  <si>
    <t>$26,999</t>
  </si>
  <si>
    <t>78,124 mi.</t>
  </si>
  <si>
    <t>WRX Limited</t>
  </si>
  <si>
    <t>Ram 2500 SLT Quad Cab</t>
  </si>
  <si>
    <t>$10,700</t>
  </si>
  <si>
    <t>RS 4 4.2 quattro L</t>
  </si>
  <si>
    <t>146,500 mi.</t>
  </si>
  <si>
    <t>26,021 mi.</t>
  </si>
  <si>
    <t>325.0HP 3.6L Flat 6 Cylinder Engine Gasoline Fuel</t>
  </si>
  <si>
    <t>$53,999</t>
  </si>
  <si>
    <t>A4 2.0T Premium Plus</t>
  </si>
  <si>
    <t>220.0HP 2.0L 4 Cylinder Engine Flex Fuel Capability</t>
  </si>
  <si>
    <t>A4 3.2 Premium Plus quattro</t>
  </si>
  <si>
    <t>265.0HP 3.2L V6 Cylinder Engine Gasoline Fuel</t>
  </si>
  <si>
    <t>$8,700</t>
  </si>
  <si>
    <t>67,550 mi.</t>
  </si>
  <si>
    <t>325.0HP 6.0L 8 Cylinder Engine Diesel Fuel</t>
  </si>
  <si>
    <t>170,000 mi.</t>
  </si>
  <si>
    <t>Rover Range Rover Sport 5.0L Supercharged Dynamic</t>
  </si>
  <si>
    <t>Q8 3.0T Prestige</t>
  </si>
  <si>
    <t>54,900 mi.</t>
  </si>
  <si>
    <t>X5 xDrive35i</t>
  </si>
  <si>
    <t>Bronco Base</t>
  </si>
  <si>
    <t>6,200 mi.</t>
  </si>
  <si>
    <t>275.0HP 2.3L 4 Cylinder Engine Gasoline Fuel</t>
  </si>
  <si>
    <t>51,808 mi.</t>
  </si>
  <si>
    <t>$42,388</t>
  </si>
  <si>
    <t>Genesis Coupe 3.8 Track</t>
  </si>
  <si>
    <t>344.0HP 3.8L V6 Cylinder Engine Gasoline Fuel</t>
  </si>
  <si>
    <t>86,111 mi.</t>
  </si>
  <si>
    <t>133.0HP 2.2L 4 Cylinder Engine Gasoline Fuel</t>
  </si>
  <si>
    <t>$3,500</t>
  </si>
  <si>
    <t>45,203 mi.</t>
  </si>
  <si>
    <t>Saddle Brown</t>
  </si>
  <si>
    <t>$39,853</t>
  </si>
  <si>
    <t>14,739 mi.</t>
  </si>
  <si>
    <t>Enclave Premium</t>
  </si>
  <si>
    <t>139,105 mi.</t>
  </si>
  <si>
    <t>Iridium Metallic</t>
  </si>
  <si>
    <t>Light Titanium</t>
  </si>
  <si>
    <t>$17,550</t>
  </si>
  <si>
    <t>Gallardo LP560-4</t>
  </si>
  <si>
    <t>45,014 mi.</t>
  </si>
  <si>
    <t>560.0HP 5.2L 10 Cylinder Engine Gasoline Fuel</t>
  </si>
  <si>
    <t>$109,499</t>
  </si>
  <si>
    <t>Mustang V6 Premium</t>
  </si>
  <si>
    <t>34,455 mi.</t>
  </si>
  <si>
    <t>130,000 mi.</t>
  </si>
  <si>
    <t>76,170 mi.</t>
  </si>
  <si>
    <t>Yukon SLT</t>
  </si>
  <si>
    <t>194,500 mi.</t>
  </si>
  <si>
    <t>535 i</t>
  </si>
  <si>
    <t>135,000 mi.</t>
  </si>
  <si>
    <t>$5,699</t>
  </si>
  <si>
    <t>Charger GT</t>
  </si>
  <si>
    <t>98,700 mi.</t>
  </si>
  <si>
    <t>290.0HP 3.8L V6 Cylinder Engine Gasoline Fuel</t>
  </si>
  <si>
    <t>$10,340</t>
  </si>
  <si>
    <t>Civic Type R Touring</t>
  </si>
  <si>
    <t>306.0HP 2.0L 4 Cylinder Engine Gasoline Fuel</t>
  </si>
  <si>
    <t>Durango R/T</t>
  </si>
  <si>
    <t>360.0HP 5.7L 8 Cylinder Engine Gasoline Fuel</t>
  </si>
  <si>
    <t>Silverado 1500 Limited High Country</t>
  </si>
  <si>
    <t>2,550 mi.</t>
  </si>
  <si>
    <t>Grand Cherokee Altitude</t>
  </si>
  <si>
    <t>35,289 mi.</t>
  </si>
  <si>
    <t>$35,470</t>
  </si>
  <si>
    <t>14,636 mi.</t>
  </si>
  <si>
    <t>24,847 mi.</t>
  </si>
  <si>
    <t>3.2L V6 18V MPFI SOHC</t>
  </si>
  <si>
    <t>Dark Gray</t>
  </si>
  <si>
    <t>$13,046</t>
  </si>
  <si>
    <t>29,558 mi.</t>
  </si>
  <si>
    <t>2.5L I4 16V MPFI DOHC</t>
  </si>
  <si>
    <t>Magnetic Black</t>
  </si>
  <si>
    <t>$25,884</t>
  </si>
  <si>
    <t>A6 55 Premium Plus</t>
  </si>
  <si>
    <t>6,581 mi.</t>
  </si>
  <si>
    <t>3L V-6 gasoline direct injection, DOHC, variable valve control,</t>
  </si>
  <si>
    <t>Automatic, 7-Spd S tronic Dual-Clutch</t>
  </si>
  <si>
    <t>Chronos Gray Metallic</t>
  </si>
  <si>
    <t>$59,900</t>
  </si>
  <si>
    <t>$83,999</t>
  </si>
  <si>
    <t>ILX Technology Plus Package</t>
  </si>
  <si>
    <t>Rover Range Rover P530 SE SWB</t>
  </si>
  <si>
    <t>51,300 mi.</t>
  </si>
  <si>
    <t>Platinum</t>
  </si>
  <si>
    <t>$48,295</t>
  </si>
  <si>
    <t>133,500 mi.</t>
  </si>
  <si>
    <t>M37 x</t>
  </si>
  <si>
    <t>125,470 mi.</t>
  </si>
  <si>
    <t>$8,000</t>
  </si>
  <si>
    <t>RX-8 Grand Touring</t>
  </si>
  <si>
    <t>81,219 mi.</t>
  </si>
  <si>
    <t>232.0HP 1.3L Rotary engine Gasoline Fuel</t>
  </si>
  <si>
    <t>201.0HP 2.5L Flat 6 Cylinder Engine Gasoline Fuel</t>
  </si>
  <si>
    <t>$12,250</t>
  </si>
  <si>
    <t>ILX Premium &amp; A-SPEC Packages</t>
  </si>
  <si>
    <t>19,500 mi.</t>
  </si>
  <si>
    <t>20,561 mi.</t>
  </si>
  <si>
    <t>420.0HP 3.0L Flat 6 Cylinder Engine Gasoline Fuel</t>
  </si>
  <si>
    <t>$105,000</t>
  </si>
  <si>
    <t>33,655 mi.</t>
  </si>
  <si>
    <t>Highlander Limited Platinum</t>
  </si>
  <si>
    <t>135,140 mi.</t>
  </si>
  <si>
    <t>Ghibli Base</t>
  </si>
  <si>
    <t>345.0HP 3.0L V6 Cylinder Engine Gasoline Fuel</t>
  </si>
  <si>
    <t>$58,000</t>
  </si>
  <si>
    <t>Cruze LTZ</t>
  </si>
  <si>
    <t>325 xi</t>
  </si>
  <si>
    <t>137,825 mi.</t>
  </si>
  <si>
    <t>184,421 mi.</t>
  </si>
  <si>
    <t>MKC Base</t>
  </si>
  <si>
    <t>26,468 mi.</t>
  </si>
  <si>
    <t>Pacific Blue</t>
  </si>
  <si>
    <t>$27,875</t>
  </si>
  <si>
    <t>55,050 mi.</t>
  </si>
  <si>
    <t>$34,995</t>
  </si>
  <si>
    <t>54,200 mi.</t>
  </si>
  <si>
    <t>$23,800</t>
  </si>
  <si>
    <t>SC 430 Base</t>
  </si>
  <si>
    <t>109,762 mi.</t>
  </si>
  <si>
    <t>300.0HP 4.3L 8 Cylinder Engine Gasoline Fuel</t>
  </si>
  <si>
    <t>Rover Range Rover Evoque Base</t>
  </si>
  <si>
    <t>92,080 mi.</t>
  </si>
  <si>
    <t>TLX Type S w/Performance Tire</t>
  </si>
  <si>
    <t>1,798 mi.</t>
  </si>
  <si>
    <t>355.0HP 3.0L V6 Cylinder Engine Gasoline Fuel</t>
  </si>
  <si>
    <t>167,500 mi.</t>
  </si>
  <si>
    <t>Sierra 1500 Denali Ultimate</t>
  </si>
  <si>
    <t>$84,000</t>
  </si>
  <si>
    <t>Hardtop Cooper</t>
  </si>
  <si>
    <t>19,850 mi.</t>
  </si>
  <si>
    <t>134.0HP 1.5L 3 Cylinder Engine Gasoline Fuel</t>
  </si>
  <si>
    <t>Bronco Outer Banks Advanced</t>
  </si>
  <si>
    <t>3,596 mi.</t>
  </si>
  <si>
    <t>2.7L V6 24V PDI DOHC Twin Turbo</t>
  </si>
  <si>
    <t>F-350 Lariat Super Duty Crew Cab</t>
  </si>
  <si>
    <t>130,200 mi.</t>
  </si>
  <si>
    <t>Rover Discovery Sport SE</t>
  </si>
  <si>
    <t>48,200 mi.</t>
  </si>
  <si>
    <t>183,544 mi.</t>
  </si>
  <si>
    <t>14,900 mi.</t>
  </si>
  <si>
    <t>Bronco Badlands Advanced</t>
  </si>
  <si>
    <t>$65,994</t>
  </si>
  <si>
    <t>Genesis 5</t>
  </si>
  <si>
    <t>15,698 mi.</t>
  </si>
  <si>
    <t>Wrangler Unlimited Rubicon</t>
  </si>
  <si>
    <t>$65,500</t>
  </si>
  <si>
    <t>X4 xDrive30i</t>
  </si>
  <si>
    <t>34,800 mi.</t>
  </si>
  <si>
    <t>35,580 mi.</t>
  </si>
  <si>
    <t>Eiger Grey Metallic</t>
  </si>
  <si>
    <t>Ebony/Light Oyster Stitch</t>
  </si>
  <si>
    <t>71,400 mi.</t>
  </si>
  <si>
    <t>201.0HP 2.0L 4 Cylinder Engine Gasoline Fuel</t>
  </si>
  <si>
    <t>$14,990</t>
  </si>
  <si>
    <t>9,260 mi.</t>
  </si>
  <si>
    <t>142.0HP 1.8L 4 Cylinder Engine Gasoline Fuel</t>
  </si>
  <si>
    <t>$67,800</t>
  </si>
  <si>
    <t>91,900 mi.</t>
  </si>
  <si>
    <t>G35 Base</t>
  </si>
  <si>
    <t>XTS Premium</t>
  </si>
  <si>
    <t>56,860 mi.</t>
  </si>
  <si>
    <t>White Diamond Tri-Coat</t>
  </si>
  <si>
    <t>Shale</t>
  </si>
  <si>
    <t>$21,995</t>
  </si>
  <si>
    <t>44,300 mi.</t>
  </si>
  <si>
    <t>$20,784</t>
  </si>
  <si>
    <t>72,500 mi.</t>
  </si>
  <si>
    <t>$31,450</t>
  </si>
  <si>
    <t>1500 Tradesman/Express</t>
  </si>
  <si>
    <t>$24,200</t>
  </si>
  <si>
    <t>Phantom</t>
  </si>
  <si>
    <t>7,585 mi.</t>
  </si>
  <si>
    <t>6.8L V12 48V GDI DOHC Twin Turbo</t>
  </si>
  <si>
    <t>$599,000</t>
  </si>
  <si>
    <t>IONIQ 5 SE</t>
  </si>
  <si>
    <t>LS 430 Base</t>
  </si>
  <si>
    <t>42,000 mi.</t>
  </si>
  <si>
    <t>290.0HP 4.3L 8 Cylinder Engine Gasoline Fuel</t>
  </si>
  <si>
    <t>4,624 mi.</t>
  </si>
  <si>
    <t>$56,998</t>
  </si>
  <si>
    <t>500.0HP 5.0L 10 Cylinder Engine Gasoline Fuel</t>
  </si>
  <si>
    <t>13,610 mi.</t>
  </si>
  <si>
    <t>Stormy Sea</t>
  </si>
  <si>
    <t>$27,450</t>
  </si>
  <si>
    <t>16,876 mi.</t>
  </si>
  <si>
    <t>$209,900</t>
  </si>
  <si>
    <t>Expedition Timberline</t>
  </si>
  <si>
    <t>8,911 mi.</t>
  </si>
  <si>
    <t>Dark Matter Metallic</t>
  </si>
  <si>
    <t>$77,430</t>
  </si>
  <si>
    <t>Silverado 1500 LT Trail Boss</t>
  </si>
  <si>
    <t>48,641 mi.</t>
  </si>
  <si>
    <t>$43,666</t>
  </si>
  <si>
    <t>11,250 mi.</t>
  </si>
  <si>
    <t>$70,250</t>
  </si>
  <si>
    <t>77,750 mi.</t>
  </si>
  <si>
    <t>Tacoma SR</t>
  </si>
  <si>
    <t>27,363 mi.</t>
  </si>
  <si>
    <t>278.0HP 3.5L V6 Cylinder Engine Gasoline Fuel</t>
  </si>
  <si>
    <t>30,951 mi.</t>
  </si>
  <si>
    <t>$80,140</t>
  </si>
  <si>
    <t>F-150 Lightning XLT</t>
  </si>
  <si>
    <t>208 mi.</t>
  </si>
  <si>
    <t>563.0HP Electric Motor Electric Fuel System</t>
  </si>
  <si>
    <t>$89,000</t>
  </si>
  <si>
    <t>20,386 mi.</t>
  </si>
  <si>
    <t>Billet Clearcoat Metallic</t>
  </si>
  <si>
    <t>$32,999</t>
  </si>
  <si>
    <t>45,253 mi.</t>
  </si>
  <si>
    <t>Terrain Denali</t>
  </si>
  <si>
    <t>301.0HP 3.6L V6 Cylinder Engine Gasoline Fuel</t>
  </si>
  <si>
    <t>$18,400</t>
  </si>
  <si>
    <t>76,163 mi.</t>
  </si>
  <si>
    <t>61,300 mi.</t>
  </si>
  <si>
    <t>$20,150</t>
  </si>
  <si>
    <t>Mirage ES</t>
  </si>
  <si>
    <t>35,698 mi.</t>
  </si>
  <si>
    <t>78.0HP 1.2L 3 Cylinder Engine Gasoline Fuel</t>
  </si>
  <si>
    <t>27,000 mi.</t>
  </si>
  <si>
    <t>Mazda3 i Sport</t>
  </si>
  <si>
    <t>77,800 mi.</t>
  </si>
  <si>
    <t>$19,250</t>
  </si>
  <si>
    <t>Model X 75D</t>
  </si>
  <si>
    <t>70,579 mi.</t>
  </si>
  <si>
    <t>518.0HP Electric Motor Electric Fuel System</t>
  </si>
  <si>
    <t>$42,250</t>
  </si>
  <si>
    <t>Pilot Elite</t>
  </si>
  <si>
    <t>42,653 mi.</t>
  </si>
  <si>
    <t>TL 3.2</t>
  </si>
  <si>
    <t>193,783 mi.</t>
  </si>
  <si>
    <t>258.0HP 3.2L V6 Cylinder Engine Gasoline Fuel</t>
  </si>
  <si>
    <t>Equinox LT</t>
  </si>
  <si>
    <t>264.0HP 3.0L V6 Cylinder Engine Gasoline Fuel</t>
  </si>
  <si>
    <t>Lancer DE</t>
  </si>
  <si>
    <t>143,346 mi.</t>
  </si>
  <si>
    <t>Rover LR2 Base</t>
  </si>
  <si>
    <t>112,465 mi.</t>
  </si>
  <si>
    <t>5,121 mi.</t>
  </si>
  <si>
    <t>Brilliant Silver Metallic</t>
  </si>
  <si>
    <t>$28,196</t>
  </si>
  <si>
    <t>137,273 mi.</t>
  </si>
  <si>
    <t>299 mi.</t>
  </si>
  <si>
    <t>$92,500</t>
  </si>
  <si>
    <t>70,780 mi.</t>
  </si>
  <si>
    <t>$35,700</t>
  </si>
  <si>
    <t>23,151 mi.</t>
  </si>
  <si>
    <t>Q50 3.0t Red Sport 400</t>
  </si>
  <si>
    <t>23,344 mi.</t>
  </si>
  <si>
    <t>Liquid Platinum</t>
  </si>
  <si>
    <t>Outback 3.6R Limited</t>
  </si>
  <si>
    <t>87,092 mi.</t>
  </si>
  <si>
    <t>Avalon XLS</t>
  </si>
  <si>
    <t>90,625 mi.</t>
  </si>
  <si>
    <t>210.0HP 3.0L V6 Cylinder Engine Gasoline Fuel</t>
  </si>
  <si>
    <t>Traverse RS</t>
  </si>
  <si>
    <t>44,373 mi.</t>
  </si>
  <si>
    <t>330 i</t>
  </si>
  <si>
    <t>20,760 mi.</t>
  </si>
  <si>
    <t>$55,500</t>
  </si>
  <si>
    <t>39,102 mi.</t>
  </si>
  <si>
    <t>$51,798</t>
  </si>
  <si>
    <t>39,615 mi.</t>
  </si>
  <si>
    <t>2L I-4 gasoline direct injection, MultiAir2 variable valve contr</t>
  </si>
  <si>
    <t>Vulcano Black Metallic</t>
  </si>
  <si>
    <t>Red/Black</t>
  </si>
  <si>
    <t>535 i xDrive</t>
  </si>
  <si>
    <t>46,150 mi.</t>
  </si>
  <si>
    <t>306.0HP 3.0L Straight 6 Cylinder Engine Gasoline Fuel</t>
  </si>
  <si>
    <t>Silverado 2500 High Country</t>
  </si>
  <si>
    <t>18,860 mi.</t>
  </si>
  <si>
    <t>28,399 mi.</t>
  </si>
  <si>
    <t>$55,600</t>
  </si>
  <si>
    <t>136,500 mi.</t>
  </si>
  <si>
    <t>181.0HP 4.0L Straight 6 Cylinder Engine Gasoline Fuel</t>
  </si>
  <si>
    <t>95,170 mi.</t>
  </si>
  <si>
    <t>95,450 mi.</t>
  </si>
  <si>
    <t>333.0HP 3.2L Straight 6 Cylinder Engine Gasoline Fuel</t>
  </si>
  <si>
    <t>7,652 mi.</t>
  </si>
  <si>
    <t>6.2 Liter</t>
  </si>
  <si>
    <t>16,744 mi.</t>
  </si>
  <si>
    <t>1,025 mi.</t>
  </si>
  <si>
    <t>$299,000</t>
  </si>
  <si>
    <t>Express 1500 Cargo</t>
  </si>
  <si>
    <t>8,000 mi.</t>
  </si>
  <si>
    <t>F12berlinetta Base</t>
  </si>
  <si>
    <t>14,770 mi.</t>
  </si>
  <si>
    <t>6.3L V12 48V GDI DOHC</t>
  </si>
  <si>
    <t>$254,900</t>
  </si>
  <si>
    <t>Silverado 2500 LT</t>
  </si>
  <si>
    <t>84,421 mi.</t>
  </si>
  <si>
    <t>Maybach S 580 4MATIC</t>
  </si>
  <si>
    <t>4,760 mi.</t>
  </si>
  <si>
    <t>Diamond White</t>
  </si>
  <si>
    <t>$229,000</t>
  </si>
  <si>
    <t>44,691 mi.</t>
  </si>
  <si>
    <t>White Frost Tri-Coat</t>
  </si>
  <si>
    <t>Outlander SEL</t>
  </si>
  <si>
    <t>181.0HP 2.5L 4 Cylinder Engine Gasoline Fuel</t>
  </si>
  <si>
    <t>Shelby GT350 Base</t>
  </si>
  <si>
    <t>Cooper Base</t>
  </si>
  <si>
    <t>118.0HP 1.6L 4 Cylinder Engine Gasoline Fuel</t>
  </si>
  <si>
    <t>Prius Touring</t>
  </si>
  <si>
    <t>142,500 mi.</t>
  </si>
  <si>
    <t>76.0HP 1.5L 4 Cylinder Engine Gas/Electric Hybrid</t>
  </si>
  <si>
    <t>Escalade ESV Base</t>
  </si>
  <si>
    <t>191,900 mi.</t>
  </si>
  <si>
    <t>63,398 mi.</t>
  </si>
  <si>
    <t>162,750 mi.</t>
  </si>
  <si>
    <t>320.0HP 5.3L 8 Cylinder Engine Gasoline Fuel</t>
  </si>
  <si>
    <t>XK R</t>
  </si>
  <si>
    <t>38,383 mi.</t>
  </si>
  <si>
    <t>$36,949</t>
  </si>
  <si>
    <t>911 Carrera GTS</t>
  </si>
  <si>
    <t>1,837 mi.</t>
  </si>
  <si>
    <t>Aventurine Green Metallic</t>
  </si>
  <si>
    <t>Agave Green</t>
  </si>
  <si>
    <t>$179,900</t>
  </si>
  <si>
    <t>36,294 mi.</t>
  </si>
  <si>
    <t>$77,535</t>
  </si>
  <si>
    <t>90,818 mi.</t>
  </si>
  <si>
    <t>ATS 2.0L Turbo</t>
  </si>
  <si>
    <t>94,650 mi.</t>
  </si>
  <si>
    <t>G-Class G 63 AMG</t>
  </si>
  <si>
    <t>202.0HP 3.8L V6 Cylinder Engine Gasoline Fuel</t>
  </si>
  <si>
    <t>23,700 mi.</t>
  </si>
  <si>
    <t>Model S P100D</t>
  </si>
  <si>
    <t>$59,500</t>
  </si>
  <si>
    <t>Ghibli S GranLusso</t>
  </si>
  <si>
    <t>12,118 mi.</t>
  </si>
  <si>
    <t>Firebird Trans Am</t>
  </si>
  <si>
    <t>310.0HP 5.7L 8 Cylinder Engine Gasoline Fuel</t>
  </si>
  <si>
    <t>Expedition XLT</t>
  </si>
  <si>
    <t>22,169 mi.</t>
  </si>
  <si>
    <t>$57,352</t>
  </si>
  <si>
    <t>812 Superfast Base</t>
  </si>
  <si>
    <t>1,575 mi.</t>
  </si>
  <si>
    <t>788.0HP 6.5L 12 Cylinder Engine Gasoline Fuel</t>
  </si>
  <si>
    <t>$469,900</t>
  </si>
  <si>
    <t>46,897 mi.</t>
  </si>
  <si>
    <t>557.0HP Electric Motor Electric Fuel System</t>
  </si>
  <si>
    <t>3,369 mi.</t>
  </si>
  <si>
    <t>$139,500</t>
  </si>
  <si>
    <t>428 i xDrive</t>
  </si>
  <si>
    <t>$12,999</t>
  </si>
  <si>
    <t>GX 460 Premium</t>
  </si>
  <si>
    <t>82,975 mi.</t>
  </si>
  <si>
    <t>91,700 mi.</t>
  </si>
  <si>
    <t>72,393 mi.</t>
  </si>
  <si>
    <t>325.0HP 2.7L V6 Cylinder Engine Gasoline Fuel</t>
  </si>
  <si>
    <t>40,208 mi.</t>
  </si>
  <si>
    <t>77,300 mi.</t>
  </si>
  <si>
    <t>NV200 SV</t>
  </si>
  <si>
    <t>16,700 mi.</t>
  </si>
  <si>
    <t>131.0HP 2.0L 4 Cylinder Engine Gasoline Fuel</t>
  </si>
  <si>
    <t>Impreza 2.0i Premium</t>
  </si>
  <si>
    <t>148.0HP 2.0L 4 Cylinder Engine Gasoline Fuel</t>
  </si>
  <si>
    <t>55,250 mi.</t>
  </si>
  <si>
    <t>1,560 mi.</t>
  </si>
  <si>
    <t>Tempest</t>
  </si>
  <si>
    <t>Cobalt Blue</t>
  </si>
  <si>
    <t>$599,995</t>
  </si>
  <si>
    <t>40,570 mi.</t>
  </si>
  <si>
    <t>$30,490</t>
  </si>
  <si>
    <t>RAV4 TRD Off Road</t>
  </si>
  <si>
    <t>46,500 mi.</t>
  </si>
  <si>
    <t>203.0HP 2.5L 4 Cylinder Engine Gasoline Fuel</t>
  </si>
  <si>
    <t>$35,200</t>
  </si>
  <si>
    <t>26,900 mi.</t>
  </si>
  <si>
    <t>Gladiator Sport</t>
  </si>
  <si>
    <t>5,779 mi.</t>
  </si>
  <si>
    <t>$41,329</t>
  </si>
  <si>
    <t>Bronco Big Bend Advanced</t>
  </si>
  <si>
    <t>30,301 mi.</t>
  </si>
  <si>
    <t>Deep Cypress</t>
  </si>
  <si>
    <t>$68,420</t>
  </si>
  <si>
    <t>Sequoia TRD Pro</t>
  </si>
  <si>
    <t>600 mi.</t>
  </si>
  <si>
    <t>$91,995</t>
  </si>
  <si>
    <t>Plymouth</t>
  </si>
  <si>
    <t>Prowler Base</t>
  </si>
  <si>
    <t>22,300 mi.</t>
  </si>
  <si>
    <t>253.0HP 3.5L V6 Cylinder Engine Gasoline Fuel</t>
  </si>
  <si>
    <t>9,275 mi.</t>
  </si>
  <si>
    <t>Alfa White</t>
  </si>
  <si>
    <t>Suburban 1500 LS</t>
  </si>
  <si>
    <t>171,750 mi.</t>
  </si>
  <si>
    <t>295.0HP 5.3L 8 Cylinder Engine Flex Fuel Capability</t>
  </si>
  <si>
    <t>$12,998</t>
  </si>
  <si>
    <t>76,500 mi.</t>
  </si>
  <si>
    <t>R8 5.2 quattro Spyder</t>
  </si>
  <si>
    <t>$74,000</t>
  </si>
  <si>
    <t>133,300 mi.</t>
  </si>
  <si>
    <t>153.0HP 2.3L 4 Cylinder Engine Gasoline Fuel</t>
  </si>
  <si>
    <t>X5 3.0si</t>
  </si>
  <si>
    <t>99,700 mi.</t>
  </si>
  <si>
    <t>260.0HP 3.0L Straight 6 Cylinder Engine Gasoline Fuel</t>
  </si>
  <si>
    <t>126,700 mi.</t>
  </si>
  <si>
    <t>312.0HP 3.6L V6 Cylinder Engine Gasoline Fuel</t>
  </si>
  <si>
    <t>$36,995</t>
  </si>
  <si>
    <t>21,300 mi.</t>
  </si>
  <si>
    <t>Escalade Platinum</t>
  </si>
  <si>
    <t>$51,900</t>
  </si>
  <si>
    <t>92,149 mi.</t>
  </si>
  <si>
    <t>6.6L V8 32V DDI OHV Turbo Diesel</t>
  </si>
  <si>
    <t>$52,889</t>
  </si>
  <si>
    <t>RC F Base</t>
  </si>
  <si>
    <t>25,756 mi.</t>
  </si>
  <si>
    <t>467.0HP 5.0L 8 Cylinder Engine Gasoline Fuel</t>
  </si>
  <si>
    <t>$49,995</t>
  </si>
  <si>
    <t>24,534 mi.</t>
  </si>
  <si>
    <t>Rover Range Rover Sport Supercharged Dynamic</t>
  </si>
  <si>
    <t>58,100 mi.</t>
  </si>
  <si>
    <t>$53,499</t>
  </si>
  <si>
    <t>Titan S</t>
  </si>
  <si>
    <t>20,220 mi.</t>
  </si>
  <si>
    <t>$32,324</t>
  </si>
  <si>
    <t>Accord EX-L 2.0T</t>
  </si>
  <si>
    <t>40,069 mi.</t>
  </si>
  <si>
    <t>60,930 mi.</t>
  </si>
  <si>
    <t>$23,750</t>
  </si>
  <si>
    <t>A4 2.0T Titanium Premium</t>
  </si>
  <si>
    <t>7,300 mi.</t>
  </si>
  <si>
    <t>188.0HP 2.0L 4 Cylinder Engine Gasoline Fuel</t>
  </si>
  <si>
    <t>Avalanche 1500 LS</t>
  </si>
  <si>
    <t>136,000 mi.</t>
  </si>
  <si>
    <t>228 Gran Coupe i xDrive</t>
  </si>
  <si>
    <t>31,100 mi.</t>
  </si>
  <si>
    <t>12,100 mi.</t>
  </si>
  <si>
    <t>51,902 mi.</t>
  </si>
  <si>
    <t>Ceramic</t>
  </si>
  <si>
    <t>$57,480</t>
  </si>
  <si>
    <t>S4 Base</t>
  </si>
  <si>
    <t>Rover Range Rover Sport Supercharged HSE</t>
  </si>
  <si>
    <t>99,915 mi.</t>
  </si>
  <si>
    <t>Mustang Mach-E GT</t>
  </si>
  <si>
    <t>7,661 mi.</t>
  </si>
  <si>
    <t>Star White</t>
  </si>
  <si>
    <t>$49,599</t>
  </si>
  <si>
    <t>100,900 mi.</t>
  </si>
  <si>
    <t>Q60 3.0T Premium</t>
  </si>
  <si>
    <t>107,380 mi.</t>
  </si>
  <si>
    <t>300.0HP 3.0L V6 Cylinder Engine Gasoline Fuel</t>
  </si>
  <si>
    <t>F-150 Raptor</t>
  </si>
  <si>
    <t>32,957 mi.</t>
  </si>
  <si>
    <t>$77,900</t>
  </si>
  <si>
    <t>TLX Base</t>
  </si>
  <si>
    <t>206.0HP 2.4L 4 Cylinder Engine Gasoline Fuel</t>
  </si>
  <si>
    <t>Frontier SV</t>
  </si>
  <si>
    <t>67,000 mi.</t>
  </si>
  <si>
    <t>12,600 mi.</t>
  </si>
  <si>
    <t>Panamera 4</t>
  </si>
  <si>
    <t>24,882 mi.</t>
  </si>
  <si>
    <t>$59,800</t>
  </si>
  <si>
    <t>TLX PMC Edition</t>
  </si>
  <si>
    <t>6,900 mi.</t>
  </si>
  <si>
    <t>Sorento EX V6</t>
  </si>
  <si>
    <t>66,075 mi.</t>
  </si>
  <si>
    <t>Titanium Silver</t>
  </si>
  <si>
    <t>$23,754</t>
  </si>
  <si>
    <t>68,050 mi.</t>
  </si>
  <si>
    <t>$29,600</t>
  </si>
  <si>
    <t>440.0HP 6.7L 8 Cylinder Engine Diesel Fuel</t>
  </si>
  <si>
    <t>430 i</t>
  </si>
  <si>
    <t>9,472 mi.</t>
  </si>
  <si>
    <t>Lancer GTS</t>
  </si>
  <si>
    <t>185,963 mi.</t>
  </si>
  <si>
    <t>168.0HP 2.4L 4 Cylinder Engine Gasoline Fuel</t>
  </si>
  <si>
    <t>$5,100</t>
  </si>
  <si>
    <t>NV200 S</t>
  </si>
  <si>
    <t>Enclave Leather</t>
  </si>
  <si>
    <t>68,653 mi.</t>
  </si>
  <si>
    <t>$18,950</t>
  </si>
  <si>
    <t>RX 330 Base</t>
  </si>
  <si>
    <t>151,896 mi.</t>
  </si>
  <si>
    <t>230.0HP 3.3L V6 Cylinder Engine Gasoline Fuel</t>
  </si>
  <si>
    <t>RX 450h F Sport</t>
  </si>
  <si>
    <t>43,671 mi.</t>
  </si>
  <si>
    <t>Caviar</t>
  </si>
  <si>
    <t>72,128 mi.</t>
  </si>
  <si>
    <t>Camel</t>
  </si>
  <si>
    <t>$45,985</t>
  </si>
  <si>
    <t>Forte Koup EX</t>
  </si>
  <si>
    <t>134,207 mi.</t>
  </si>
  <si>
    <t>156.0HP 2.0L 4 Cylinder Engine Gasoline Fuel</t>
  </si>
  <si>
    <t>26,470 mi.</t>
  </si>
  <si>
    <t>82,300 mi.</t>
  </si>
  <si>
    <t>124,000 mi.</t>
  </si>
  <si>
    <t>S4 3.0T Premium Plus</t>
  </si>
  <si>
    <t>23,823 mi.</t>
  </si>
  <si>
    <t>222,600 mi.</t>
  </si>
  <si>
    <t>275.0HP 4.8L 8 Cylinder Engine Gasoline Fuel</t>
  </si>
  <si>
    <t>$4,999</t>
  </si>
  <si>
    <t>$279,900</t>
  </si>
  <si>
    <t>154,247 mi.</t>
  </si>
  <si>
    <t>Silverado 2500 LTZ H/D Extended Cab</t>
  </si>
  <si>
    <t>353.0HP 6.0L 8 Cylinder Engine Gasoline Fuel</t>
  </si>
  <si>
    <t>405.0HP 4.2L 8 Cylinder Engine Gasoline Fuel</t>
  </si>
  <si>
    <t>Integra GS-R</t>
  </si>
  <si>
    <t>52,375 mi.</t>
  </si>
  <si>
    <t>$48,600</t>
  </si>
  <si>
    <t>300 S</t>
  </si>
  <si>
    <t>100,574 mi.</t>
  </si>
  <si>
    <t>300 Base</t>
  </si>
  <si>
    <t>292.0HP 3.6L V6 Cylinder Engine Gasoline Fuel</t>
  </si>
  <si>
    <t>$11,250</t>
  </si>
  <si>
    <t>RDX w/A-Spec Package</t>
  </si>
  <si>
    <t>3,959 mi.</t>
  </si>
  <si>
    <t>$48,998</t>
  </si>
  <si>
    <t>$72,900</t>
  </si>
  <si>
    <t>19,200 mi.</t>
  </si>
  <si>
    <t>17,451 mi.</t>
  </si>
  <si>
    <t>Rhapsody Blue</t>
  </si>
  <si>
    <t>165,000 mi.</t>
  </si>
  <si>
    <t>124 mi.</t>
  </si>
  <si>
    <t>$145,000</t>
  </si>
  <si>
    <t>Accent GLS</t>
  </si>
  <si>
    <t>117,500 mi.</t>
  </si>
  <si>
    <t>138.0HP 1.6L 4 Cylinder Engine Gasoline Fuel</t>
  </si>
  <si>
    <t>S-Class S 450 4MATIC</t>
  </si>
  <si>
    <t>911 GT3</t>
  </si>
  <si>
    <t>265 mi.</t>
  </si>
  <si>
    <t>21,214 mi.</t>
  </si>
  <si>
    <t>$117,900</t>
  </si>
  <si>
    <t>Q5 3.0 TDI Premium Plus</t>
  </si>
  <si>
    <t>55,564 mi.</t>
  </si>
  <si>
    <t>LYRIQ Luxury</t>
  </si>
  <si>
    <t>1,090 mi.</t>
  </si>
  <si>
    <t>500.0HP Electric Motor Electric Fuel System</t>
  </si>
  <si>
    <t>XC60 T5 R-Design</t>
  </si>
  <si>
    <t>43,500 mi.</t>
  </si>
  <si>
    <t>$83,000</t>
  </si>
  <si>
    <t>92,031 mi.</t>
  </si>
  <si>
    <t>128,032 mi.</t>
  </si>
  <si>
    <t>XF 25t Premium</t>
  </si>
  <si>
    <t>18,800 mi.</t>
  </si>
  <si>
    <t>M8 Gran Coupe Competition</t>
  </si>
  <si>
    <t>2,900 mi.</t>
  </si>
  <si>
    <t>$117,500</t>
  </si>
  <si>
    <t>Ridgeline Black Edition</t>
  </si>
  <si>
    <t>91,600 mi.</t>
  </si>
  <si>
    <t>91,843 mi.</t>
  </si>
  <si>
    <t>$30,500</t>
  </si>
  <si>
    <t>28,105 mi.</t>
  </si>
  <si>
    <t>Kodiak Brown Metallic</t>
  </si>
  <si>
    <t>$32,455</t>
  </si>
  <si>
    <t>Charger R/T 392</t>
  </si>
  <si>
    <t>73,350 mi.</t>
  </si>
  <si>
    <t>11,875 mi.</t>
  </si>
  <si>
    <t>Q50 3.0t Signature Edition</t>
  </si>
  <si>
    <t>117,660 mi.</t>
  </si>
  <si>
    <t>71,448 mi.</t>
  </si>
  <si>
    <t>NV Passenger NV3500 HD SV V8</t>
  </si>
  <si>
    <t>317.0HP 5.6L 8 Cylinder Engine Gasoline Fuel</t>
  </si>
  <si>
    <t>15,324 mi.</t>
  </si>
  <si>
    <t>$33,364</t>
  </si>
  <si>
    <t>135 is</t>
  </si>
  <si>
    <t>29,400 mi.</t>
  </si>
  <si>
    <t>IS 300 Base</t>
  </si>
  <si>
    <t>68,871 mi.</t>
  </si>
  <si>
    <t>255.0HP 3.5L V6 Cylinder Engine Gasoline Fuel</t>
  </si>
  <si>
    <t>$28,450</t>
  </si>
  <si>
    <t>Solstice GXP</t>
  </si>
  <si>
    <t>25,718 mi.</t>
  </si>
  <si>
    <t>67,210 mi.</t>
  </si>
  <si>
    <t>$51,950</t>
  </si>
  <si>
    <t>27,214 mi.</t>
  </si>
  <si>
    <t>$40,950</t>
  </si>
  <si>
    <t>F-150 Limited</t>
  </si>
  <si>
    <t>42,728 mi.</t>
  </si>
  <si>
    <t>Cooper S Base</t>
  </si>
  <si>
    <t>97,395 mi.</t>
  </si>
  <si>
    <t>$6,699</t>
  </si>
  <si>
    <t>Mazda3 i SV</t>
  </si>
  <si>
    <t>Lancer Evolution MR</t>
  </si>
  <si>
    <t>94,500 mi.</t>
  </si>
  <si>
    <t>196,300 mi.</t>
  </si>
  <si>
    <t>CTS 3.6L Luxury</t>
  </si>
  <si>
    <t>54,259 mi.</t>
  </si>
  <si>
    <t>Majestic Plum Metallic</t>
  </si>
  <si>
    <t>Light Platinum / Jet Black</t>
  </si>
  <si>
    <t>$19,425</t>
  </si>
  <si>
    <t>RDX w/Advance Package</t>
  </si>
  <si>
    <t>36,267 mi.</t>
  </si>
  <si>
    <t>$39,798</t>
  </si>
  <si>
    <t>159,000 mi.</t>
  </si>
  <si>
    <t>$26,900</t>
  </si>
  <si>
    <t>Silverado 1500 Hybrid 1HY</t>
  </si>
  <si>
    <t>82,963 mi.</t>
  </si>
  <si>
    <t>332.0HP 6.0L 8 Cylinder Engine Gas/Electric Hybrid</t>
  </si>
  <si>
    <t>XT5 Luxury</t>
  </si>
  <si>
    <t>54,323 mi.</t>
  </si>
  <si>
    <t>3.6 Liter DOHC</t>
  </si>
  <si>
    <t>$27,998</t>
  </si>
  <si>
    <t>59,980 mi.</t>
  </si>
  <si>
    <t>Q5 S line Premium</t>
  </si>
  <si>
    <t>10,120 mi.</t>
  </si>
  <si>
    <t>Navarre Blue</t>
  </si>
  <si>
    <t>37,428 mi.</t>
  </si>
  <si>
    <t>$61,599</t>
  </si>
  <si>
    <t>Jetta GLI</t>
  </si>
  <si>
    <t>99,499 mi.</t>
  </si>
  <si>
    <t>Crosstour EX-L</t>
  </si>
  <si>
    <t>90,742 mi.</t>
  </si>
  <si>
    <t>$12,980</t>
  </si>
  <si>
    <t>510.0HP 5.0L 8 Cylinder Engine Flex Fuel Capability</t>
  </si>
  <si>
    <t>Santa Fe Sport 2.0L Turbo Ultimate</t>
  </si>
  <si>
    <t>71,669 mi.</t>
  </si>
  <si>
    <t>44,692 mi.</t>
  </si>
  <si>
    <t>Bronze Dune Metallic</t>
  </si>
  <si>
    <t>Shara Beige</t>
  </si>
  <si>
    <t>$32,368</t>
  </si>
  <si>
    <t>16,002 mi.</t>
  </si>
  <si>
    <t>260.0HP 4.0L V6 Cylinder Engine Gasoline Fuel</t>
  </si>
  <si>
    <t>300ZX Base</t>
  </si>
  <si>
    <t>168,000 mi.</t>
  </si>
  <si>
    <t>1500 Sport</t>
  </si>
  <si>
    <t>41,789 mi.</t>
  </si>
  <si>
    <t>Focus SE</t>
  </si>
  <si>
    <t>60,109 mi.</t>
  </si>
  <si>
    <t>160.0HP 2.0L 4 Cylinder Engine Flex Fuel Capability</t>
  </si>
  <si>
    <t>$9,499</t>
  </si>
  <si>
    <t>TL Type S</t>
  </si>
  <si>
    <t>286.0HP 3.5L V6 Cylinder Engine Gasoline Fuel</t>
  </si>
  <si>
    <t>Rover Range Rover HSE</t>
  </si>
  <si>
    <t>102,800 mi.</t>
  </si>
  <si>
    <t>385.0HP 5.0L 8 Cylinder Engine Gasoline Fuel</t>
  </si>
  <si>
    <t>Convertible Cooper</t>
  </si>
  <si>
    <t>15,544 mi.</t>
  </si>
  <si>
    <t>CX-9 Signature</t>
  </si>
  <si>
    <t>69,771 mi.</t>
  </si>
  <si>
    <t>TLX Tech</t>
  </si>
  <si>
    <t>2,118 mi.</t>
  </si>
  <si>
    <t>$41,998</t>
  </si>
  <si>
    <t>28,260 mi.</t>
  </si>
  <si>
    <t>$72,950</t>
  </si>
  <si>
    <t>Civic Si Base</t>
  </si>
  <si>
    <t>6,025 mi.</t>
  </si>
  <si>
    <t>205.0HP 1.5L 4 Cylinder Engine Gasoline Fuel</t>
  </si>
  <si>
    <t>Elantra SE</t>
  </si>
  <si>
    <t>32,697 mi.</t>
  </si>
  <si>
    <t>F-TYPE S British Design Edition</t>
  </si>
  <si>
    <t>34,150 mi.</t>
  </si>
  <si>
    <t>9,642 mi.</t>
  </si>
  <si>
    <t>Radiant Red Metallic II</t>
  </si>
  <si>
    <t>G6 GTP</t>
  </si>
  <si>
    <t>100,545 mi.</t>
  </si>
  <si>
    <t>201.0HP 3.5L V6 Cylinder Engine Gasoline Fuel</t>
  </si>
  <si>
    <t>$5,995</t>
  </si>
  <si>
    <t>11,111 mi.</t>
  </si>
  <si>
    <t>$23,977</t>
  </si>
  <si>
    <t>87,555 mi.</t>
  </si>
  <si>
    <t>Dark Moon Blue Metallic</t>
  </si>
  <si>
    <t>Dark Galvanized</t>
  </si>
  <si>
    <t>$31,650</t>
  </si>
  <si>
    <t>102,200 mi.</t>
  </si>
  <si>
    <t>Continental GTC V8</t>
  </si>
  <si>
    <t>18,950 mi.</t>
  </si>
  <si>
    <t>500.0HP 4.0L 8 Cylinder Engine Gasoline Fuel</t>
  </si>
  <si>
    <t>Escalade Premium Luxury</t>
  </si>
  <si>
    <t>19,250 mi.</t>
  </si>
  <si>
    <t>110,022 mi.</t>
  </si>
  <si>
    <t>79,089 mi.</t>
  </si>
  <si>
    <t>567.0HP 6.0L 12 Cylinder Engine Flex Fuel Capability</t>
  </si>
  <si>
    <t>2,533 mi.</t>
  </si>
  <si>
    <t>$64,900</t>
  </si>
  <si>
    <t>96,273 mi.</t>
  </si>
  <si>
    <t>$15,495</t>
  </si>
  <si>
    <t>CT6 Luxury</t>
  </si>
  <si>
    <t>22,187 mi.</t>
  </si>
  <si>
    <t>Manhattan Noir Metallic</t>
  </si>
  <si>
    <t>$45,480</t>
  </si>
  <si>
    <t>Sierra 1500 SL Crew Cab</t>
  </si>
  <si>
    <t>295.0HP 4.8L 8 Cylinder Engine Gasoline Fuel</t>
  </si>
  <si>
    <t>60,747 mi.</t>
  </si>
  <si>
    <t>480.0HP 3.8L V6 Cylinder Engine Gasoline Fuel</t>
  </si>
  <si>
    <t>$71,999</t>
  </si>
  <si>
    <t>Bronco Outer Banks</t>
  </si>
  <si>
    <t>19,590 mi.</t>
  </si>
  <si>
    <t>GT-R Black Edition</t>
  </si>
  <si>
    <t>16,850 mi.</t>
  </si>
  <si>
    <t>545.0HP 3.8L V6 Cylinder Engine Gasoline Fuel</t>
  </si>
  <si>
    <t>Cruze LT</t>
  </si>
  <si>
    <t>$4,900</t>
  </si>
  <si>
    <t>48,210 mi.</t>
  </si>
  <si>
    <t>4.6L V8 32V MPFI DOHC</t>
  </si>
  <si>
    <t>$47,449</t>
  </si>
  <si>
    <t>750 i</t>
  </si>
  <si>
    <t>81,500 mi.</t>
  </si>
  <si>
    <t>$41,250</t>
  </si>
  <si>
    <t>77,107 mi.</t>
  </si>
  <si>
    <t>Agate Black Metallic</t>
  </si>
  <si>
    <t>$39,995</t>
  </si>
  <si>
    <t>58,664 mi.</t>
  </si>
  <si>
    <t>$20,950</t>
  </si>
  <si>
    <t>Montero Limited</t>
  </si>
  <si>
    <t>145,000 mi.</t>
  </si>
  <si>
    <t>215.0HP 3.8L V6 Cylinder Engine Gasoline Fuel</t>
  </si>
  <si>
    <t>LS 500 F Sport</t>
  </si>
  <si>
    <t>15,055 mi.</t>
  </si>
  <si>
    <t>416.0HP 3.5L V6 Cylinder Engine Gasoline Fuel</t>
  </si>
  <si>
    <t>Model S 85D</t>
  </si>
  <si>
    <t>67,647 mi.</t>
  </si>
  <si>
    <t>422.0HP Electric Motor Electric Fuel System</t>
  </si>
  <si>
    <t>915 mi.</t>
  </si>
  <si>
    <t>$159,000</t>
  </si>
  <si>
    <t>MX-5 Miata Shinsen</t>
  </si>
  <si>
    <t>46,873 mi.</t>
  </si>
  <si>
    <t>53,169 mi.</t>
  </si>
  <si>
    <t>35,700 mi.</t>
  </si>
  <si>
    <t>Pathfinder Platinum</t>
  </si>
  <si>
    <t>112,600 mi.</t>
  </si>
  <si>
    <t>Yukon SLE</t>
  </si>
  <si>
    <t>112,552 mi.</t>
  </si>
  <si>
    <t>$24,440</t>
  </si>
  <si>
    <t>127,273 mi.</t>
  </si>
  <si>
    <t>189,887 mi.</t>
  </si>
  <si>
    <t>$3,995</t>
  </si>
  <si>
    <t>76,465 mi.</t>
  </si>
  <si>
    <t>Eclipse Spyder GT</t>
  </si>
  <si>
    <t>136,400 mi.</t>
  </si>
  <si>
    <t>260.0HP 3.8L V6 Cylinder Engine Gasoline Fuel</t>
  </si>
  <si>
    <t>$6,750</t>
  </si>
  <si>
    <t>Thunderbird Deluxe</t>
  </si>
  <si>
    <t>79,635 mi.</t>
  </si>
  <si>
    <t>4,665 mi.</t>
  </si>
  <si>
    <t>Enclave 1XL</t>
  </si>
  <si>
    <t>67,650 mi.</t>
  </si>
  <si>
    <t>119,850 mi.</t>
  </si>
  <si>
    <t>116,500 mi.</t>
  </si>
  <si>
    <t>Capri XR2</t>
  </si>
  <si>
    <t>120,644 mi.</t>
  </si>
  <si>
    <t>169,802 mi.</t>
  </si>
  <si>
    <t>Frozen White</t>
  </si>
  <si>
    <t>$9,985</t>
  </si>
  <si>
    <t>36,905 mi.</t>
  </si>
  <si>
    <t>Gladiator Willys</t>
  </si>
  <si>
    <t>8,400 mi.</t>
  </si>
  <si>
    <t>149,961 mi.</t>
  </si>
  <si>
    <t>316.0HP 6.0L 8 Cylinder Engine Gasoline Fuel</t>
  </si>
  <si>
    <t>C-Class C 63 AMG</t>
  </si>
  <si>
    <t>84,500 mi.</t>
  </si>
  <si>
    <t>451.0HP 6.2L 8 Cylinder Engine Gasoline Fuel</t>
  </si>
  <si>
    <t>Aventador LP700-4</t>
  </si>
  <si>
    <t>3,254 mi.</t>
  </si>
  <si>
    <t>Bianco Isis</t>
  </si>
  <si>
    <t>Giallo Taurus / Nero Ade</t>
  </si>
  <si>
    <t>$399,900</t>
  </si>
  <si>
    <t>R8 4.2 quattro Spyder</t>
  </si>
  <si>
    <t>35,322 mi.</t>
  </si>
  <si>
    <t>4.2L V8 32V GDI DOHC</t>
  </si>
  <si>
    <t>Phantom Black Pearl Effect / Black Roof</t>
  </si>
  <si>
    <t>$94,900</t>
  </si>
  <si>
    <t>A6 3.0T Premium Plus</t>
  </si>
  <si>
    <t>71,280 mi.</t>
  </si>
  <si>
    <t>37,200 mi.</t>
  </si>
  <si>
    <t>94,291 mi.</t>
  </si>
  <si>
    <t>Coupe Cambiocorsa</t>
  </si>
  <si>
    <t>54,082 mi.</t>
  </si>
  <si>
    <t>390.0HP 4.2L 8 Cylinder Engine Gasoline Fuel</t>
  </si>
  <si>
    <t>7,800 mi.</t>
  </si>
  <si>
    <t>Wrangler Sport</t>
  </si>
  <si>
    <t>86,250 mi.</t>
  </si>
  <si>
    <t>75,479 mi.</t>
  </si>
  <si>
    <t>24,650 mi.</t>
  </si>
  <si>
    <t>102,750 mi.</t>
  </si>
  <si>
    <t>256.0HP 2.0L 4 Cylinder Engine Gasoline Fuel</t>
  </si>
  <si>
    <t>Romeo Stelvio Base</t>
  </si>
  <si>
    <t>72,700 mi.</t>
  </si>
  <si>
    <t>54,293 mi.</t>
  </si>
  <si>
    <t>Gallardo SE</t>
  </si>
  <si>
    <t>$129,000</t>
  </si>
  <si>
    <t>428 i</t>
  </si>
  <si>
    <t>$16,700</t>
  </si>
  <si>
    <t>75,539 mi.</t>
  </si>
  <si>
    <t>Romeo Giulia Base</t>
  </si>
  <si>
    <t>C-Class C 300</t>
  </si>
  <si>
    <t>76,422 mi.</t>
  </si>
  <si>
    <t>370Z NISMO Tech</t>
  </si>
  <si>
    <t>42,600 mi.</t>
  </si>
  <si>
    <t>$31,950</t>
  </si>
  <si>
    <t>211 mi.</t>
  </si>
  <si>
    <t>98,888 mi.</t>
  </si>
  <si>
    <t>64,532 mi.</t>
  </si>
  <si>
    <t>$19,395</t>
  </si>
  <si>
    <t>X3 xDrive35i</t>
  </si>
  <si>
    <t>75,500 mi.</t>
  </si>
  <si>
    <t>$12,975</t>
  </si>
  <si>
    <t>Envision Preferred</t>
  </si>
  <si>
    <t>197.0HP 2.5L 4 Cylinder Engine Gasoline Fuel</t>
  </si>
  <si>
    <t>Envision Essence</t>
  </si>
  <si>
    <t>47,839 mi.</t>
  </si>
  <si>
    <t>$24,991</t>
  </si>
  <si>
    <t>98,413 mi.</t>
  </si>
  <si>
    <t>420.0HP 4.8L 8 Cylinder Engine Gasoline Fuel</t>
  </si>
  <si>
    <t>9,628 mi.</t>
  </si>
  <si>
    <t>XK8 Base</t>
  </si>
  <si>
    <t>290.0HP 4.0L 8 Cylinder Engine Gasoline Fuel</t>
  </si>
  <si>
    <t>$16,370</t>
  </si>
  <si>
    <t>6,397 mi.</t>
  </si>
  <si>
    <t>Kemora Gray Metallic</t>
  </si>
  <si>
    <t>$172,900</t>
  </si>
  <si>
    <t>Pilot Black Edition</t>
  </si>
  <si>
    <t>22,564 mi.</t>
  </si>
  <si>
    <t>RX 350 Crafted Line F Sport</t>
  </si>
  <si>
    <t>105 mi.</t>
  </si>
  <si>
    <t>161.0HP 2.0L 4 Cylinder Engine Diesel Fuel</t>
  </si>
  <si>
    <t>$200,000</t>
  </si>
  <si>
    <t>186,117 mi.</t>
  </si>
  <si>
    <t>245.0HP 4.0L V6 Cylinder Engine Gasoline Fuel</t>
  </si>
  <si>
    <t>103,500 mi.</t>
  </si>
  <si>
    <t>CT6-V 4.2L Blackwing Twin Turbo</t>
  </si>
  <si>
    <t>8,074 mi.</t>
  </si>
  <si>
    <t>4.2L V8 32V GDI DOHC Twin Turbo</t>
  </si>
  <si>
    <t>$76,700</t>
  </si>
  <si>
    <t>$50,900</t>
  </si>
  <si>
    <t>70,700 mi.</t>
  </si>
  <si>
    <t>42,479 mi.</t>
  </si>
  <si>
    <t>$28,495</t>
  </si>
  <si>
    <t>Excursion XLT 4WD</t>
  </si>
  <si>
    <t>205,000 mi.</t>
  </si>
  <si>
    <t>Expedition EL Limited</t>
  </si>
  <si>
    <t>Bronco Sport Base</t>
  </si>
  <si>
    <t>13,865 mi.</t>
  </si>
  <si>
    <t>Shadow Black</t>
  </si>
  <si>
    <t>$29,182</t>
  </si>
  <si>
    <t>15,882 mi.</t>
  </si>
  <si>
    <t>$84,995</t>
  </si>
  <si>
    <t>Rover Defender</t>
  </si>
  <si>
    <t>12,209 mi.</t>
  </si>
  <si>
    <t>AMG GLC 43 AMG GLC 43</t>
  </si>
  <si>
    <t>10,483 mi.</t>
  </si>
  <si>
    <t>Graphite Grey Metallic</t>
  </si>
  <si>
    <t>Black w/Red Stitching</t>
  </si>
  <si>
    <t>$60,998</t>
  </si>
  <si>
    <t>31,150 mi.</t>
  </si>
  <si>
    <t>$113,000</t>
  </si>
  <si>
    <t>200 C</t>
  </si>
  <si>
    <t>295.0HP 3.6L V6 Cylinder Engine Flex Fuel Capability</t>
  </si>
  <si>
    <t>109,000 mi.</t>
  </si>
  <si>
    <t>31,350 mi.</t>
  </si>
  <si>
    <t>$62,450</t>
  </si>
  <si>
    <t>66,500 mi.</t>
  </si>
  <si>
    <t>$19,950</t>
  </si>
  <si>
    <t>96,600 mi.</t>
  </si>
  <si>
    <t>Highlander LE Plus</t>
  </si>
  <si>
    <t>198,000 mi.</t>
  </si>
  <si>
    <t>91,877 mi.</t>
  </si>
  <si>
    <t>45,578 mi.</t>
  </si>
  <si>
    <t>$45,023</t>
  </si>
  <si>
    <t>228 i</t>
  </si>
  <si>
    <t>$19,996</t>
  </si>
  <si>
    <t>E-Class AMG E 53</t>
  </si>
  <si>
    <t>23,044 mi.</t>
  </si>
  <si>
    <t>Emerald Green Metallic</t>
  </si>
  <si>
    <t>Black/Saddle Brown</t>
  </si>
  <si>
    <t>$72,598</t>
  </si>
  <si>
    <t>132,500 mi.</t>
  </si>
  <si>
    <t>256,000 mi.</t>
  </si>
  <si>
    <t>4.7L 8 Cylinder Engine Gasoline Fuel</t>
  </si>
  <si>
    <t>SL-Class SL63 AMG Roadster</t>
  </si>
  <si>
    <t>31,370 mi.</t>
  </si>
  <si>
    <t>518.0HP 6.3L 8 Cylinder Engine Gasoline Fuel</t>
  </si>
  <si>
    <t>$65,700</t>
  </si>
  <si>
    <t>Sebring LX</t>
  </si>
  <si>
    <t>67,303 mi.</t>
  </si>
  <si>
    <t>Corvette Stingray w/3LT</t>
  </si>
  <si>
    <t>16,500 mi.</t>
  </si>
  <si>
    <t>3.5L V-6 port/direct injection, DOHC, VVT-iE variable valve cont</t>
  </si>
  <si>
    <t>Manual, 6-Spd</t>
  </si>
  <si>
    <t>18,515 mi.</t>
  </si>
  <si>
    <t>$60,867</t>
  </si>
  <si>
    <t>92,813 mi.</t>
  </si>
  <si>
    <t>$30,499</t>
  </si>
  <si>
    <t>2,100 mi.</t>
  </si>
  <si>
    <t>$172,000</t>
  </si>
  <si>
    <t>XC60 T6 Inscription</t>
  </si>
  <si>
    <t>58,600 mi.</t>
  </si>
  <si>
    <t>330.0HP 2.0L 4 Cylinder Engine Gasoline Fuel</t>
  </si>
  <si>
    <t>74,500 mi.</t>
  </si>
  <si>
    <t>386.0HP 4.6L 8 Cylinder Engine Gasoline Fuel</t>
  </si>
  <si>
    <t>Model S 100D</t>
  </si>
  <si>
    <t>XT6 Premium Luxury AWD</t>
  </si>
  <si>
    <t>222 mi.</t>
  </si>
  <si>
    <t>Avalanche 1500 LTZ</t>
  </si>
  <si>
    <t>75,124 mi.</t>
  </si>
  <si>
    <t>310.0HP 5.3L 8 Cylinder Engine Flex Fuel Capability</t>
  </si>
  <si>
    <t>$16,499</t>
  </si>
  <si>
    <t>Corvette Grand Sport</t>
  </si>
  <si>
    <t>Q8 55 Premium</t>
  </si>
  <si>
    <t>34,300 mi.</t>
  </si>
  <si>
    <t>Odyssey Elite</t>
  </si>
  <si>
    <t>$32,471</t>
  </si>
  <si>
    <t>TLX</t>
  </si>
  <si>
    <t>3,389 mi.</t>
  </si>
  <si>
    <t>Cayenne GTS Coupe AWD</t>
  </si>
  <si>
    <t>453.0HP 4.0L 8 Cylinder Engine Gasoline Fuel</t>
  </si>
  <si>
    <t>STS V6</t>
  </si>
  <si>
    <t>260.0HP 3.6L V6 Cylinder Engine Gasoline Fuel</t>
  </si>
  <si>
    <t>7,751 mi.</t>
  </si>
  <si>
    <t>66,250 mi.</t>
  </si>
  <si>
    <t>$59,200</t>
  </si>
  <si>
    <t>$14,945</t>
  </si>
  <si>
    <t>Genesis Coupe 3.8 Base</t>
  </si>
  <si>
    <t>Model S Performance</t>
  </si>
  <si>
    <t>778.0HP Electric Motor Electric Fuel System</t>
  </si>
  <si>
    <t>9,006 mi.</t>
  </si>
  <si>
    <t>$56,999</t>
  </si>
  <si>
    <t>GR86 Base</t>
  </si>
  <si>
    <t>13,400 mi.</t>
  </si>
  <si>
    <t>$33,499</t>
  </si>
  <si>
    <t>28,570 mi.</t>
  </si>
  <si>
    <t>Durango SRT</t>
  </si>
  <si>
    <t>475.0HP 6.4L 8 Cylinder Engine Gasoline Fuel</t>
  </si>
  <si>
    <t>$44,700</t>
  </si>
  <si>
    <t>104,994 mi.</t>
  </si>
  <si>
    <t>Continental GT V8 S</t>
  </si>
  <si>
    <t>521.0HP 4.0L 8 Cylinder Engine Gasoline Fuel</t>
  </si>
  <si>
    <t>$103,900</t>
  </si>
  <si>
    <t>490 mi.</t>
  </si>
  <si>
    <t>$124,999</t>
  </si>
  <si>
    <t>616.0HP Electric Motor Electric Fuel System</t>
  </si>
  <si>
    <t>8,263 mi.</t>
  </si>
  <si>
    <t>180.0HP 1.6L 4 Cylinder Engine Gasoline Fuel</t>
  </si>
  <si>
    <t>35,003 mi.</t>
  </si>
  <si>
    <t>$99,999</t>
  </si>
  <si>
    <t>F-TYPE S</t>
  </si>
  <si>
    <t>74,595 mi.</t>
  </si>
  <si>
    <t>495.0HP 5.0L 8 Cylinder Engine Gasoline Fuel</t>
  </si>
  <si>
    <t>$32,450</t>
  </si>
  <si>
    <t>87,066 mi.</t>
  </si>
  <si>
    <t>$20,999</t>
  </si>
  <si>
    <t>38,360 mi.</t>
  </si>
  <si>
    <t>Orca Black Metallic</t>
  </si>
  <si>
    <t>$49,936</t>
  </si>
  <si>
    <t>38,000 mi.</t>
  </si>
  <si>
    <t>69,641 mi.</t>
  </si>
  <si>
    <t>1,275 mi.</t>
  </si>
  <si>
    <t>99,450 mi.</t>
  </si>
  <si>
    <t>Tundra Hybrid Capstone</t>
  </si>
  <si>
    <t>200 mi.</t>
  </si>
  <si>
    <t>$82,500</t>
  </si>
  <si>
    <t>Panamera 4 Edition</t>
  </si>
  <si>
    <t>$32,950</t>
  </si>
  <si>
    <t>212,000 mi.</t>
  </si>
  <si>
    <t>303.0HP 3.5L V6 Cylinder Engine Gasoline Fuel</t>
  </si>
  <si>
    <t>Sierra 3500 Denali</t>
  </si>
  <si>
    <t>73,091 mi.</t>
  </si>
  <si>
    <t>$58,500</t>
  </si>
  <si>
    <t>Niro Plug-In Hybrid EX</t>
  </si>
  <si>
    <t>9,400 mi.</t>
  </si>
  <si>
    <t>180.0HP 1.6L 4 Cylinder Engine Plug-In Electric/Gas</t>
  </si>
  <si>
    <t>117,697 mi.</t>
  </si>
  <si>
    <t>$16,975</t>
  </si>
  <si>
    <t>S-Class S 65 AMG</t>
  </si>
  <si>
    <t>95,428 mi.</t>
  </si>
  <si>
    <t>621.0HP 6.0L 12 Cylinder Engine Gasoline Fuel</t>
  </si>
  <si>
    <t>116,300 mi.</t>
  </si>
  <si>
    <t>MDX Sport Hybrid 3.0L w/Technology Package</t>
  </si>
  <si>
    <t>56,778 mi.</t>
  </si>
  <si>
    <t>321.0HP 3.0L V6 Cylinder Engine Gas/Electric Hybrid</t>
  </si>
  <si>
    <t>$41,899</t>
  </si>
  <si>
    <t>5,682 mi.</t>
  </si>
  <si>
    <t>Chronos Gray</t>
  </si>
  <si>
    <t>$48,698</t>
  </si>
  <si>
    <t>530 i</t>
  </si>
  <si>
    <t>103,748 mi.</t>
  </si>
  <si>
    <t>173.0HP 2.0L 4 Cylinder Engine Gasoline Fuel</t>
  </si>
  <si>
    <t>125,900 mi.</t>
  </si>
  <si>
    <t>Titan SV</t>
  </si>
  <si>
    <t>AMG GT AMG GT</t>
  </si>
  <si>
    <t>19,324 mi.</t>
  </si>
  <si>
    <t>456.0HP 4.0L 8 Cylinder Engine Gasoline Fuel</t>
  </si>
  <si>
    <t>49,273 mi.</t>
  </si>
  <si>
    <t>42,094 mi.</t>
  </si>
  <si>
    <t>148,377 mi.</t>
  </si>
  <si>
    <t>Challenger SRT8</t>
  </si>
  <si>
    <t>143,290 mi.</t>
  </si>
  <si>
    <t>161.0HP 2.1L 4 Cylinder Engine Diesel Fuel</t>
  </si>
  <si>
    <t>$33,490</t>
  </si>
  <si>
    <t>F-350 Platinum</t>
  </si>
  <si>
    <t>69,205 mi.</t>
  </si>
  <si>
    <t>$73,500</t>
  </si>
  <si>
    <t>$25,650</t>
  </si>
  <si>
    <t>Q7 3.0T Prestige</t>
  </si>
  <si>
    <t>70,773 mi.</t>
  </si>
  <si>
    <t>$30,950</t>
  </si>
  <si>
    <t>Patriot Latitude</t>
  </si>
  <si>
    <t>$7,599</t>
  </si>
  <si>
    <t>71,097 mi.</t>
  </si>
  <si>
    <t>$18,995</t>
  </si>
  <si>
    <t>76,309 mi.</t>
  </si>
  <si>
    <t>Model 3</t>
  </si>
  <si>
    <t>26,609 mi.</t>
  </si>
  <si>
    <t>Rover Range Rover P400 SE LWB 7 Seat</t>
  </si>
  <si>
    <t>4,126 mi.</t>
  </si>
  <si>
    <t>$155,000</t>
  </si>
  <si>
    <t>240SX Base</t>
  </si>
  <si>
    <t>160,490 mi.</t>
  </si>
  <si>
    <t>80,400 mi.</t>
  </si>
  <si>
    <t>RAV4 Base</t>
  </si>
  <si>
    <t>123,620 mi.</t>
  </si>
  <si>
    <t>TSX Technology</t>
  </si>
  <si>
    <t>187,883 mi.</t>
  </si>
  <si>
    <t>$133,000</t>
  </si>
  <si>
    <t>Civic Sport</t>
  </si>
  <si>
    <t>25,420 mi.</t>
  </si>
  <si>
    <t>129,999 mi.</t>
  </si>
  <si>
    <t>41,048 mi.</t>
  </si>
  <si>
    <t>$38,490</t>
  </si>
  <si>
    <t>Cube 1.8 S</t>
  </si>
  <si>
    <t>ProMaster 3500 Tradesman</t>
  </si>
  <si>
    <t>143,390 mi.</t>
  </si>
  <si>
    <t>RDX Base</t>
  </si>
  <si>
    <t>68,425 mi.</t>
  </si>
  <si>
    <t>279.0HP 3.5L V6 Cylinder Engine Gasoline Fuel</t>
  </si>
  <si>
    <t>Rover Defender 110 SE</t>
  </si>
  <si>
    <t>29,700 mi.</t>
  </si>
  <si>
    <t>98,658 mi.</t>
  </si>
  <si>
    <t>S80 T6</t>
  </si>
  <si>
    <t>97,615 mi.</t>
  </si>
  <si>
    <t>281.0HP 3.0L Straight 6 Cylinder Engine Gasoline Fuel</t>
  </si>
  <si>
    <t>CX-30 Select</t>
  </si>
  <si>
    <t>61,874 mi.</t>
  </si>
  <si>
    <t>$22,389</t>
  </si>
  <si>
    <t>Town &amp; Country Touring</t>
  </si>
  <si>
    <t>74,582 mi.</t>
  </si>
  <si>
    <t>283.0HP 3.6L V6 Cylinder Engine Flex Fuel Capability</t>
  </si>
  <si>
    <t>FX37 Base</t>
  </si>
  <si>
    <t>51,500 mi.</t>
  </si>
  <si>
    <t>$23,900</t>
  </si>
  <si>
    <t>193,827 mi.</t>
  </si>
  <si>
    <t>Silverado 1500 LT</t>
  </si>
  <si>
    <t>53,433 mi.</t>
  </si>
  <si>
    <t>451.0HP 6.3L 8 Cylinder Engine Gasoline Fuel</t>
  </si>
  <si>
    <t>428 Gran Coupe i xDrive</t>
  </si>
  <si>
    <t>Panamera Edition</t>
  </si>
  <si>
    <t>93,971 mi.</t>
  </si>
  <si>
    <t>62,600 mi.</t>
  </si>
  <si>
    <t>84,450 mi.</t>
  </si>
  <si>
    <t>18,099 mi.</t>
  </si>
  <si>
    <t>Daytona Gray</t>
  </si>
  <si>
    <t>$40,798</t>
  </si>
  <si>
    <t>275.0HP 2.0L 4 Cylinder Engine Gasoline Fuel</t>
  </si>
  <si>
    <t>15,607 mi.</t>
  </si>
  <si>
    <t>Billet Silver Metallic Clearcoat</t>
  </si>
  <si>
    <t>Silverado 1500 1LZ</t>
  </si>
  <si>
    <t>111,095 mi.</t>
  </si>
  <si>
    <t>355.0HP 5.3L 8 Cylinder Engine Flex Fuel Capability</t>
  </si>
  <si>
    <t>Camry Solara SLE</t>
  </si>
  <si>
    <t>37,216 mi.</t>
  </si>
  <si>
    <t>210.0HP 3.3L V6 Cylinder Engine Gasoline Fuel</t>
  </si>
  <si>
    <t>25,786 mi.</t>
  </si>
  <si>
    <t>15,520 mi.</t>
  </si>
  <si>
    <t>Sting Gray Clearcoat</t>
  </si>
  <si>
    <t>$40,459</t>
  </si>
  <si>
    <t>49,583 mi.</t>
  </si>
  <si>
    <t>$42,816</t>
  </si>
  <si>
    <t>Cayenne Diesel</t>
  </si>
  <si>
    <t>97,300 mi.</t>
  </si>
  <si>
    <t>Camaro Base</t>
  </si>
  <si>
    <t>52,111 mi.</t>
  </si>
  <si>
    <t>420.0HP 3.6L V6 Cylinder Engine Gasoline Fuel</t>
  </si>
  <si>
    <t>75,800 mi.</t>
  </si>
  <si>
    <t>113,500 mi.</t>
  </si>
  <si>
    <t>Q3 2.0T Premium Plus</t>
  </si>
  <si>
    <t>155,382 mi.</t>
  </si>
  <si>
    <t>49,643 mi.</t>
  </si>
  <si>
    <t>650 i xDrive</t>
  </si>
  <si>
    <t>76,474 mi.</t>
  </si>
  <si>
    <t>10,431 mi.</t>
  </si>
  <si>
    <t>$50,999</t>
  </si>
  <si>
    <t>190,120 mi.</t>
  </si>
  <si>
    <t>25,396 mi.</t>
  </si>
  <si>
    <t>Maximum Steel Metallic</t>
  </si>
  <si>
    <t>$43,250</t>
  </si>
  <si>
    <t>Silverado 2500 H/D</t>
  </si>
  <si>
    <t>167,000 mi.</t>
  </si>
  <si>
    <t>300.0HP 6.0L 8 Cylinder Engine Gasoline Fuel</t>
  </si>
  <si>
    <t>18,645 mi.</t>
  </si>
  <si>
    <t>$49,700</t>
  </si>
  <si>
    <t>911 Turbo</t>
  </si>
  <si>
    <t>28,470 mi.</t>
  </si>
  <si>
    <t>540.0HP 3.8L Flat 6 Cylinder Engine Gasoline Fuel</t>
  </si>
  <si>
    <t>$147,500</t>
  </si>
  <si>
    <t>Accent GL</t>
  </si>
  <si>
    <t>104.0HP 1.6L 4 Cylinder Engine Gasoline Fuel</t>
  </si>
  <si>
    <t>$2,900</t>
  </si>
  <si>
    <t>10,071 mi.</t>
  </si>
  <si>
    <t>$40,598</t>
  </si>
  <si>
    <t>43,329 mi.</t>
  </si>
  <si>
    <t>Carbonized Gray Metallic</t>
  </si>
  <si>
    <t>$43,642</t>
  </si>
  <si>
    <t>51,400 mi.</t>
  </si>
  <si>
    <t>153,800 mi.</t>
  </si>
  <si>
    <t>Rover Range Rover Sport SVR Carbon Edition</t>
  </si>
  <si>
    <t>Viper SRT-10</t>
  </si>
  <si>
    <t>10,800 mi.</t>
  </si>
  <si>
    <t>$65,499</t>
  </si>
  <si>
    <t>10,458 mi.</t>
  </si>
  <si>
    <t>$48,815</t>
  </si>
  <si>
    <t>84,709 mi.</t>
  </si>
  <si>
    <t>$45,770</t>
  </si>
  <si>
    <t>94,653 mi.</t>
  </si>
  <si>
    <t>9,281 mi.</t>
  </si>
  <si>
    <t>11,806 mi.</t>
  </si>
  <si>
    <t>E-Class D 2.5 Turbo</t>
  </si>
  <si>
    <t>70,015 mi.</t>
  </si>
  <si>
    <t>48,613 mi.</t>
  </si>
  <si>
    <t>$61,500</t>
  </si>
  <si>
    <t>3500 Tradesman</t>
  </si>
  <si>
    <t>2,990 mi.</t>
  </si>
  <si>
    <t>400.0HP 6.7L Straight 6 Cylinder Engine Diesel Fuel</t>
  </si>
  <si>
    <t>TT 1.8L</t>
  </si>
  <si>
    <t>124,747 mi.</t>
  </si>
  <si>
    <t>395.0HP 5.7L 8 Cylinder Engine Gasoline/Mild Electric Hybrid</t>
  </si>
  <si>
    <t>CX-7 Sport</t>
  </si>
  <si>
    <t>$5,499</t>
  </si>
  <si>
    <t>89,106 mi.</t>
  </si>
  <si>
    <t>385.0HP 6.2L 8 Cylinder Engine Flex Fuel Capability</t>
  </si>
  <si>
    <t>20,472 mi.</t>
  </si>
  <si>
    <t>$28,298</t>
  </si>
  <si>
    <t>QX80 SENSORY</t>
  </si>
  <si>
    <t>8,600 mi.</t>
  </si>
  <si>
    <t>$78,990</t>
  </si>
  <si>
    <t>Silverado 1500 Limited LT Trail Boss</t>
  </si>
  <si>
    <t>4,753 mi.</t>
  </si>
  <si>
    <t>Genesis Coupe 2.0T</t>
  </si>
  <si>
    <t>Tahoe Base</t>
  </si>
  <si>
    <t>229,000 mi.</t>
  </si>
  <si>
    <t>180.0HP 6.5L 8 Cylinder Engine Diesel Fuel</t>
  </si>
  <si>
    <t>A6 3.0 TDI Premium Plus</t>
  </si>
  <si>
    <t>42,400 mi.</t>
  </si>
  <si>
    <t>15,840 mi.</t>
  </si>
  <si>
    <t>76,200 mi.</t>
  </si>
  <si>
    <t>105,667 mi.</t>
  </si>
  <si>
    <t>51,338 mi.</t>
  </si>
  <si>
    <t>76,857 mi.</t>
  </si>
  <si>
    <t>$8,100</t>
  </si>
  <si>
    <t>80,200 mi.</t>
  </si>
  <si>
    <t>244,200 mi.</t>
  </si>
  <si>
    <t>38,560 mi.</t>
  </si>
  <si>
    <t>Corvette Stingray w/2LT</t>
  </si>
  <si>
    <t>$84,999</t>
  </si>
  <si>
    <t>45,303 mi.</t>
  </si>
  <si>
    <t>Focus ST Base</t>
  </si>
  <si>
    <t>$9,495</t>
  </si>
  <si>
    <t>66,200 mi.</t>
  </si>
  <si>
    <t>Baja Base</t>
  </si>
  <si>
    <t>81,301 mi.</t>
  </si>
  <si>
    <t>$30,275</t>
  </si>
  <si>
    <t>Corvette Stingray Z51</t>
  </si>
  <si>
    <t>7,033 mi.</t>
  </si>
  <si>
    <t>460.0HP 6.2L 8 Cylinder Engine Gasoline Fuel</t>
  </si>
  <si>
    <t>TSX 2.4</t>
  </si>
  <si>
    <t>116,000 mi.</t>
  </si>
  <si>
    <t>42,780 mi.</t>
  </si>
  <si>
    <t>$41,100</t>
  </si>
  <si>
    <t>640 Gran Coupe i</t>
  </si>
  <si>
    <t>39,886 mi.</t>
  </si>
  <si>
    <t>151,400 mi.</t>
  </si>
  <si>
    <t>$15,400</t>
  </si>
  <si>
    <t>8,727 mi.</t>
  </si>
  <si>
    <t>Ruby Flare Pearl</t>
  </si>
  <si>
    <t>$44,596</t>
  </si>
  <si>
    <t>$80,300</t>
  </si>
  <si>
    <t>372.0HP 5.7L 8 Cylinder Engine Gasoline Fuel</t>
  </si>
  <si>
    <t>Bolt EV LT</t>
  </si>
  <si>
    <t>49,688 mi.</t>
  </si>
  <si>
    <t>14,000 mi.</t>
  </si>
  <si>
    <t>Charger SRT Hellcat Widebody</t>
  </si>
  <si>
    <t>5,000 mi.</t>
  </si>
  <si>
    <t>$110,000</t>
  </si>
  <si>
    <t>Silverado 1500 ZR2</t>
  </si>
  <si>
    <t>11,597 mi.</t>
  </si>
  <si>
    <t>$68,590</t>
  </si>
  <si>
    <t>86,101 mi.</t>
  </si>
  <si>
    <t>$72,777</t>
  </si>
  <si>
    <t>58,816 mi.</t>
  </si>
  <si>
    <t>6-Speed Electronically Controlled Automatic with O</t>
  </si>
  <si>
    <t>$36,590</t>
  </si>
  <si>
    <t>77,856 mi.</t>
  </si>
  <si>
    <t>$30,919</t>
  </si>
  <si>
    <t>20,069 mi.</t>
  </si>
  <si>
    <t>$229,900</t>
  </si>
  <si>
    <t>Acadia SLE-1</t>
  </si>
  <si>
    <t>115,282 mi.</t>
  </si>
  <si>
    <t>Crimson Red Tintcoat</t>
  </si>
  <si>
    <t>$12,433</t>
  </si>
  <si>
    <t>30,700 mi.</t>
  </si>
  <si>
    <t>475.0HP 3.8L Flat 6 Cylinder Engine Gasoline Fuel</t>
  </si>
  <si>
    <t>$138,999</t>
  </si>
  <si>
    <t>103,726 mi.</t>
  </si>
  <si>
    <t>115.0HP 1.6L 4 Cylinder Engine Gasoline Fuel</t>
  </si>
  <si>
    <t>MX-5 Miata Sport</t>
  </si>
  <si>
    <t>39,800 mi.</t>
  </si>
  <si>
    <t>4Runner TRD Off Road</t>
  </si>
  <si>
    <t>$33,333</t>
  </si>
  <si>
    <t>165,520 mi.</t>
  </si>
  <si>
    <t>650 Gran Coupe i</t>
  </si>
  <si>
    <t>Palisade Calligraphy</t>
  </si>
  <si>
    <t>86,818 mi.</t>
  </si>
  <si>
    <t>M3 Competition xDrive</t>
  </si>
  <si>
    <t>3,490 mi.</t>
  </si>
  <si>
    <t>$95,580</t>
  </si>
  <si>
    <t>Avalon Limited</t>
  </si>
  <si>
    <t>111,300 mi.</t>
  </si>
  <si>
    <t>98,200 mi.</t>
  </si>
  <si>
    <t>42,500 mi.</t>
  </si>
  <si>
    <t>Passport TrailSport</t>
  </si>
  <si>
    <t>11,649 mi.</t>
  </si>
  <si>
    <t>24,933 mi.</t>
  </si>
  <si>
    <t>$40,250</t>
  </si>
  <si>
    <t>RS 4 Base</t>
  </si>
  <si>
    <t>99,769 mi.</t>
  </si>
  <si>
    <t>16,156 mi.</t>
  </si>
  <si>
    <t>Blueprint</t>
  </si>
  <si>
    <t>$39,390</t>
  </si>
  <si>
    <t>67,250 mi.</t>
  </si>
  <si>
    <t>30,022 mi.</t>
  </si>
  <si>
    <t>42,596 mi.</t>
  </si>
  <si>
    <t>440.0HP 2.9L V6 Cylinder Engine Gasoline Fuel</t>
  </si>
  <si>
    <t>33,705 mi.</t>
  </si>
  <si>
    <t>Light Slate</t>
  </si>
  <si>
    <t>63,300 mi.</t>
  </si>
  <si>
    <t>Tacoma Base</t>
  </si>
  <si>
    <t>27,256 mi.</t>
  </si>
  <si>
    <t>6 Speed At/Mt</t>
  </si>
  <si>
    <t>Black/Gun Metal</t>
  </si>
  <si>
    <t>H3 Base</t>
  </si>
  <si>
    <t>107,481 mi.</t>
  </si>
  <si>
    <t>239.0HP 3.7L 5 Cylinder Engine Gasoline Fuel</t>
  </si>
  <si>
    <t>61,700 mi.</t>
  </si>
  <si>
    <t>850 Turbo</t>
  </si>
  <si>
    <t>$26,800</t>
  </si>
  <si>
    <t>TT RS Base</t>
  </si>
  <si>
    <t>360.0HP 2.5L 5 Cylinder Engine Gasoline Fuel</t>
  </si>
  <si>
    <t>QX56 Base</t>
  </si>
  <si>
    <t>141,775 mi.</t>
  </si>
  <si>
    <t>New Beetle GLS</t>
  </si>
  <si>
    <t>63,250 mi.</t>
  </si>
  <si>
    <t>115.0HP 2.0L 4 Cylinder Engine Gasoline Fuel</t>
  </si>
  <si>
    <t>13,895 mi.</t>
  </si>
  <si>
    <t>Aventador LP750-4 Superveloce</t>
  </si>
  <si>
    <t>10,654 mi.</t>
  </si>
  <si>
    <t>6.5L V-12 DOHC, variable valve control, premium unleaded, engine</t>
  </si>
  <si>
    <t>Balloon White</t>
  </si>
  <si>
    <t>$449,991</t>
  </si>
  <si>
    <t>35,900 mi.</t>
  </si>
  <si>
    <t>48,306 mi.</t>
  </si>
  <si>
    <t>Challenger SRT 392</t>
  </si>
  <si>
    <t>37,700 mi.</t>
  </si>
  <si>
    <t>Snowflake White Pearl</t>
  </si>
  <si>
    <t>White / Brown</t>
  </si>
  <si>
    <t>$25,382</t>
  </si>
  <si>
    <t>53,900 mi.</t>
  </si>
  <si>
    <t>366.0HP 6.0L 8 Cylinder Engine Gasoline Fuel</t>
  </si>
  <si>
    <t>$17,950</t>
  </si>
  <si>
    <t>10,232 mi.</t>
  </si>
  <si>
    <t>$44,646</t>
  </si>
  <si>
    <t>MDX w/Advance Package</t>
  </si>
  <si>
    <t>3,708 mi.</t>
  </si>
  <si>
    <t>284.0HP 3.5L V6 Cylinder Engine Gasoline Fuel</t>
  </si>
  <si>
    <t>Impreza Premium</t>
  </si>
  <si>
    <t>10,419 mi.</t>
  </si>
  <si>
    <t>2L H-4 gasoline direct injection, DOHC, variable valve control,</t>
  </si>
  <si>
    <t>Crystal White Pearl</t>
  </si>
  <si>
    <t>A8 4.0T</t>
  </si>
  <si>
    <t>96,238 mi.</t>
  </si>
  <si>
    <t>Ascent Limited 7-Passenger</t>
  </si>
  <si>
    <t>260.0HP 2.4L 4 Cylinder Engine Gasoline Fuel</t>
  </si>
  <si>
    <t>244,000 mi.</t>
  </si>
  <si>
    <t>Sierra 1500 Limited Elevation</t>
  </si>
  <si>
    <t>24,900 mi.</t>
  </si>
  <si>
    <t>310.0HP 2.7L 4 Cylinder Engine Gasoline Fuel</t>
  </si>
  <si>
    <t>Explorer Sport</t>
  </si>
  <si>
    <t>95,500 mi.</t>
  </si>
  <si>
    <t>4,283 mi.</t>
  </si>
  <si>
    <t>Brandy</t>
  </si>
  <si>
    <t>$479,995</t>
  </si>
  <si>
    <t>48,300 mi.</t>
  </si>
  <si>
    <t>Xterra Pro-4X</t>
  </si>
  <si>
    <t>Fusion Hybrid SE Hybrid</t>
  </si>
  <si>
    <t>126,225 mi.</t>
  </si>
  <si>
    <t>87,892 mi.</t>
  </si>
  <si>
    <t>556.0HP 6.2L 8 Cylinder Engine Gasoline Fuel</t>
  </si>
  <si>
    <t>Martin Vantage Base</t>
  </si>
  <si>
    <t>1,023 mi.</t>
  </si>
  <si>
    <t>$156,900</t>
  </si>
  <si>
    <t>193.0HP 2.5L 4 Cylinder Engine Gasoline Fuel</t>
  </si>
  <si>
    <t>30,176 mi.</t>
  </si>
  <si>
    <t>$28,979</t>
  </si>
  <si>
    <t>27,598 mi.</t>
  </si>
  <si>
    <t>$39,884</t>
  </si>
  <si>
    <t>Jetta SportWagen SE</t>
  </si>
  <si>
    <t>170.0HP 2.5L 5 Cylinder Engine Gasoline Fuel</t>
  </si>
  <si>
    <t>117,878 mi.</t>
  </si>
  <si>
    <t>152,068 mi.</t>
  </si>
  <si>
    <t>$12,350</t>
  </si>
  <si>
    <t>428 i xDrive SULEV</t>
  </si>
  <si>
    <t>131,200 mi.</t>
  </si>
  <si>
    <t>83,280 mi.</t>
  </si>
  <si>
    <t>Quicksilver Metallic</t>
  </si>
  <si>
    <t>$20,599</t>
  </si>
  <si>
    <t>Arteon 2.0T SEL R-Line</t>
  </si>
  <si>
    <t>393.0HP 6.2L 8 Cylinder Engine Gasoline Fuel</t>
  </si>
  <si>
    <t>C-Class C 300 4MATIC Luxury</t>
  </si>
  <si>
    <t>$15,990</t>
  </si>
  <si>
    <t>13,250 mi.</t>
  </si>
  <si>
    <t>$154,900</t>
  </si>
  <si>
    <t>76,249 mi.</t>
  </si>
  <si>
    <t>Mountain Brown</t>
  </si>
  <si>
    <t>$40,995</t>
  </si>
  <si>
    <t>37,806 mi.</t>
  </si>
  <si>
    <t>$60,894</t>
  </si>
  <si>
    <t>Ram 2500 ST</t>
  </si>
  <si>
    <t>151,544 mi.</t>
  </si>
  <si>
    <t>355.0HP 5.7L 8 Cylinder Engine Gasoline Fuel</t>
  </si>
  <si>
    <t>$17,700</t>
  </si>
  <si>
    <t>60,345 mi.</t>
  </si>
  <si>
    <t>400.0HP 6.2L 8 Cylinder Engine Gasoline Fuel</t>
  </si>
  <si>
    <t>Challenger SE</t>
  </si>
  <si>
    <t>90,305 mi.</t>
  </si>
  <si>
    <t>13,275 mi.</t>
  </si>
  <si>
    <t>8,660 mi.</t>
  </si>
  <si>
    <t>F-350 Lariat</t>
  </si>
  <si>
    <t>28,220 mi.</t>
  </si>
  <si>
    <t>$39,950</t>
  </si>
  <si>
    <t>Continental GT V8 First Edition</t>
  </si>
  <si>
    <t>27,404 mi.</t>
  </si>
  <si>
    <t>4L V-8 gasoline direct injection, DOHC, variable valve control,</t>
  </si>
  <si>
    <t>Dark Sapphire</t>
  </si>
  <si>
    <t>Linen</t>
  </si>
  <si>
    <t>$199,991</t>
  </si>
  <si>
    <t>333,361 mi.</t>
  </si>
  <si>
    <t>250.0HP 7.3L 8 Cylinder Engine Diesel Fuel</t>
  </si>
  <si>
    <t>Rover Discovery SE</t>
  </si>
  <si>
    <t>63,295 mi.</t>
  </si>
  <si>
    <t>$29,993</t>
  </si>
  <si>
    <t>Rover Defender V8</t>
  </si>
  <si>
    <t>$96,500</t>
  </si>
  <si>
    <t>Silverado 1500 2LT</t>
  </si>
  <si>
    <t>102,604 mi.</t>
  </si>
  <si>
    <t>$40,100</t>
  </si>
  <si>
    <t>Model 3 Base</t>
  </si>
  <si>
    <t>12,080 mi.</t>
  </si>
  <si>
    <t>$36,750</t>
  </si>
  <si>
    <t>QX60 Luxe</t>
  </si>
  <si>
    <t>$97,500</t>
  </si>
  <si>
    <t>95,400 mi.</t>
  </si>
  <si>
    <t>$14,195</t>
  </si>
  <si>
    <t>Sonata GLS</t>
  </si>
  <si>
    <t>136,991 mi.</t>
  </si>
  <si>
    <t>198.0HP 2.4L 4 Cylinder Engine Gasoline Fuel</t>
  </si>
  <si>
    <t>389.0HP 3.4L V6 Cylinder Engine Gasoline Fuel</t>
  </si>
  <si>
    <t>47,500 mi.</t>
  </si>
  <si>
    <t>F-350 Lariat Crew Cab Super Duty DRW</t>
  </si>
  <si>
    <t>176,691 mi.</t>
  </si>
  <si>
    <t>34,600 mi.</t>
  </si>
  <si>
    <t>Sorento Hybrid EX</t>
  </si>
  <si>
    <t>36,100 mi.</t>
  </si>
  <si>
    <t>227.0HP 1.6L 4 Cylinder Engine Gas/Electric Hybrid</t>
  </si>
  <si>
    <t>92,225 mi.</t>
  </si>
  <si>
    <t>Compass Latitude</t>
  </si>
  <si>
    <t>$25,695</t>
  </si>
  <si>
    <t>114,323 mi.</t>
  </si>
  <si>
    <t>430 Gran Coupe i xDrive</t>
  </si>
  <si>
    <t>29,025 mi.</t>
  </si>
  <si>
    <t>2.0 Liter DOHC T/C</t>
  </si>
  <si>
    <t>Carbon Black Metallic</t>
  </si>
  <si>
    <t>Durango SRT 392</t>
  </si>
  <si>
    <t>Santa Fe GLS</t>
  </si>
  <si>
    <t>96,476 mi.</t>
  </si>
  <si>
    <t>290.0HP 3.3L V6 Cylinder Engine Gasoline Fuel</t>
  </si>
  <si>
    <t>Atlas 3.6L SEL Premium</t>
  </si>
  <si>
    <t>36,311 mi.</t>
  </si>
  <si>
    <t>$39,127</t>
  </si>
  <si>
    <t>56,842 mi.</t>
  </si>
  <si>
    <t>Murano SV</t>
  </si>
  <si>
    <t>23,677 mi.</t>
  </si>
  <si>
    <t>3.5L V6 24V MPFI DOHC</t>
  </si>
  <si>
    <t>Sunset Drift Chromaflair</t>
  </si>
  <si>
    <t>$29,510</t>
  </si>
  <si>
    <t>27,340 mi.</t>
  </si>
  <si>
    <t>Silverado 1500 RST</t>
  </si>
  <si>
    <t>26,177 mi.</t>
  </si>
  <si>
    <t>Shadow Gray Metallic</t>
  </si>
  <si>
    <t>$41,986</t>
  </si>
  <si>
    <t>122,348 mi.</t>
  </si>
  <si>
    <t>640 Gran Coupe i xDrive</t>
  </si>
  <si>
    <t>32,300 mi.</t>
  </si>
  <si>
    <t>Countryman Cooper S</t>
  </si>
  <si>
    <t>18,997 mi.</t>
  </si>
  <si>
    <t>$26,750</t>
  </si>
  <si>
    <t>Boxster GTS</t>
  </si>
  <si>
    <t>40,350 mi.</t>
  </si>
  <si>
    <t>330.0HP 3.4L Flat 6 Cylinder Engine Gasoline Fuel</t>
  </si>
  <si>
    <t>$67,995</t>
  </si>
  <si>
    <t>Expedition EL King Ranch</t>
  </si>
  <si>
    <t>156,856 mi.</t>
  </si>
  <si>
    <t>$14,300</t>
  </si>
  <si>
    <t>Continental GT GT Speed</t>
  </si>
  <si>
    <t>1,919 mi.</t>
  </si>
  <si>
    <t>12 Cylinder Engine</t>
  </si>
  <si>
    <t>8-SPEED A/T</t>
  </si>
  <si>
    <t>Granite</t>
  </si>
  <si>
    <t>Porpoise</t>
  </si>
  <si>
    <t>$289,991</t>
  </si>
  <si>
    <t>61,773 mi.</t>
  </si>
  <si>
    <t>Compass Sport</t>
  </si>
  <si>
    <t>G37 Sport</t>
  </si>
  <si>
    <t>63,496 mi.</t>
  </si>
  <si>
    <t>18,465 mi.</t>
  </si>
  <si>
    <t>42,635 mi.</t>
  </si>
  <si>
    <t>298.0HP 3.5L V6 Cylinder Engine Gasoline Fuel</t>
  </si>
  <si>
    <t>300C Base</t>
  </si>
  <si>
    <t>$13,750</t>
  </si>
  <si>
    <t>$6,800</t>
  </si>
  <si>
    <t>70,891 mi.</t>
  </si>
  <si>
    <t>$28,995</t>
  </si>
  <si>
    <t>Enclave Essence</t>
  </si>
  <si>
    <t>55,403 mi.</t>
  </si>
  <si>
    <t>$29,444</t>
  </si>
  <si>
    <t>3,213 mi.</t>
  </si>
  <si>
    <t>$89,995</t>
  </si>
  <si>
    <t>GTO Base</t>
  </si>
  <si>
    <t>142,314 mi.</t>
  </si>
  <si>
    <t>$21,999</t>
  </si>
  <si>
    <t>$36,740</t>
  </si>
  <si>
    <t>120,250 mi.</t>
  </si>
  <si>
    <t>145.0HP 1.8L 4 Cylinder Engine Gasoline Fuel</t>
  </si>
  <si>
    <t>72,329 mi.</t>
  </si>
  <si>
    <t>153,692 mi.</t>
  </si>
  <si>
    <t>242.0HP 3.7L 5 Cylinder Engine Gasoline Fuel</t>
  </si>
  <si>
    <t>32,670 mi.</t>
  </si>
  <si>
    <t>235,000 mi.</t>
  </si>
  <si>
    <t>R1T Launch Edition</t>
  </si>
  <si>
    <t>8,681 mi.</t>
  </si>
  <si>
    <t>S4 3.0 Prestige</t>
  </si>
  <si>
    <t>98,400 mi.</t>
  </si>
  <si>
    <t>4Runner SR5 Premium</t>
  </si>
  <si>
    <t>1,400 mi.</t>
  </si>
  <si>
    <t>Model 3 Mid Range</t>
  </si>
  <si>
    <t>F-250 Base</t>
  </si>
  <si>
    <t>92,800 mi.</t>
  </si>
  <si>
    <t>210.0HP 5.8L 8 Cylinder Engine Gasoline Fuel</t>
  </si>
  <si>
    <t>75,151 mi.</t>
  </si>
  <si>
    <t>Legacy 2.5 GT spec.B</t>
  </si>
  <si>
    <t>243.0HP 2.5L 4 Cylinder Engine Gasoline Fuel</t>
  </si>
  <si>
    <t>67,350 mi.</t>
  </si>
  <si>
    <t>C-Class C 250 Sport</t>
  </si>
  <si>
    <t>70,612 mi.</t>
  </si>
  <si>
    <t>201.0HP 1.8L 4 Cylinder Engine Gasoline Fuel</t>
  </si>
  <si>
    <t>Sienna XLE Limited</t>
  </si>
  <si>
    <t>112,630 mi.</t>
  </si>
  <si>
    <t>Avenger SE</t>
  </si>
  <si>
    <t>124,705 mi.</t>
  </si>
  <si>
    <t>$6,499</t>
  </si>
  <si>
    <t>3500 SLT</t>
  </si>
  <si>
    <t>157,272 mi.</t>
  </si>
  <si>
    <t>$20,399</t>
  </si>
  <si>
    <t>27,981 mi.</t>
  </si>
  <si>
    <t>552.0HP 6.0L 12 Cylinder Engine Gasoline Fuel</t>
  </si>
  <si>
    <t>27,123 mi.</t>
  </si>
  <si>
    <t>$38,200</t>
  </si>
  <si>
    <t>3,053 mi.</t>
  </si>
  <si>
    <t>$83,900</t>
  </si>
  <si>
    <t>Q5 3.0T Premium Plus</t>
  </si>
  <si>
    <t>60,251 mi.</t>
  </si>
  <si>
    <t>272.0HP 3.0L V6 Cylinder Engine Gasoline Fuel</t>
  </si>
  <si>
    <t>MX-5 Miata Club</t>
  </si>
  <si>
    <t>5,093 mi.</t>
  </si>
  <si>
    <t>181.0HP 2.0L 4 Cylinder Engine Gasoline Fuel</t>
  </si>
  <si>
    <t>Bentayga W12 Signature</t>
  </si>
  <si>
    <t>31,875 mi.</t>
  </si>
  <si>
    <t>$115,785</t>
  </si>
  <si>
    <t>S-Class S500</t>
  </si>
  <si>
    <t>175,722 mi.</t>
  </si>
  <si>
    <t>142,792 mi.</t>
  </si>
  <si>
    <t>750 iL</t>
  </si>
  <si>
    <t>53,814 mi.</t>
  </si>
  <si>
    <t>326.0HP 5.4L 12 Cylinder Engine Gasoline Fuel</t>
  </si>
  <si>
    <t>$11,800</t>
  </si>
  <si>
    <t>89,400 mi.</t>
  </si>
  <si>
    <t>smart</t>
  </si>
  <si>
    <t>ForTwo Pure</t>
  </si>
  <si>
    <t>61,595 mi.</t>
  </si>
  <si>
    <t>70.0HP 1.0L 3 Cylinder Engine Gasoline Fuel</t>
  </si>
  <si>
    <t>540.0HP 4.4L 8 Cylinder Engine Gasoline Fuel</t>
  </si>
  <si>
    <t>140,600 mi.</t>
  </si>
  <si>
    <t>A4 2.0T Tech Premium</t>
  </si>
  <si>
    <t>27,532 mi.</t>
  </si>
  <si>
    <t>E-Class E 550 4MATIC</t>
  </si>
  <si>
    <t>375.0HP 2.0L 4 Cylinder Engine Plug-In Electric/Gas</t>
  </si>
  <si>
    <t>M-Class ML 350 4MATIC</t>
  </si>
  <si>
    <t>75,073 mi.</t>
  </si>
  <si>
    <t>302.0HP 3.5L V6 Cylinder Engine Flex Fuel Capability</t>
  </si>
  <si>
    <t>A-Class A 220 4MATIC</t>
  </si>
  <si>
    <t>Malibu 1LT</t>
  </si>
  <si>
    <t>169.0HP 2.4L 4 Cylinder Engine Gasoline Fuel</t>
  </si>
  <si>
    <t>XLR Base</t>
  </si>
  <si>
    <t>69,423 mi.</t>
  </si>
  <si>
    <t>320.0HP 4.6L 8 Cylinder Engine Gasoline Fuel</t>
  </si>
  <si>
    <t>MKZ Select</t>
  </si>
  <si>
    <t>52,284 mi.</t>
  </si>
  <si>
    <t>Silverado 1500 W/T</t>
  </si>
  <si>
    <t>111,228 mi.</t>
  </si>
  <si>
    <t>52,300 mi.</t>
  </si>
  <si>
    <t>Titan SL</t>
  </si>
  <si>
    <t>95,993 mi.</t>
  </si>
  <si>
    <t>$32,612</t>
  </si>
  <si>
    <t>26,716 mi.</t>
  </si>
  <si>
    <t>LAMBDA II 3.8L V-6 gasoline direct injection, DOHC, D-CVVT varia</t>
  </si>
  <si>
    <t>$47,541</t>
  </si>
  <si>
    <t>Tahoe RST</t>
  </si>
  <si>
    <t>39,517 mi.</t>
  </si>
  <si>
    <t>$67,190</t>
  </si>
  <si>
    <t>31,600 mi.</t>
  </si>
  <si>
    <t>83,298 mi.</t>
  </si>
  <si>
    <t>95,212 mi.</t>
  </si>
  <si>
    <t>$31,599</t>
  </si>
  <si>
    <t>61,600 mi.</t>
  </si>
  <si>
    <t>345.0HP 3.6L Flat 6 Cylinder Engine Gasoline Fuel</t>
  </si>
  <si>
    <t>$51,750</t>
  </si>
  <si>
    <t>130,921 mi.</t>
  </si>
  <si>
    <t>$45,515</t>
  </si>
  <si>
    <t>840 i xDrive</t>
  </si>
  <si>
    <t>Clubman Cooper S ALL4</t>
  </si>
  <si>
    <t>79,950 mi.</t>
  </si>
  <si>
    <t>$17,390</t>
  </si>
  <si>
    <t>Escalade ESV Premium Luxury Platinum</t>
  </si>
  <si>
    <t>R8 5.2 V10 plus</t>
  </si>
  <si>
    <t>610.0HP 5.2L 10 Cylinder Engine Gasoline Fuel</t>
  </si>
  <si>
    <t>$140,000</t>
  </si>
  <si>
    <t>45,867 mi.</t>
  </si>
  <si>
    <t>$43,449</t>
  </si>
  <si>
    <t>911 Carrera 4</t>
  </si>
  <si>
    <t>310.0HP 4.6L 8 Cylinder Engine Gasoline Fuel</t>
  </si>
  <si>
    <t>79,615 mi.</t>
  </si>
  <si>
    <t>Aragon Brown</t>
  </si>
  <si>
    <t>Rover Range Rover 3.0L V6 Supercharged HSE</t>
  </si>
  <si>
    <t>41,200 mi.</t>
  </si>
  <si>
    <t>$60,500</t>
  </si>
  <si>
    <t>NSX Base</t>
  </si>
  <si>
    <t>75,980 mi.</t>
  </si>
  <si>
    <t>$90,200</t>
  </si>
  <si>
    <t>24,059 mi.</t>
  </si>
  <si>
    <t>$87,150</t>
  </si>
  <si>
    <t>15,097 mi.</t>
  </si>
  <si>
    <t>Frozen Dark Silver Metallic</t>
  </si>
  <si>
    <t>$99,998</t>
  </si>
  <si>
    <t>10,426 mi.</t>
  </si>
  <si>
    <t>Black Sapphire Metallic</t>
  </si>
  <si>
    <t>Oyster/Black</t>
  </si>
  <si>
    <t>$30,798</t>
  </si>
  <si>
    <t>Frontier SE Crew Cab</t>
  </si>
  <si>
    <t>265.0HP 4.0L V6 Cylinder Engine Gasoline Fuel</t>
  </si>
  <si>
    <t>BRZ Limited</t>
  </si>
  <si>
    <t>Malibu LT</t>
  </si>
  <si>
    <t>53,100 mi.</t>
  </si>
  <si>
    <t>160.0HP 1.5L 4 Cylinder Engine Gasoline Fuel</t>
  </si>
  <si>
    <t>Focus SEL</t>
  </si>
  <si>
    <t>80,134 mi.</t>
  </si>
  <si>
    <t>2.0L I4 16V GDI DOHC Flexible Fuel</t>
  </si>
  <si>
    <t>$13,895</t>
  </si>
  <si>
    <t>Rogue Sport S</t>
  </si>
  <si>
    <t>141.0HP 2.0L 4 Cylinder Engine Gasoline Fuel</t>
  </si>
  <si>
    <t>C70 T5</t>
  </si>
  <si>
    <t>$10,299</t>
  </si>
  <si>
    <t>19,700 mi.</t>
  </si>
  <si>
    <t>AMG GT Base</t>
  </si>
  <si>
    <t>28,182 mi.</t>
  </si>
  <si>
    <t>59,500 mi.</t>
  </si>
  <si>
    <t>Ranger XLT</t>
  </si>
  <si>
    <t>115,402 mi.</t>
  </si>
  <si>
    <t>152.0HP 3.0L V6 Cylinder Engine Flex Fuel Capability</t>
  </si>
  <si>
    <t>85,500 mi.</t>
  </si>
  <si>
    <t>$35,899</t>
  </si>
  <si>
    <t>Wrangler Rubicon Hard Rock</t>
  </si>
  <si>
    <t>67,882 mi.</t>
  </si>
  <si>
    <t>$32,798</t>
  </si>
  <si>
    <t>12,454 mi.</t>
  </si>
  <si>
    <t>500.0HP 4.0L Flat 6 Cylinder Engine Gasoline Fuel</t>
  </si>
  <si>
    <t>27,965 mi.</t>
  </si>
  <si>
    <t>Escalade ESV Platinum Edition</t>
  </si>
  <si>
    <t>5,541 mi.</t>
  </si>
  <si>
    <t>$56,598</t>
  </si>
  <si>
    <t>166.0HP 2.4L 4 Cylinder Engine Gasoline Fuel</t>
  </si>
  <si>
    <t>131,100 mi.</t>
  </si>
  <si>
    <t>310.0HP 4.7L 8 Cylinder Engine Flex Fuel Capability</t>
  </si>
  <si>
    <t>Impreza 2.0i</t>
  </si>
  <si>
    <t>102,242 mi.</t>
  </si>
  <si>
    <t>2L H-4 DOHC, variable valve control, regular unleaded, engine wi</t>
  </si>
  <si>
    <t>Quartz Blue Pearl</t>
  </si>
  <si>
    <t>$11,498</t>
  </si>
  <si>
    <t>18,069 mi.</t>
  </si>
  <si>
    <t>911 Turbo Cabriolet</t>
  </si>
  <si>
    <t>480.0HP 3.6L Flat 6 Cylinder Engine Gasoline Fuel</t>
  </si>
  <si>
    <t>137,333 mi.</t>
  </si>
  <si>
    <t>LaCrosse Leather</t>
  </si>
  <si>
    <t>125,559 mi.</t>
  </si>
  <si>
    <t>$11,200</t>
  </si>
  <si>
    <t>Silverado 1500 High Country</t>
  </si>
  <si>
    <t>88,161 mi.</t>
  </si>
  <si>
    <t>Iridescent Pearl Tricoat</t>
  </si>
  <si>
    <t>$48,889</t>
  </si>
  <si>
    <t>101,900 mi.</t>
  </si>
  <si>
    <t>159,500 mi.</t>
  </si>
  <si>
    <t>Legacy 2.5i Premium</t>
  </si>
  <si>
    <t>68,860 mi.</t>
  </si>
  <si>
    <t>182,000 mi.</t>
  </si>
  <si>
    <t>21,404 mi.</t>
  </si>
  <si>
    <t>Silverado 1500 LTZ</t>
  </si>
  <si>
    <t>62,257 mi.</t>
  </si>
  <si>
    <t>Satin Steel Metallic</t>
  </si>
  <si>
    <t>Gideon</t>
  </si>
  <si>
    <t>$42,590</t>
  </si>
  <si>
    <t>X5 xDrive40e</t>
  </si>
  <si>
    <t>91,798 mi.</t>
  </si>
  <si>
    <t>$22,998</t>
  </si>
  <si>
    <t>335 is</t>
  </si>
  <si>
    <t>207,100 mi.</t>
  </si>
  <si>
    <t>Rover Range Rover Sport P400 SE Dynamic</t>
  </si>
  <si>
    <t>450 mi.</t>
  </si>
  <si>
    <t>$124,000</t>
  </si>
  <si>
    <t>77,945 mi.</t>
  </si>
  <si>
    <t>Sorento Plug-In Hybrid SX</t>
  </si>
  <si>
    <t>15,583 mi.</t>
  </si>
  <si>
    <t>1.6L I4 16V GDI DOHC Turbo Hybrid</t>
  </si>
  <si>
    <t>Aurora Black</t>
  </si>
  <si>
    <t>$40,599</t>
  </si>
  <si>
    <t>$26,125</t>
  </si>
  <si>
    <t>Rover Discovery S</t>
  </si>
  <si>
    <t>121,886 mi.</t>
  </si>
  <si>
    <t>217.0HP 4.6L 8 Cylinder Engine Gasoline Fuel</t>
  </si>
  <si>
    <t>F-250 XLT Crew Cab Super Duty</t>
  </si>
  <si>
    <t>157,500 mi.</t>
  </si>
  <si>
    <t>Taurus SHO</t>
  </si>
  <si>
    <t>138,415 mi.</t>
  </si>
  <si>
    <t>8,532 mi.</t>
  </si>
  <si>
    <t>10-Speed Automatic with Overdrive</t>
  </si>
  <si>
    <t>Black Raven</t>
  </si>
  <si>
    <t>12,941 mi.</t>
  </si>
  <si>
    <t>335 i xDrive</t>
  </si>
  <si>
    <t>69,764 mi.</t>
  </si>
  <si>
    <t>8,193 mi.</t>
  </si>
  <si>
    <t>Florett Silver</t>
  </si>
  <si>
    <t>RX 350 F Sport Performance</t>
  </si>
  <si>
    <t>43,277 mi.</t>
  </si>
  <si>
    <t>$43,599</t>
  </si>
  <si>
    <t>36,021 mi.</t>
  </si>
  <si>
    <t>2.7L I4 16V GDI DOHC Turbo</t>
  </si>
  <si>
    <t>Cajun Red Tintcoat</t>
  </si>
  <si>
    <t>$35,670</t>
  </si>
  <si>
    <t>25,462 mi.</t>
  </si>
  <si>
    <t>$36,139</t>
  </si>
  <si>
    <t>A5 2.0T Prestige</t>
  </si>
  <si>
    <t>35,850 mi.</t>
  </si>
  <si>
    <t>Mazda3 s Sport</t>
  </si>
  <si>
    <t>77,700 mi.</t>
  </si>
  <si>
    <t>156.0HP 2.3L 4 Cylinder Engine Gasoline Fuel</t>
  </si>
  <si>
    <t>$6,300</t>
  </si>
  <si>
    <t>E-PACE 300 Sport</t>
  </si>
  <si>
    <t>296.0HP 2.0L 4 Cylinder Engine Gasoline/Mild Electric Hybrid</t>
  </si>
  <si>
    <t>GTC4Lusso T</t>
  </si>
  <si>
    <t>8,870 mi.</t>
  </si>
  <si>
    <t>7-Speed DCT Automatic</t>
  </si>
  <si>
    <t>Nero Daytona</t>
  </si>
  <si>
    <t>$215,000</t>
  </si>
  <si>
    <t>Celica GT</t>
  </si>
  <si>
    <t>$7,800</t>
  </si>
  <si>
    <t>Excursion Limited 4WD</t>
  </si>
  <si>
    <t>245,000 mi.</t>
  </si>
  <si>
    <t>$134,000</t>
  </si>
  <si>
    <t>WRX STI Base</t>
  </si>
  <si>
    <t>84,100 mi.</t>
  </si>
  <si>
    <t>A6 45 Premium Plus</t>
  </si>
  <si>
    <t>248.0HP 2.0L 4 Cylinder Engine Gasoline/Mild Electric Hybrid</t>
  </si>
  <si>
    <t>10,065 mi.</t>
  </si>
  <si>
    <t>Red Multi</t>
  </si>
  <si>
    <t>$59,999</t>
  </si>
  <si>
    <t>AMG GT R</t>
  </si>
  <si>
    <t>3,811 mi.</t>
  </si>
  <si>
    <t>$148,500</t>
  </si>
  <si>
    <t>RDX PMC Edition</t>
  </si>
  <si>
    <t>44,457 mi.</t>
  </si>
  <si>
    <t>139,355 mi.</t>
  </si>
  <si>
    <t>Evora Base</t>
  </si>
  <si>
    <t>9,100 mi.</t>
  </si>
  <si>
    <t>5,006 mi.</t>
  </si>
  <si>
    <t>Dark Ash Metallic</t>
  </si>
  <si>
    <t>$59,590</t>
  </si>
  <si>
    <t>Genesis Coupe 2.0T R-Spec</t>
  </si>
  <si>
    <t>M3 Competition</t>
  </si>
  <si>
    <t>126,500 mi.</t>
  </si>
  <si>
    <t>Rover Range Rover Evoque HSE Dynamic</t>
  </si>
  <si>
    <t>911 Targa 4 GTS</t>
  </si>
  <si>
    <t>450.0HP 3.0L Flat 6 Cylinder Engine Gasoline Fuel</t>
  </si>
  <si>
    <t>4,880 mi.</t>
  </si>
  <si>
    <t>6,523 mi.</t>
  </si>
  <si>
    <t>3.5L V6 24V PDI DOHC Twin Turbo Hybrid</t>
  </si>
  <si>
    <t>9-Speed Automatic with Auto-Shift</t>
  </si>
  <si>
    <t>$143,900</t>
  </si>
  <si>
    <t>127,000 mi.</t>
  </si>
  <si>
    <t>89,500 mi.</t>
  </si>
  <si>
    <t>Silverado 1500 Base</t>
  </si>
  <si>
    <t>97,000 mi.</t>
  </si>
  <si>
    <t>200.0HP 4.3L V6 Cylinder Engine Gasoline Fuel</t>
  </si>
  <si>
    <t>Enclave Avenir</t>
  </si>
  <si>
    <t>31,181 mi.</t>
  </si>
  <si>
    <t>Rich Garnet Metallic</t>
  </si>
  <si>
    <t>Chestnut</t>
  </si>
  <si>
    <t>$42,442</t>
  </si>
  <si>
    <t>NX 300h Base</t>
  </si>
  <si>
    <t>16,425 mi.</t>
  </si>
  <si>
    <t>2.5L I4 16V MPFI DOHC Hybrid</t>
  </si>
  <si>
    <t>$33,200</t>
  </si>
  <si>
    <t>11,238 mi.</t>
  </si>
  <si>
    <t>$54,798</t>
  </si>
  <si>
    <t>97,146 mi.</t>
  </si>
  <si>
    <t>SL-Class SL400</t>
  </si>
  <si>
    <t>36,670 mi.</t>
  </si>
  <si>
    <t>44,800 mi.</t>
  </si>
  <si>
    <t>150,000 mi.</t>
  </si>
  <si>
    <t>$17,100</t>
  </si>
  <si>
    <t>38,400 mi.</t>
  </si>
  <si>
    <t>$32,100</t>
  </si>
  <si>
    <t>7,960 mi.</t>
  </si>
  <si>
    <t>$9,975</t>
  </si>
  <si>
    <t>159 mi.</t>
  </si>
  <si>
    <t>533.0HP Electric Motor Electric Fuel System</t>
  </si>
  <si>
    <t>$95,500</t>
  </si>
  <si>
    <t>570S Base</t>
  </si>
  <si>
    <t>30,200 mi.</t>
  </si>
  <si>
    <t>$139,000</t>
  </si>
  <si>
    <t>Altima 2.5 SL</t>
  </si>
  <si>
    <t>$26,499</t>
  </si>
  <si>
    <t>105,100 mi.</t>
  </si>
  <si>
    <t>$23,300</t>
  </si>
  <si>
    <t>$15,600</t>
  </si>
  <si>
    <t>81,778 mi.</t>
  </si>
  <si>
    <t>$32,769</t>
  </si>
  <si>
    <t>168,422 mi.</t>
  </si>
  <si>
    <t>245.0HP 3.5L V6 Cylinder Engine Gas/Electric Hybrid</t>
  </si>
  <si>
    <t>80,500 mi.</t>
  </si>
  <si>
    <t>81,200 mi.</t>
  </si>
  <si>
    <t>$28,825</t>
  </si>
  <si>
    <t>6,246 mi.</t>
  </si>
  <si>
    <t>Nero Noctis</t>
  </si>
  <si>
    <t>$267,950</t>
  </si>
  <si>
    <t>20,172 mi.</t>
  </si>
  <si>
    <t>Flex Limited</t>
  </si>
  <si>
    <t>262.0HP 3.5L V6 Cylinder Engine Gasoline Fuel</t>
  </si>
  <si>
    <t>718 Cayman GT4</t>
  </si>
  <si>
    <t>13,554 mi.</t>
  </si>
  <si>
    <t>$124,995</t>
  </si>
  <si>
    <t>Camry XLE</t>
  </si>
  <si>
    <t>59,700 mi.</t>
  </si>
  <si>
    <t>30,930 mi.</t>
  </si>
  <si>
    <t>51,983 mi.</t>
  </si>
  <si>
    <t>ID.4 Pro S</t>
  </si>
  <si>
    <t>16,800 mi.</t>
  </si>
  <si>
    <t>$73,995</t>
  </si>
  <si>
    <t>Altima 2.5 SV</t>
  </si>
  <si>
    <t>22,295 mi.</t>
  </si>
  <si>
    <t>Scarlet Ember</t>
  </si>
  <si>
    <t>$23,599</t>
  </si>
  <si>
    <t>$188,500</t>
  </si>
  <si>
    <t>89,190 mi.</t>
  </si>
  <si>
    <t>$15,499</t>
  </si>
  <si>
    <t>53,550 mi.</t>
  </si>
  <si>
    <t>$39,687</t>
  </si>
  <si>
    <t>56,946 mi.</t>
  </si>
  <si>
    <t>$26,299</t>
  </si>
  <si>
    <t>11,684 mi.</t>
  </si>
  <si>
    <t>45,617 mi.</t>
  </si>
  <si>
    <t>75,466 mi.</t>
  </si>
  <si>
    <t>Levante GTS</t>
  </si>
  <si>
    <t>19,513 mi.</t>
  </si>
  <si>
    <t>3.8L V8 32V GDI DOHC Twin Turbo</t>
  </si>
  <si>
    <t>Red / Black</t>
  </si>
  <si>
    <t>Outback Limited</t>
  </si>
  <si>
    <t>15,636 mi.</t>
  </si>
  <si>
    <t>$33,531</t>
  </si>
  <si>
    <t>S-Class S 450</t>
  </si>
  <si>
    <t>$40,888</t>
  </si>
  <si>
    <t>138,050 mi.</t>
  </si>
  <si>
    <t>132,269 mi.</t>
  </si>
  <si>
    <t>$35,900</t>
  </si>
  <si>
    <t>Palisade Limited</t>
  </si>
  <si>
    <t>45,815 mi.</t>
  </si>
  <si>
    <t>$37,700</t>
  </si>
  <si>
    <t>25,352 mi.</t>
  </si>
  <si>
    <t>$48,459</t>
  </si>
  <si>
    <t>R-Class R 350 4MATIC</t>
  </si>
  <si>
    <t>74,139 mi.</t>
  </si>
  <si>
    <t>1500 Cheyenne</t>
  </si>
  <si>
    <t>170,443 mi.</t>
  </si>
  <si>
    <t>XJ6 Vanden Plas</t>
  </si>
  <si>
    <t>550 i xDrive</t>
  </si>
  <si>
    <t>GX 460 Luxury</t>
  </si>
  <si>
    <t>37,366 mi.</t>
  </si>
  <si>
    <t>$51,890</t>
  </si>
  <si>
    <t>Model S Long Range</t>
  </si>
  <si>
    <t>35,315 mi.</t>
  </si>
  <si>
    <t>$66,900</t>
  </si>
  <si>
    <t>$15,995</t>
  </si>
  <si>
    <t>12,050 mi.</t>
  </si>
  <si>
    <t>$41,599</t>
  </si>
  <si>
    <t>$9,875</t>
  </si>
  <si>
    <t>46,200 mi.</t>
  </si>
  <si>
    <t>$30,089</t>
  </si>
  <si>
    <t>50,340 mi.</t>
  </si>
  <si>
    <t>Dakota Sport</t>
  </si>
  <si>
    <t>175.0HP 3.9L V6 Cylinder Engine Gasoline Fuel</t>
  </si>
  <si>
    <t>13,500 mi.</t>
  </si>
  <si>
    <t>101,750 mi.</t>
  </si>
  <si>
    <t>Odyssey EX-L</t>
  </si>
  <si>
    <t>18,385 mi.</t>
  </si>
  <si>
    <t>$37,950</t>
  </si>
  <si>
    <t>Savana 2500 Work Van</t>
  </si>
  <si>
    <t>342.0HP 6.0L 8 Cylinder Engine Flex Fuel Capability</t>
  </si>
  <si>
    <t>86,121 mi.</t>
  </si>
  <si>
    <t>$13,600</t>
  </si>
  <si>
    <t>22,466 mi.</t>
  </si>
  <si>
    <t>23,152 mi.</t>
  </si>
  <si>
    <t>$28,250</t>
  </si>
  <si>
    <t>91,300 mi.</t>
  </si>
  <si>
    <t>$28,999</t>
  </si>
  <si>
    <t>1,885 mi.</t>
  </si>
  <si>
    <t>Explorer Platinum</t>
  </si>
  <si>
    <t>73,049 mi.</t>
  </si>
  <si>
    <t>$30,510</t>
  </si>
  <si>
    <t>7,250 mi.</t>
  </si>
  <si>
    <t>E-PACE S</t>
  </si>
  <si>
    <t>F-150 FX4</t>
  </si>
  <si>
    <t>18,083 mi.</t>
  </si>
  <si>
    <t>22,703 mi.</t>
  </si>
  <si>
    <t>$220,000</t>
  </si>
  <si>
    <t>Acadia SLT-2</t>
  </si>
  <si>
    <t>Malibu Premier</t>
  </si>
  <si>
    <t>33,400 mi.</t>
  </si>
  <si>
    <t>26,800 mi.</t>
  </si>
  <si>
    <t>$51,999</t>
  </si>
  <si>
    <t>251,634 mi.</t>
  </si>
  <si>
    <t>28,121 mi.</t>
  </si>
  <si>
    <t>197.0HP 3.8L V6 Cylinder Engine Gasoline Fuel</t>
  </si>
  <si>
    <t>CX-5 Touring</t>
  </si>
  <si>
    <t>Blue Reflex Mica</t>
  </si>
  <si>
    <t>$14,311</t>
  </si>
  <si>
    <t>199,296 mi.</t>
  </si>
  <si>
    <t>270.0HP 3.2L V6 Cylinder Engine Gasoline Fuel</t>
  </si>
  <si>
    <t>Corvette Z06 w/2LZ</t>
  </si>
  <si>
    <t>202 mi.</t>
  </si>
  <si>
    <t>670.0HP 5.5L 8 Cylinder Engine Gasoline Fuel</t>
  </si>
  <si>
    <t>$179,000</t>
  </si>
  <si>
    <t>11,200 mi.</t>
  </si>
  <si>
    <t>XC40 T5 Momentum</t>
  </si>
  <si>
    <t>56,536 mi.</t>
  </si>
  <si>
    <t>49,600 mi.</t>
  </si>
  <si>
    <t>TLX Type S PMC Edition</t>
  </si>
  <si>
    <t>13,600 mi.</t>
  </si>
  <si>
    <t>Eos 2.0T</t>
  </si>
  <si>
    <t>Charger R/T Scat Pack</t>
  </si>
  <si>
    <t>$44,888</t>
  </si>
  <si>
    <t>17,300 mi.</t>
  </si>
  <si>
    <t>405.0HP 5.7L 8 Cylinder Engine Gasoline Fuel</t>
  </si>
  <si>
    <t>91,140 mi.</t>
  </si>
  <si>
    <t>52,775 mi.</t>
  </si>
  <si>
    <t>$39,799</t>
  </si>
  <si>
    <t>Lancer Sportback ES</t>
  </si>
  <si>
    <t>261.0HP 2.0L 4 Cylinder Engine Gasoline Fuel</t>
  </si>
  <si>
    <t>77,925 mi.</t>
  </si>
  <si>
    <t>106,500 mi.</t>
  </si>
  <si>
    <t>Mazda3 Grand Touring</t>
  </si>
  <si>
    <t>15,175 mi.</t>
  </si>
  <si>
    <t>Snowflake White Pearl Metallic</t>
  </si>
  <si>
    <t>$19,212</t>
  </si>
  <si>
    <t>186.0HP 2.0L 4 Cylinder Engine Gasoline Fuel</t>
  </si>
  <si>
    <t>528 i</t>
  </si>
  <si>
    <t>49,208 mi.</t>
  </si>
  <si>
    <t>$62,425</t>
  </si>
  <si>
    <t>1,800 mi.</t>
  </si>
  <si>
    <t>Urus Pearl Capsule</t>
  </si>
  <si>
    <t>3,771 mi.</t>
  </si>
  <si>
    <t>Grigio Nimbus</t>
  </si>
  <si>
    <t>Bianco Polar</t>
  </si>
  <si>
    <t>$259,991</t>
  </si>
  <si>
    <t>425.0HP 4.7L 8 Cylinder Engine Gasoline Fuel</t>
  </si>
  <si>
    <t>$26,497</t>
  </si>
  <si>
    <t>Mazda6 i Touring</t>
  </si>
  <si>
    <t>G70 3.3T Advanced</t>
  </si>
  <si>
    <t>11,756 mi.</t>
  </si>
  <si>
    <t>2L I-4 gasoline direct injection, DOHC, intercooled turbo, engin</t>
  </si>
  <si>
    <t>Granite Crystal Metallic Clearcoat</t>
  </si>
  <si>
    <t>$33,400</t>
  </si>
  <si>
    <t>50,400 mi.</t>
  </si>
  <si>
    <t>153,600 mi.</t>
  </si>
  <si>
    <t>Rover Range Rover P530 SE</t>
  </si>
  <si>
    <t>1,869 mi.</t>
  </si>
  <si>
    <t>Deep Garnet</t>
  </si>
  <si>
    <t>$164,725</t>
  </si>
  <si>
    <t>31,917 mi.</t>
  </si>
  <si>
    <t>$64,683</t>
  </si>
  <si>
    <t>56,235 mi.</t>
  </si>
  <si>
    <t>Fiesta ST</t>
  </si>
  <si>
    <t>28,724 mi.</t>
  </si>
  <si>
    <t>197.0HP 1.6L 4 Cylinder Engine Gasoline Fuel</t>
  </si>
  <si>
    <t>MKS Base</t>
  </si>
  <si>
    <t>124,400 mi.</t>
  </si>
  <si>
    <t>F430 Berlinetta</t>
  </si>
  <si>
    <t>38,686 mi.</t>
  </si>
  <si>
    <t>483.0HP 4.3L 8 Cylinder Engine Gasoline Fuel</t>
  </si>
  <si>
    <t>430.0HP 7.3L 8 Cylinder Engine Gasoline Fuel</t>
  </si>
  <si>
    <t>SLK-Class SLK280 Roadster</t>
  </si>
  <si>
    <t>67,200 mi.</t>
  </si>
  <si>
    <t>16,554 mi.</t>
  </si>
  <si>
    <t>$51,698</t>
  </si>
  <si>
    <t>15,736 mi.</t>
  </si>
  <si>
    <t>E-Class E500</t>
  </si>
  <si>
    <t>153,460 mi.</t>
  </si>
  <si>
    <t>TL 3.7</t>
  </si>
  <si>
    <t>$15,051</t>
  </si>
  <si>
    <t>143,898 mi.</t>
  </si>
  <si>
    <t>26,190 mi.</t>
  </si>
  <si>
    <t>209,193 mi.</t>
  </si>
  <si>
    <t>27,839 mi.</t>
  </si>
  <si>
    <t>$41,688</t>
  </si>
  <si>
    <t>Silverado 2500 WT</t>
  </si>
  <si>
    <t>141,195 mi.</t>
  </si>
  <si>
    <t>6.0L V8 16V MPFI OHV Flexible Fuel</t>
  </si>
  <si>
    <t>Dark Ash</t>
  </si>
  <si>
    <t>20,250 mi.</t>
  </si>
  <si>
    <t>375.0HP 2.9L V6 Cylinder Engine Gasoline Fuel</t>
  </si>
  <si>
    <t>18,333 mi.</t>
  </si>
  <si>
    <t>Magnum Base</t>
  </si>
  <si>
    <t>133,255 mi.</t>
  </si>
  <si>
    <t>Macan Turbo</t>
  </si>
  <si>
    <t>14,526 mi.</t>
  </si>
  <si>
    <t>2.9 Liter Turbo</t>
  </si>
  <si>
    <t>43,690 mi.</t>
  </si>
  <si>
    <t>29,136 mi.</t>
  </si>
  <si>
    <t>$58,598</t>
  </si>
  <si>
    <t>72,060 mi.</t>
  </si>
  <si>
    <t>Stellar Black Metallic</t>
  </si>
  <si>
    <t>Tundra Platinum</t>
  </si>
  <si>
    <t>8,800 mi.</t>
  </si>
  <si>
    <t>Versa 1.6 SL</t>
  </si>
  <si>
    <t>85,768 mi.</t>
  </si>
  <si>
    <t>109.0HP 1.6L 4 Cylinder Engine Gasoline Fuel</t>
  </si>
  <si>
    <t>2,235 mi.</t>
  </si>
  <si>
    <t>121,521 mi.</t>
  </si>
  <si>
    <t>Dark Slate Metallic</t>
  </si>
  <si>
    <t>Ebony / Ebony Accents</t>
  </si>
  <si>
    <t>$26,772</t>
  </si>
  <si>
    <t>$144,940</t>
  </si>
  <si>
    <t>32,260 mi.</t>
  </si>
  <si>
    <t>269,885 mi.</t>
  </si>
  <si>
    <t>51,855 mi.</t>
  </si>
  <si>
    <t>Wrangler Unlimited Sport S</t>
  </si>
  <si>
    <t>$25,698</t>
  </si>
  <si>
    <t>67,998 mi.</t>
  </si>
  <si>
    <t>64,500 mi.</t>
  </si>
  <si>
    <t>300.0HP 4.6L 8 Cylinder Engine Gasoline Fuel</t>
  </si>
  <si>
    <t>37,622 mi.</t>
  </si>
  <si>
    <t>89,987 mi.</t>
  </si>
  <si>
    <t>136,390 mi.</t>
  </si>
  <si>
    <t>$20,470</t>
  </si>
  <si>
    <t>DeVille Base</t>
  </si>
  <si>
    <t>$2,990</t>
  </si>
  <si>
    <t>Liberty Renegade</t>
  </si>
  <si>
    <t>144,770 mi.</t>
  </si>
  <si>
    <t>157,000 mi.</t>
  </si>
  <si>
    <t>Excursion Limited Ultimate</t>
  </si>
  <si>
    <t>50,992 mi.</t>
  </si>
  <si>
    <t>CTS Performance</t>
  </si>
  <si>
    <t>105,760 mi.</t>
  </si>
  <si>
    <t>$68,495</t>
  </si>
  <si>
    <t>152,195 mi.</t>
  </si>
  <si>
    <t>169,900 mi.</t>
  </si>
  <si>
    <t>196,000 mi.</t>
  </si>
  <si>
    <t>180,036 mi.</t>
  </si>
  <si>
    <t>$9,100</t>
  </si>
  <si>
    <t>Rover Discovery HSE LUXURY</t>
  </si>
  <si>
    <t>57,918 mi.</t>
  </si>
  <si>
    <t>98,600 mi.</t>
  </si>
  <si>
    <t>14,269 mi.</t>
  </si>
  <si>
    <t>6,875 mi.</t>
  </si>
  <si>
    <t>CR-V Touring</t>
  </si>
  <si>
    <t>55,100 mi.</t>
  </si>
  <si>
    <t>$28,324</t>
  </si>
  <si>
    <t>Panamera S</t>
  </si>
  <si>
    <t>74,600 mi.</t>
  </si>
  <si>
    <t>A7 3.0T Premium</t>
  </si>
  <si>
    <t>45,900 mi.</t>
  </si>
  <si>
    <t>200 Limited</t>
  </si>
  <si>
    <t>95,271 mi.</t>
  </si>
  <si>
    <t>184.0HP 2.4L 4 Cylinder Engine Flex Fuel Capability</t>
  </si>
  <si>
    <t>$12,468</t>
  </si>
  <si>
    <t>88,883 mi.</t>
  </si>
  <si>
    <t>$33,172</t>
  </si>
  <si>
    <t>Grand Caravan R/T</t>
  </si>
  <si>
    <t>33,700 mi.</t>
  </si>
  <si>
    <t>95,115 mi.</t>
  </si>
  <si>
    <t>$43,640</t>
  </si>
  <si>
    <t>Elise Base</t>
  </si>
  <si>
    <t>190.0HP 1.8L 4 Cylinder Engine Gasoline Fuel</t>
  </si>
  <si>
    <t>allroad 2.0T Prestige</t>
  </si>
  <si>
    <t>104,457 mi.</t>
  </si>
  <si>
    <t>8,984 mi.</t>
  </si>
  <si>
    <t>3.8L V8 32V MPFI DOHC Twin Turbo</t>
  </si>
  <si>
    <t>Vega Blue</t>
  </si>
  <si>
    <t>$171,900</t>
  </si>
  <si>
    <t>Express 2500 Work Van</t>
  </si>
  <si>
    <t>285.0HP 4.8L 8 Cylinder Engine Gasoline Fuel</t>
  </si>
  <si>
    <t>$41,400</t>
  </si>
  <si>
    <t>Traverse High Country</t>
  </si>
  <si>
    <t>56,247 mi.</t>
  </si>
  <si>
    <t>Stone Gray Metallic</t>
  </si>
  <si>
    <t>$39,244</t>
  </si>
  <si>
    <t>Wrangler S</t>
  </si>
  <si>
    <t>50,750 mi.</t>
  </si>
  <si>
    <t>9,111 mi.</t>
  </si>
  <si>
    <t>3.6L V6 GDI DOHC</t>
  </si>
  <si>
    <t>Matador Red Mica</t>
  </si>
  <si>
    <t>$21,998</t>
  </si>
  <si>
    <t>24,207 mi.</t>
  </si>
  <si>
    <t>$43,430</t>
  </si>
  <si>
    <t>9,411 mi.</t>
  </si>
  <si>
    <t>CTS 3.6L Premium Luxury</t>
  </si>
  <si>
    <t>136,150 mi.</t>
  </si>
  <si>
    <t>78,414 mi.</t>
  </si>
  <si>
    <t>$28,750</t>
  </si>
  <si>
    <t>Mazda3 FWD w/Preferred Package</t>
  </si>
  <si>
    <t>60,800 mi.</t>
  </si>
  <si>
    <t>Maverick XLT</t>
  </si>
  <si>
    <t>62,200 mi.</t>
  </si>
  <si>
    <t>$35,707</t>
  </si>
  <si>
    <t>72,903 mi.</t>
  </si>
  <si>
    <t>SCHEDULED FOR OR IN PRODUCTION</t>
  </si>
  <si>
    <t>142,215 mi.</t>
  </si>
  <si>
    <t>SL-Class SL550 Roadster</t>
  </si>
  <si>
    <t>49,170 mi.</t>
  </si>
  <si>
    <t>225.0HP 4.6L 8 Cylinder Engine Gasoline Fuel</t>
  </si>
  <si>
    <t>110,450 mi.</t>
  </si>
  <si>
    <t>231.0HP 2.0L 4 Cylinder Engine Gasoline Fuel</t>
  </si>
  <si>
    <t>92,728 mi.</t>
  </si>
  <si>
    <t>Bronco Big Bend</t>
  </si>
  <si>
    <t>75,200 mi.</t>
  </si>
  <si>
    <t>$64,990</t>
  </si>
  <si>
    <t>Tacoma TRD Sport</t>
  </si>
  <si>
    <t>36,283 mi.</t>
  </si>
  <si>
    <t>Barcelona Red</t>
  </si>
  <si>
    <t>$39,598</t>
  </si>
  <si>
    <t>6,682 mi.</t>
  </si>
  <si>
    <t>Rock Gray</t>
  </si>
  <si>
    <t>$47,798</t>
  </si>
  <si>
    <t>23,399 mi.</t>
  </si>
  <si>
    <t>29,720 mi.</t>
  </si>
  <si>
    <t>$44,850</t>
  </si>
  <si>
    <t>59,419 mi.</t>
  </si>
  <si>
    <t>69,100 mi.</t>
  </si>
  <si>
    <t>22,185 mi.</t>
  </si>
  <si>
    <t>3.8L V6 24V MPFI DOHC Twin Turbo</t>
  </si>
  <si>
    <t>Bayside Blue</t>
  </si>
  <si>
    <t>$131,999</t>
  </si>
  <si>
    <t>Trailblazer SS</t>
  </si>
  <si>
    <t>29,586 mi.</t>
  </si>
  <si>
    <t>390.0HP 6.0L 8 Cylinder Engine Gasoline Fuel</t>
  </si>
  <si>
    <t>$47,900</t>
  </si>
  <si>
    <t>63,866 mi.</t>
  </si>
  <si>
    <t>$41,885</t>
  </si>
  <si>
    <t>Suburban LTZ</t>
  </si>
  <si>
    <t>135,484 mi.</t>
  </si>
  <si>
    <t>Tungsten Metallic</t>
  </si>
  <si>
    <t>Cocoa / Dune</t>
  </si>
  <si>
    <t>$29,748</t>
  </si>
  <si>
    <t>7,982 mi.</t>
  </si>
  <si>
    <t>1,795 mi.</t>
  </si>
  <si>
    <t>Beluga</t>
  </si>
  <si>
    <t>$269,991</t>
  </si>
  <si>
    <t>Golf R Base</t>
  </si>
  <si>
    <t>1,067 mi.</t>
  </si>
  <si>
    <t>Explorer Limited</t>
  </si>
  <si>
    <t>Odyssey LX</t>
  </si>
  <si>
    <t>185,000 mi.</t>
  </si>
  <si>
    <t>Ram 2500 SLT Mega Cab</t>
  </si>
  <si>
    <t>97,724 mi.</t>
  </si>
  <si>
    <t>22,227 mi.</t>
  </si>
  <si>
    <t>32,268 mi.</t>
  </si>
  <si>
    <t>Pathfinder SV</t>
  </si>
  <si>
    <t>122,009 mi.</t>
  </si>
  <si>
    <t>$18,998</t>
  </si>
  <si>
    <t>57,785 mi.</t>
  </si>
  <si>
    <t>$63,995</t>
  </si>
  <si>
    <t>204,884 mi.</t>
  </si>
  <si>
    <t>179,400 mi.</t>
  </si>
  <si>
    <t>RX-8 R3</t>
  </si>
  <si>
    <t>25,997 mi.</t>
  </si>
  <si>
    <t>Suburban Z71</t>
  </si>
  <si>
    <t>36,555 mi.</t>
  </si>
  <si>
    <t>$64,288</t>
  </si>
  <si>
    <t>989 mi.</t>
  </si>
  <si>
    <t>$122,950</t>
  </si>
  <si>
    <t>28,514 mi.</t>
  </si>
  <si>
    <t>Equinox Premier w/2LZ</t>
  </si>
  <si>
    <t>51,133 mi.</t>
  </si>
  <si>
    <t>$25,800</t>
  </si>
  <si>
    <t>Camaro Z28</t>
  </si>
  <si>
    <t>58,800 mi.</t>
  </si>
  <si>
    <t>305.0HP 5.7L 8 Cylinder Engine Gasoline Fuel</t>
  </si>
  <si>
    <t>95,200 mi.</t>
  </si>
  <si>
    <t>120.0HP 2.5L 4 Cylinder Engine Gasoline Fuel</t>
  </si>
  <si>
    <t>68,575 mi.</t>
  </si>
  <si>
    <t>12,300 mi.</t>
  </si>
  <si>
    <t>Corvette Stingray</t>
  </si>
  <si>
    <t>13,900 mi.</t>
  </si>
  <si>
    <t>$54,490</t>
  </si>
  <si>
    <t>190.0HP 2.3L 4 Cylinder Engine Gasoline Fuel</t>
  </si>
  <si>
    <t>Juke NISMO RS</t>
  </si>
  <si>
    <t>215.0HP 1.6L 4 Cylinder Engine Gasoline Fuel</t>
  </si>
  <si>
    <t>Colorado LT</t>
  </si>
  <si>
    <t>139,116 mi.</t>
  </si>
  <si>
    <t>$24,899</t>
  </si>
  <si>
    <t>348.0HP 3.0L V6 Cylinder Engine Gasoline Fuel</t>
  </si>
  <si>
    <t>$48,990</t>
  </si>
  <si>
    <t>24,500 mi.</t>
  </si>
  <si>
    <t>$82,150</t>
  </si>
  <si>
    <t>27,654 mi.</t>
  </si>
  <si>
    <t>Mineral White</t>
  </si>
  <si>
    <t>542 mi.</t>
  </si>
  <si>
    <t>Highlander Platinum</t>
  </si>
  <si>
    <t>$38,700</t>
  </si>
  <si>
    <t>SL-Class SL 63 AMG</t>
  </si>
  <si>
    <t>47,400 mi.</t>
  </si>
  <si>
    <t>40,110 mi.</t>
  </si>
  <si>
    <t>252.0HP 3.9L 8 Cylinder Engine Gasoline Fuel</t>
  </si>
  <si>
    <t>124,700 mi.</t>
  </si>
  <si>
    <t>F-350 XLT</t>
  </si>
  <si>
    <t>316.0HP 6.2L 8 Cylinder Engine Flex Fuel Capability</t>
  </si>
  <si>
    <t>RAV4 Prime XSE</t>
  </si>
  <si>
    <t>7,100 mi.</t>
  </si>
  <si>
    <t>302.0HP 2.5L 4 Cylinder Engine Plug-In Electric/Gas</t>
  </si>
  <si>
    <t>91,677 mi.</t>
  </si>
  <si>
    <t>$26,816</t>
  </si>
  <si>
    <t>107,500 mi.</t>
  </si>
  <si>
    <t>132.0HP 2.0L 4 Cylinder Engine Gasoline Fuel</t>
  </si>
  <si>
    <t>911 Carrera 4 GTS</t>
  </si>
  <si>
    <t>1,518 mi.</t>
  </si>
  <si>
    <t>473.0HP 3.0L Flat 6 Cylinder Engine Gasoline Fuel</t>
  </si>
  <si>
    <t>$194,965</t>
  </si>
  <si>
    <t>5,200 mi.</t>
  </si>
  <si>
    <t>$88,900</t>
  </si>
  <si>
    <t>F-150 XLT SuperCab</t>
  </si>
  <si>
    <t>48,054 mi.</t>
  </si>
  <si>
    <t>106,335 mi.</t>
  </si>
  <si>
    <t>133,598 mi.</t>
  </si>
  <si>
    <t>Siren Red Tintcoat</t>
  </si>
  <si>
    <t>68,455 mi.</t>
  </si>
  <si>
    <t>$30,989</t>
  </si>
  <si>
    <t>28,690 mi.</t>
  </si>
  <si>
    <t>$38,880</t>
  </si>
  <si>
    <t>38,600 mi.</t>
  </si>
  <si>
    <t>LS 460 Base</t>
  </si>
  <si>
    <t>CR-V LX</t>
  </si>
  <si>
    <t>176,261 mi.</t>
  </si>
  <si>
    <t>$3,750</t>
  </si>
  <si>
    <t>58,500 mi.</t>
  </si>
  <si>
    <t>F-250 Limited</t>
  </si>
  <si>
    <t>Boxster Black Edition</t>
  </si>
  <si>
    <t>24,881 mi.</t>
  </si>
  <si>
    <t>82,900 mi.</t>
  </si>
  <si>
    <t>Z4 3.0si</t>
  </si>
  <si>
    <t>59,257 mi.</t>
  </si>
  <si>
    <t>255.0HP 3.0L Straight 6 Cylinder Engine Gasoline Fuel</t>
  </si>
  <si>
    <t>Accent SEL</t>
  </si>
  <si>
    <t>5,100 mi.</t>
  </si>
  <si>
    <t>120.0HP 1.6L 4 Cylinder Engine Gasoline Fuel</t>
  </si>
  <si>
    <t>67,072 mi.</t>
  </si>
  <si>
    <t>80,800 mi.</t>
  </si>
  <si>
    <t>53,401 mi.</t>
  </si>
  <si>
    <t>15,555 mi.</t>
  </si>
  <si>
    <t>5.0L 8 Cylinder</t>
  </si>
  <si>
    <t>$62,890</t>
  </si>
  <si>
    <t>Ram 1500 SLT Mega Cab</t>
  </si>
  <si>
    <t>201,509 mi.</t>
  </si>
  <si>
    <t>30,500 mi.</t>
  </si>
  <si>
    <t>38,514 mi.</t>
  </si>
  <si>
    <t>$45,998</t>
  </si>
  <si>
    <t>Sprinter 2500 Standard Roof</t>
  </si>
  <si>
    <t>4,590 mi.</t>
  </si>
  <si>
    <t>170.0HP 2.0L 4 Cylinder Engine Gasoline Fuel</t>
  </si>
  <si>
    <t>140,500 mi.</t>
  </si>
  <si>
    <t>324.0HP 6.0L 8 Cylinder Engine Flex Fuel Capability</t>
  </si>
  <si>
    <t>Explorer Eddie Bauer</t>
  </si>
  <si>
    <t>144,200 mi.</t>
  </si>
  <si>
    <t>108,045 mi.</t>
  </si>
  <si>
    <t>Crosstrek Premium</t>
  </si>
  <si>
    <t>Town &amp; Country LX</t>
  </si>
  <si>
    <t>170.0HP 3.3L V6 Cylinder Engine Gasoline Fuel</t>
  </si>
  <si>
    <t>$7,858</t>
  </si>
  <si>
    <t>29,850 mi.</t>
  </si>
  <si>
    <t>$89,750</t>
  </si>
  <si>
    <t>Pilot EX-L</t>
  </si>
  <si>
    <t>135,350 mi.</t>
  </si>
  <si>
    <t>16,983 mi.</t>
  </si>
  <si>
    <t>Edge SE</t>
  </si>
  <si>
    <t>71,200 mi.</t>
  </si>
  <si>
    <t>24,778 mi.</t>
  </si>
  <si>
    <t>Octane Red Pearlcoat</t>
  </si>
  <si>
    <t>$36,599</t>
  </si>
  <si>
    <t>109,330 mi.</t>
  </si>
  <si>
    <t>$13,349</t>
  </si>
  <si>
    <t>6,645 mi.</t>
  </si>
  <si>
    <t>$10,199</t>
  </si>
  <si>
    <t>Ranger XLT SuperCab</t>
  </si>
  <si>
    <t>192,100 mi.</t>
  </si>
  <si>
    <t>$6,450</t>
  </si>
  <si>
    <t>Golf GTI 2.0T Autobahn</t>
  </si>
  <si>
    <t>36,180 mi.</t>
  </si>
  <si>
    <t>142,400 mi.</t>
  </si>
  <si>
    <t>ATS 2.0L Turbo Luxury</t>
  </si>
  <si>
    <t>$14,800</t>
  </si>
  <si>
    <t>Bronco Badlands</t>
  </si>
  <si>
    <t>32,437 mi.</t>
  </si>
  <si>
    <t>25,882 mi.</t>
  </si>
  <si>
    <t>4L V-6 DOHC, VVT-i variable valve control, engine with 270HP</t>
  </si>
  <si>
    <t>$43,837</t>
  </si>
  <si>
    <t>12,088 mi.</t>
  </si>
  <si>
    <t>$169,000</t>
  </si>
  <si>
    <t>Tundra SR5 Double Cab</t>
  </si>
  <si>
    <t>3,763 mi.</t>
  </si>
  <si>
    <t>Rover Range Rover Velar P380 S</t>
  </si>
  <si>
    <t>190,321 mi.</t>
  </si>
  <si>
    <t>40,950 mi.</t>
  </si>
  <si>
    <t>Pathfinder S</t>
  </si>
  <si>
    <t>20,655 mi.</t>
  </si>
  <si>
    <t>1,877 mi.</t>
  </si>
  <si>
    <t>443.0HP 3.0L Flat 6 Cylinder Engine Gasoline Fuel</t>
  </si>
  <si>
    <t>$185,950</t>
  </si>
  <si>
    <t>Accord Sport</t>
  </si>
  <si>
    <t>405,000 mi.</t>
  </si>
  <si>
    <t>330 i xDrive</t>
  </si>
  <si>
    <t>MDX Sport</t>
  </si>
  <si>
    <t>183,455 mi.</t>
  </si>
  <si>
    <t>51,890 mi.</t>
  </si>
  <si>
    <t>$59,980</t>
  </si>
  <si>
    <t>Suburban High Country</t>
  </si>
  <si>
    <t>59,528 mi.</t>
  </si>
  <si>
    <t>Niro EV EX</t>
  </si>
  <si>
    <t>38,352 mi.</t>
  </si>
  <si>
    <t>$37,400</t>
  </si>
  <si>
    <t>13,344 mi.</t>
  </si>
  <si>
    <t>321.0HP Electric Motor Electric Fuel System</t>
  </si>
  <si>
    <t>2-Speed A/T</t>
  </si>
  <si>
    <t>$83,499</t>
  </si>
  <si>
    <t>HS 250h Premium</t>
  </si>
  <si>
    <t>100,312 mi.</t>
  </si>
  <si>
    <t>Wolf Gray</t>
  </si>
  <si>
    <t>$19,980</t>
  </si>
  <si>
    <t>16,146 mi.</t>
  </si>
  <si>
    <t>6L W-12 port/direct injection, DOHC, variable valve control, twi</t>
  </si>
  <si>
    <t>Fountain Blue</t>
  </si>
  <si>
    <t>$239,991</t>
  </si>
  <si>
    <t>416.0HP Electric Motor Electric Fuel System</t>
  </si>
  <si>
    <t>15,889 mi.</t>
  </si>
  <si>
    <t>$12,950</t>
  </si>
  <si>
    <t>163,500 mi.</t>
  </si>
  <si>
    <t>$16,490</t>
  </si>
  <si>
    <t>89,726 mi.</t>
  </si>
  <si>
    <t>SL-Class SL600 Roadster</t>
  </si>
  <si>
    <t>493.0HP 5.5L 12 Cylinder Engine Gasoline Fuel</t>
  </si>
  <si>
    <t>Cayenne Turbo</t>
  </si>
  <si>
    <t>70,800 mi.</t>
  </si>
  <si>
    <t>Vue Hybrid Base</t>
  </si>
  <si>
    <t>172.0HP 2.4L 4 Cylinder Engine Gas/Electric Hybrid</t>
  </si>
  <si>
    <t>$4,400</t>
  </si>
  <si>
    <t>98,650 mi.</t>
  </si>
  <si>
    <t>$56,750</t>
  </si>
  <si>
    <t>87,768 mi.</t>
  </si>
  <si>
    <t>6,000 mi.</t>
  </si>
  <si>
    <t>RX 350 F SPORT Appearance</t>
  </si>
  <si>
    <t>28,262 mi.</t>
  </si>
  <si>
    <t>Obsidian</t>
  </si>
  <si>
    <t>CX-50 2.5 Turbo Premium Package</t>
  </si>
  <si>
    <t>$36,900</t>
  </si>
  <si>
    <t>308.0HP 3.6L V6 Cylinder Engine Flex Fuel Capability</t>
  </si>
  <si>
    <t>500 Lounge</t>
  </si>
  <si>
    <t>85,458 mi.</t>
  </si>
  <si>
    <t>101.0HP 1.4L 4 Cylinder Engine Gasoline Fuel</t>
  </si>
  <si>
    <t>83,853 mi.</t>
  </si>
  <si>
    <t>X6 M50i</t>
  </si>
  <si>
    <t>$74,999</t>
  </si>
  <si>
    <t>99,524 mi.</t>
  </si>
  <si>
    <t>8,100 mi.</t>
  </si>
  <si>
    <t>$57,300</t>
  </si>
  <si>
    <t>43,073 mi.</t>
  </si>
  <si>
    <t>Volcanic Orange</t>
  </si>
  <si>
    <t>Carbon Black</t>
  </si>
  <si>
    <t>Rover Range Rover Velar R-Dynamic S</t>
  </si>
  <si>
    <t>12,425 mi.</t>
  </si>
  <si>
    <t>I4</t>
  </si>
  <si>
    <t>$57,619</t>
  </si>
  <si>
    <t>530 i xDrive</t>
  </si>
  <si>
    <t>23,195 mi.</t>
  </si>
  <si>
    <t>Dark Graphite Metallic</t>
  </si>
  <si>
    <t>Tacoma SR5</t>
  </si>
  <si>
    <t>65,290 mi.</t>
  </si>
  <si>
    <t>$26,450</t>
  </si>
  <si>
    <t>911 Carrera Cabriolet</t>
  </si>
  <si>
    <t>47,885 mi.</t>
  </si>
  <si>
    <t>300.0HP 3.4L Flat 6 Cylinder Engine Gasoline Fuel</t>
  </si>
  <si>
    <t>Gladiator Sport S</t>
  </si>
  <si>
    <t>29,475 mi.</t>
  </si>
  <si>
    <t>Renegade Trailhawk</t>
  </si>
  <si>
    <t>78,717 mi.</t>
  </si>
  <si>
    <t>9,142 mi.</t>
  </si>
  <si>
    <t>430.0HP 3.5L V6 Cylinder Engine Gas/Electric Hybrid</t>
  </si>
  <si>
    <t>XF Premium</t>
  </si>
  <si>
    <t>$9,400</t>
  </si>
  <si>
    <t>3,521 mi.</t>
  </si>
  <si>
    <t>$51,074</t>
  </si>
  <si>
    <t>400.0HP 3.6L V6 Cylinder Engine Gasoline Fuel</t>
  </si>
  <si>
    <t>X4 M Competition</t>
  </si>
  <si>
    <t>18,362 mi.</t>
  </si>
  <si>
    <t>164,500 mi.</t>
  </si>
  <si>
    <t>55,018 mi.</t>
  </si>
  <si>
    <t>170.0HP 1.5L 4 Cylinder Engine Gasoline Fuel</t>
  </si>
  <si>
    <t>36,466 mi.</t>
  </si>
  <si>
    <t>3.5L V6 24V GDI DOHC</t>
  </si>
  <si>
    <t>$24,980</t>
  </si>
  <si>
    <t>S60 B5 Inscription</t>
  </si>
  <si>
    <t>14,280 mi.</t>
  </si>
  <si>
    <t>247.0HP 2.0L 4 Cylinder Engine Gasoline/Mild Electric Hybrid</t>
  </si>
  <si>
    <t>Outback 2.5i Premium</t>
  </si>
  <si>
    <t>173.0HP 2.5L 4 Cylinder Engine Gasoline Fuel</t>
  </si>
  <si>
    <t>16,184 mi.</t>
  </si>
  <si>
    <t>132,800 mi.</t>
  </si>
  <si>
    <t>300.0HP 2.3L 4 Cylinder Engine Gasoline Fuel</t>
  </si>
  <si>
    <t>Excursion XLS</t>
  </si>
  <si>
    <t>3,500 mi.</t>
  </si>
  <si>
    <t>42,526 mi.</t>
  </si>
  <si>
    <t>$66,200</t>
  </si>
  <si>
    <t>144,900 mi.</t>
  </si>
  <si>
    <t>$32,750</t>
  </si>
  <si>
    <t>16,113 mi.</t>
  </si>
  <si>
    <t>$111,000</t>
  </si>
  <si>
    <t>11,468 mi.</t>
  </si>
  <si>
    <t>$50,204</t>
  </si>
  <si>
    <t>NX 300 Base</t>
  </si>
  <si>
    <t>25,470 mi.</t>
  </si>
  <si>
    <t>435 i xDrive</t>
  </si>
  <si>
    <t>90,347 mi.</t>
  </si>
  <si>
    <t>$21,800</t>
  </si>
  <si>
    <t>A5 Sportback S line Premium Plus</t>
  </si>
  <si>
    <t>261.0HP 2.0L 4 Cylinder Engine Gasoline/Mild Electric Hybrid</t>
  </si>
  <si>
    <t>$37,499</t>
  </si>
  <si>
    <t>49,900 mi.</t>
  </si>
  <si>
    <t>$97,993</t>
  </si>
  <si>
    <t>121,212 mi.</t>
  </si>
  <si>
    <t>Sport</t>
  </si>
  <si>
    <t>$18,387</t>
  </si>
  <si>
    <t>G 550 4x4 Squared Base</t>
  </si>
  <si>
    <t>14,381 mi.</t>
  </si>
  <si>
    <t>Designo Magno Matte</t>
  </si>
  <si>
    <t>$204,900</t>
  </si>
  <si>
    <t>Panamera Platinum Edition</t>
  </si>
  <si>
    <t>325.0HP 2.9L V6 Cylinder Engine Gasoline Fuel</t>
  </si>
  <si>
    <t>740e xDrive iPerformance</t>
  </si>
  <si>
    <t>33,214 mi.</t>
  </si>
  <si>
    <t>322.0HP 2.0L 4 Cylinder Engine Plug-In Electric/Gas</t>
  </si>
  <si>
    <t>29,719 mi.</t>
  </si>
  <si>
    <t>Corsair Standard</t>
  </si>
  <si>
    <t>4,520 mi.</t>
  </si>
  <si>
    <t>Sonata Sport</t>
  </si>
  <si>
    <t>84,129 mi.</t>
  </si>
  <si>
    <t>Phantom Black</t>
  </si>
  <si>
    <t>Maxima 3.5 SR</t>
  </si>
  <si>
    <t>72,150 mi.</t>
  </si>
  <si>
    <t>88,454 mi.</t>
  </si>
  <si>
    <t>CTS Base</t>
  </si>
  <si>
    <t>81,696 mi.</t>
  </si>
  <si>
    <t>94,100 mi.</t>
  </si>
  <si>
    <t>255.0HP 3.6L V6 Cylinder Engine Gasoline Fuel</t>
  </si>
  <si>
    <t>$6,099</t>
  </si>
  <si>
    <t>318.0HP 3.3L V6 Cylinder Engine Gas/Electric Hybrid</t>
  </si>
  <si>
    <t>RDX</t>
  </si>
  <si>
    <t>132,252 mi.</t>
  </si>
  <si>
    <t>Crystal Black</t>
  </si>
  <si>
    <t>4,437 mi.</t>
  </si>
  <si>
    <t>70,500 mi.</t>
  </si>
  <si>
    <t>Pickup Truck XE</t>
  </si>
  <si>
    <t>89,144 mi.</t>
  </si>
  <si>
    <t>$5,899</t>
  </si>
  <si>
    <t>Corolla CE</t>
  </si>
  <si>
    <t>126.0HP 1.8L 4 Cylinder Engine Gasoline Fuel</t>
  </si>
  <si>
    <t>$5,199</t>
  </si>
  <si>
    <t>Element EX</t>
  </si>
  <si>
    <t>Camry Solara SE</t>
  </si>
  <si>
    <t>57,852 mi.</t>
  </si>
  <si>
    <t>120,321 mi.</t>
  </si>
  <si>
    <t>325 Ci</t>
  </si>
  <si>
    <t>60,255 mi.</t>
  </si>
  <si>
    <t>Rover Range Rover Sport HSE Dynamic</t>
  </si>
  <si>
    <t>77,690 mi.</t>
  </si>
  <si>
    <t>Corvette ZR-1</t>
  </si>
  <si>
    <t>638.0HP 6.2L 8 Cylinder Engine Gasoline Fuel</t>
  </si>
  <si>
    <t>Prelude Type SH</t>
  </si>
  <si>
    <t>200.0HP 2.2L 4 Cylinder Engine Gasoline Fuel</t>
  </si>
  <si>
    <t>6,449 mi.</t>
  </si>
  <si>
    <t>2.0L I4 16V PDI DOHC Turbo</t>
  </si>
  <si>
    <t>Armada LE</t>
  </si>
  <si>
    <t>87,130 mi.</t>
  </si>
  <si>
    <t>SC 300 Base</t>
  </si>
  <si>
    <t>22,354 mi.</t>
  </si>
  <si>
    <t>6,188 mi.</t>
  </si>
  <si>
    <t>60,807 mi.</t>
  </si>
  <si>
    <t>Red Quartz Tintcoat</t>
  </si>
  <si>
    <t>Medium Ash Gray</t>
  </si>
  <si>
    <t>$25,925</t>
  </si>
  <si>
    <t>$10,950</t>
  </si>
  <si>
    <t>63,400 mi.</t>
  </si>
  <si>
    <t>$86,500</t>
  </si>
  <si>
    <t>8,025 mi.</t>
  </si>
  <si>
    <t>$42,433</t>
  </si>
  <si>
    <t>49,131 mi.</t>
  </si>
  <si>
    <t>$55,460</t>
  </si>
  <si>
    <t>Model X P100D</t>
  </si>
  <si>
    <t>100,346 mi.</t>
  </si>
  <si>
    <t>CLS-Class CLS 400 4MATIC</t>
  </si>
  <si>
    <t>62,285 mi.</t>
  </si>
  <si>
    <t>5,040 mi.</t>
  </si>
  <si>
    <t>$48,900</t>
  </si>
  <si>
    <t>12,940 mi.</t>
  </si>
  <si>
    <t>Outlander Sport ES</t>
  </si>
  <si>
    <t>98,385 mi.</t>
  </si>
  <si>
    <t>Sonata SE</t>
  </si>
  <si>
    <t>43,903 mi.</t>
  </si>
  <si>
    <t>41,650 mi.</t>
  </si>
  <si>
    <t>$23,600</t>
  </si>
  <si>
    <t>31,850 mi.</t>
  </si>
  <si>
    <t>96,419 mi.</t>
  </si>
  <si>
    <t>244.0HP 3.5L V6 Cylinder Engine Gasoline Fuel</t>
  </si>
  <si>
    <t>Colorado LT Crew Cab</t>
  </si>
  <si>
    <t>134,655 mi.</t>
  </si>
  <si>
    <t>$18,051</t>
  </si>
  <si>
    <t>$27,890</t>
  </si>
  <si>
    <t>720S Performance</t>
  </si>
  <si>
    <t>9,989 mi.</t>
  </si>
  <si>
    <t>710.0HP 4.0L 8 Cylinder Engine Gasoline Fuel</t>
  </si>
  <si>
    <t>$324,995</t>
  </si>
  <si>
    <t>46,347 mi.</t>
  </si>
  <si>
    <t>$46,120</t>
  </si>
  <si>
    <t>4,048 mi.</t>
  </si>
  <si>
    <t>79,876 mi.</t>
  </si>
  <si>
    <t>$45,750</t>
  </si>
  <si>
    <t>Mirai Limited</t>
  </si>
  <si>
    <t>not supported</t>
  </si>
  <si>
    <t>182.0HP Electric Motor Hydrogen Fuel</t>
  </si>
  <si>
    <t>56,910 mi.</t>
  </si>
  <si>
    <t>65,019 mi.</t>
  </si>
  <si>
    <t>133,409 mi.</t>
  </si>
  <si>
    <t>74,381 mi.</t>
  </si>
  <si>
    <t>2,925 mi.</t>
  </si>
  <si>
    <t>Carrara White Metallic</t>
  </si>
  <si>
    <t>$73,300</t>
  </si>
  <si>
    <t>128 i</t>
  </si>
  <si>
    <t>67,874 mi.</t>
  </si>
  <si>
    <t>AMG GLE 63 S Coupe 4MATIC</t>
  </si>
  <si>
    <t>71,500 mi.</t>
  </si>
  <si>
    <t>64,517 mi.</t>
  </si>
  <si>
    <t>Sprinter 2500 High Roof</t>
  </si>
  <si>
    <t>154.0HP 2.7L 5 Cylinder Engine Diesel Fuel</t>
  </si>
  <si>
    <t>7,580 mi.</t>
  </si>
  <si>
    <t>456.0HP 4.4L 8 Cylinder Engine Gasoline Fuel</t>
  </si>
  <si>
    <t>$3,999</t>
  </si>
  <si>
    <t>192.0HP 1.5L 4 Cylinder Engine Gasoline Fuel</t>
  </si>
  <si>
    <t>CTS 3.6L Premium</t>
  </si>
  <si>
    <t>69,001 mi.</t>
  </si>
  <si>
    <t>4Runner Venture Special Edition</t>
  </si>
  <si>
    <t>28,567 mi.</t>
  </si>
  <si>
    <t>4L V-6 DOHC, VVT-i variable valve control, regular unleaded, eng</t>
  </si>
  <si>
    <t>Black/Graphite</t>
  </si>
  <si>
    <t>$44,775</t>
  </si>
  <si>
    <t>XJ8 L</t>
  </si>
  <si>
    <t>78,049 mi.</t>
  </si>
  <si>
    <t>$13,980</t>
  </si>
  <si>
    <t>36,821 mi.</t>
  </si>
  <si>
    <t>$49,273</t>
  </si>
  <si>
    <t>23,292 mi.</t>
  </si>
  <si>
    <t>162,671 mi.</t>
  </si>
  <si>
    <t>Rover LR2 HSE</t>
  </si>
  <si>
    <t>100,472 mi.</t>
  </si>
  <si>
    <t>230.0HP 3.2L Straight 6 Cylinder Engine Gasoline Fuel</t>
  </si>
  <si>
    <t>73,120 mi.</t>
  </si>
  <si>
    <t>23,300 mi.</t>
  </si>
  <si>
    <t>Clarity Plug-In Hybrid Base</t>
  </si>
  <si>
    <t>212.0HP 1.5L 4 Cylinder Engine Plug-In Electric/Gas</t>
  </si>
  <si>
    <t>16,648 mi.</t>
  </si>
  <si>
    <t>$70,999</t>
  </si>
  <si>
    <t>240,000 mi.</t>
  </si>
  <si>
    <t>335.0HP 6.6L 8 Cylinder Engine Diesel Fuel</t>
  </si>
  <si>
    <t>119,755 mi.</t>
  </si>
  <si>
    <t>7,458 mi.</t>
  </si>
  <si>
    <t>23,000 mi.</t>
  </si>
  <si>
    <t>Rover Discovery LSE</t>
  </si>
  <si>
    <t>149,437 mi.</t>
  </si>
  <si>
    <t>182.0HP 4.0L 8 Cylinder Engine Gasoline Fuel</t>
  </si>
  <si>
    <t>1500 Rebel</t>
  </si>
  <si>
    <t>305.0HP 3.6L V6 Cylinder Engine Gasoline/Mild Electric Hybrid</t>
  </si>
  <si>
    <t>13,133 mi.</t>
  </si>
  <si>
    <t>$29,255</t>
  </si>
  <si>
    <t>840 Gran Coupe i xDrive</t>
  </si>
  <si>
    <t>25,793 mi.</t>
  </si>
  <si>
    <t>44,400 mi.</t>
  </si>
  <si>
    <t>Malibu Limited LT</t>
  </si>
  <si>
    <t>2.5L 4 Cylinder Engine Gasoline Fuel</t>
  </si>
  <si>
    <t>Gladiator Mojave</t>
  </si>
  <si>
    <t>35,569 mi.</t>
  </si>
  <si>
    <t>1.3L I3 12V MPFI DOHC Turbo</t>
  </si>
  <si>
    <t>MDX Touring</t>
  </si>
  <si>
    <t>Rover Range Rover Sport SE MHEV</t>
  </si>
  <si>
    <t>355.0HP 3.0L Straight 6 Cylinder Engine Gasoline/Mild Electric Hybrid</t>
  </si>
  <si>
    <t>119,750 mi.</t>
  </si>
  <si>
    <t>911 Turbo S</t>
  </si>
  <si>
    <t>1,912 mi.</t>
  </si>
  <si>
    <t>640.0HP 3.8L Flat 6 Cylinder Engine Gasoline Fuel</t>
  </si>
  <si>
    <t>$240,000</t>
  </si>
  <si>
    <t>Sonata Sport 2.0T</t>
  </si>
  <si>
    <t>245.0HP 2.0L 4 Cylinder Engine Gasoline Fuel</t>
  </si>
  <si>
    <t>$13,995</t>
  </si>
  <si>
    <t>TT 1.8T</t>
  </si>
  <si>
    <t>41,800 mi.</t>
  </si>
  <si>
    <t>260.0HP 3.0L V6 Cylinder Engine Diesel Fuel</t>
  </si>
  <si>
    <t>71,536 mi.</t>
  </si>
  <si>
    <t>$49,685</t>
  </si>
  <si>
    <t>127,558 mi.</t>
  </si>
  <si>
    <t>$13,715</t>
  </si>
  <si>
    <t>13,232 mi.</t>
  </si>
  <si>
    <t>Pacifica Launch Edition</t>
  </si>
  <si>
    <t>22,200 mi.</t>
  </si>
  <si>
    <t>287.0HP 3.6L V6 Cylinder Engine Gasoline Fuel</t>
  </si>
  <si>
    <t>7,414 mi.</t>
  </si>
  <si>
    <t>$56,515</t>
  </si>
  <si>
    <t>14,586 mi.</t>
  </si>
  <si>
    <t>Blue Caelum</t>
  </si>
  <si>
    <t>$209,991</t>
  </si>
  <si>
    <t>$50,927</t>
  </si>
  <si>
    <t>86 Base</t>
  </si>
  <si>
    <t>$27,350</t>
  </si>
  <si>
    <t>79,995 mi.</t>
  </si>
  <si>
    <t>$44,500</t>
  </si>
  <si>
    <t>$18,987</t>
  </si>
  <si>
    <t>$28,700</t>
  </si>
  <si>
    <t>86,500 mi.</t>
  </si>
  <si>
    <t>Sierra 1500 SLE</t>
  </si>
  <si>
    <t>100,080 mi.</t>
  </si>
  <si>
    <t>$22,989</t>
  </si>
  <si>
    <t>Challenger SRT Demon</t>
  </si>
  <si>
    <t>2,620 mi.</t>
  </si>
  <si>
    <t>808.0HP 6.2L 8 Cylinder Engine Gasoline Fuel</t>
  </si>
  <si>
    <t>$155,700</t>
  </si>
  <si>
    <t>3,099 mi.</t>
  </si>
  <si>
    <t>$74,995</t>
  </si>
  <si>
    <t>488 Spider Base</t>
  </si>
  <si>
    <t>9,005 mi.</t>
  </si>
  <si>
    <t>$319,900</t>
  </si>
  <si>
    <t>181.0HP 1.5L 3 Cylinder Engine Gasoline Fuel</t>
  </si>
  <si>
    <t>143.0HP 1.8L 4 Cylinder Engine Gasoline Fuel</t>
  </si>
  <si>
    <t>8,237 mi.</t>
  </si>
  <si>
    <t>Jetta S</t>
  </si>
  <si>
    <t>CX-5 Grand Touring</t>
  </si>
  <si>
    <t>62,377 mi.</t>
  </si>
  <si>
    <t>$26,288</t>
  </si>
  <si>
    <t>94,300 mi.</t>
  </si>
  <si>
    <t>24,115 mi.</t>
  </si>
  <si>
    <t>$16,995</t>
  </si>
  <si>
    <t>Rio S</t>
  </si>
  <si>
    <t>67,686 mi.</t>
  </si>
  <si>
    <t>$15,700</t>
  </si>
  <si>
    <t>Model S 85</t>
  </si>
  <si>
    <t>96,800 mi.</t>
  </si>
  <si>
    <t>362.0HP Electric Motor Electric Fuel System</t>
  </si>
  <si>
    <t>131,000 mi.</t>
  </si>
  <si>
    <t>Model 3 Standard Range</t>
  </si>
  <si>
    <t>23,097 mi.</t>
  </si>
  <si>
    <t>602.0HP 3.9L 8 Cylinder Engine Gasoline Fuel</t>
  </si>
  <si>
    <t>$197,499</t>
  </si>
  <si>
    <t>X5 M50i</t>
  </si>
  <si>
    <t>28,898 mi.</t>
  </si>
  <si>
    <t>MX-5 Miata RF Club</t>
  </si>
  <si>
    <t>$35,619</t>
  </si>
  <si>
    <t>59,459 mi.</t>
  </si>
  <si>
    <t>400.0HP 6.7L 8 Cylinder Engine Diesel Fuel</t>
  </si>
  <si>
    <t>24,213 mi.</t>
  </si>
  <si>
    <t>21,165 mi.</t>
  </si>
  <si>
    <t>$46,105</t>
  </si>
  <si>
    <t>107,750 mi.</t>
  </si>
  <si>
    <t>39,132 mi.</t>
  </si>
  <si>
    <t>Z4 2.5i</t>
  </si>
  <si>
    <t>Crosstrek 2.0i Premium</t>
  </si>
  <si>
    <t>50,011 mi.</t>
  </si>
  <si>
    <t>$21,495</t>
  </si>
  <si>
    <t>$7,350</t>
  </si>
  <si>
    <t>16,616 mi.</t>
  </si>
  <si>
    <t>33,818 mi.</t>
  </si>
  <si>
    <t>$46,552</t>
  </si>
  <si>
    <t>9,099 mi.</t>
  </si>
  <si>
    <t>$68,362</t>
  </si>
  <si>
    <t>GTI Base</t>
  </si>
  <si>
    <t>95,798 mi.</t>
  </si>
  <si>
    <t>$9,850</t>
  </si>
  <si>
    <t>35,943 mi.</t>
  </si>
  <si>
    <t>$51,700</t>
  </si>
  <si>
    <t>Mazda6 iSport VE</t>
  </si>
  <si>
    <t>Telluride EX X-Line</t>
  </si>
  <si>
    <t>2,894 mi.</t>
  </si>
  <si>
    <t>15,592 mi.</t>
  </si>
  <si>
    <t>33,548 mi.</t>
  </si>
  <si>
    <t>$57,999</t>
  </si>
  <si>
    <t>320 i xDrive</t>
  </si>
  <si>
    <t>180.0HP 2.0L 4 Cylinder Engine Gasoline Fuel</t>
  </si>
  <si>
    <t>Macan GTS</t>
  </si>
  <si>
    <t>6,483 mi.</t>
  </si>
  <si>
    <t>28,886 mi.</t>
  </si>
  <si>
    <t>GLE 350 Base</t>
  </si>
  <si>
    <t>26,293 mi.</t>
  </si>
  <si>
    <t>designo Diamond White Bright</t>
  </si>
  <si>
    <t>Macchiato/Magmagrey</t>
  </si>
  <si>
    <t>XF 35t Prestige</t>
  </si>
  <si>
    <t>101,453 mi.</t>
  </si>
  <si>
    <t>106,385 mi.</t>
  </si>
  <si>
    <t>86,629 mi.</t>
  </si>
  <si>
    <t>S6 4.0T Premium Plus</t>
  </si>
  <si>
    <t>61,258 mi.</t>
  </si>
  <si>
    <t>121,500 mi.</t>
  </si>
  <si>
    <t>363.0HP 5.7L 8 Cylinder Engine Gasoline Fuel</t>
  </si>
  <si>
    <t>Sierra 1500 AT4</t>
  </si>
  <si>
    <t>100 mi.</t>
  </si>
  <si>
    <t>$62,499</t>
  </si>
  <si>
    <t>232,000 mi.</t>
  </si>
  <si>
    <t>292.0HP 4.6L 8 Cylinder Engine Gasoline Fuel</t>
  </si>
  <si>
    <t>168.0HP 1.6L 4 Cylinder Engine Gasoline Fuel</t>
  </si>
  <si>
    <t>Venza XLE</t>
  </si>
  <si>
    <t>103,466 mi.</t>
  </si>
  <si>
    <t>$14,200</t>
  </si>
  <si>
    <t>133,121 mi.</t>
  </si>
  <si>
    <t>162,731 mi.</t>
  </si>
  <si>
    <t>CLS-Class CLS 63 AMG S-Model 4MATIC</t>
  </si>
  <si>
    <t>568 mi.</t>
  </si>
  <si>
    <t>$90,788</t>
  </si>
  <si>
    <t>RX 300 4WD</t>
  </si>
  <si>
    <t>249,083 mi.</t>
  </si>
  <si>
    <t>80,300 mi.</t>
  </si>
  <si>
    <t>187,000 mi.</t>
  </si>
  <si>
    <t>$6,299</t>
  </si>
  <si>
    <t>Outback 2.5 i Special Edition</t>
  </si>
  <si>
    <t>181,870 mi.</t>
  </si>
  <si>
    <t>22,600 mi.</t>
  </si>
  <si>
    <t>$76,740</t>
  </si>
  <si>
    <t>9,728 mi.</t>
  </si>
  <si>
    <t>375.0HP Electric Motor Electric Fuel System</t>
  </si>
  <si>
    <t>F-150 Heritage XL SuperCab Flareside</t>
  </si>
  <si>
    <t>60,260 mi.</t>
  </si>
  <si>
    <t>380.0HP 5.4L 8 Cylinder Engine Gasoline Fuel</t>
  </si>
  <si>
    <t>MazdaSpeed Miata MX-5 Base</t>
  </si>
  <si>
    <t>33,362 mi.</t>
  </si>
  <si>
    <t>178.0HP 1.8L 4 Cylinder Engine Gasoline Fuel</t>
  </si>
  <si>
    <t>$17,599</t>
  </si>
  <si>
    <t>47,907 mi.</t>
  </si>
  <si>
    <t>$38,436</t>
  </si>
  <si>
    <t>17,340 mi.</t>
  </si>
  <si>
    <t>195,500 mi.</t>
  </si>
  <si>
    <t>$4,700</t>
  </si>
  <si>
    <t>Commander Base</t>
  </si>
  <si>
    <t>212,500 mi.</t>
  </si>
  <si>
    <t>77,400 mi.</t>
  </si>
  <si>
    <t>Carrera GT Base</t>
  </si>
  <si>
    <t>4,400 mi.</t>
  </si>
  <si>
    <t>605.0HP 5.7L 10 Cylinder Engine Gasoline Fuel</t>
  </si>
  <si>
    <t>$1,599,000</t>
  </si>
  <si>
    <t>146,200 mi.</t>
  </si>
  <si>
    <t>33,080 mi.</t>
  </si>
  <si>
    <t>$47,850</t>
  </si>
  <si>
    <t>GLB 250 Base 4MATIC</t>
  </si>
  <si>
    <t>1,219 mi.</t>
  </si>
  <si>
    <t>Classic Red</t>
  </si>
  <si>
    <t>$46,479</t>
  </si>
  <si>
    <t>110,897 mi.</t>
  </si>
  <si>
    <t>$13,300</t>
  </si>
  <si>
    <t>57,690 mi.</t>
  </si>
  <si>
    <t>SLS AMG Base</t>
  </si>
  <si>
    <t>17,941 mi.</t>
  </si>
  <si>
    <t>6.2L V8 32V MPFI DOHC</t>
  </si>
  <si>
    <t>Iridium Silver Metallic</t>
  </si>
  <si>
    <t>$226,000</t>
  </si>
  <si>
    <t>Maxima SL</t>
  </si>
  <si>
    <t>101,600 mi.</t>
  </si>
  <si>
    <t>270.0HP 2.3L 4 Cylinder Engine Gasoline Fuel</t>
  </si>
  <si>
    <t>XE 35t Premium</t>
  </si>
  <si>
    <t>71,964 mi.</t>
  </si>
  <si>
    <t>95,816 mi.</t>
  </si>
  <si>
    <t>132,600 mi.</t>
  </si>
  <si>
    <t>$5,990</t>
  </si>
  <si>
    <t>109,646 mi.</t>
  </si>
  <si>
    <t>3.8L V6 12V MPFI OHV</t>
  </si>
  <si>
    <t>Mango Tango Pearlcoat</t>
  </si>
  <si>
    <t>$16,998</t>
  </si>
  <si>
    <t>MDX 3.5L w/Technology Package</t>
  </si>
  <si>
    <t>90,605 mi.</t>
  </si>
  <si>
    <t>$27,698</t>
  </si>
  <si>
    <t>Jetta 1.4T S</t>
  </si>
  <si>
    <t>147.0HP 1.4L 4 Cylinder Engine Gasoline Fuel</t>
  </si>
  <si>
    <t>Cayman R</t>
  </si>
  <si>
    <t>70,455 mi.</t>
  </si>
  <si>
    <t>$45,855</t>
  </si>
  <si>
    <t>Crosstrek 2.0i Limited</t>
  </si>
  <si>
    <t>84,054 mi.</t>
  </si>
  <si>
    <t>$21,499</t>
  </si>
  <si>
    <t>750 Li</t>
  </si>
  <si>
    <t>114,528 mi.</t>
  </si>
  <si>
    <t>111,850 mi.</t>
  </si>
  <si>
    <t>52,673 mi.</t>
  </si>
  <si>
    <t>X3 M AWD</t>
  </si>
  <si>
    <t>473.0HP 3.0L Straight 6 Cylinder Engine Gasoline Fuel</t>
  </si>
  <si>
    <t>59,692 mi.</t>
  </si>
  <si>
    <t>Corolla S Plus</t>
  </si>
  <si>
    <t>68,364 mi.</t>
  </si>
  <si>
    <t>47,200 mi.</t>
  </si>
  <si>
    <t>E-Class E 450 4MATIC</t>
  </si>
  <si>
    <t>Fusion Hybrid Base</t>
  </si>
  <si>
    <t>158,366 mi.</t>
  </si>
  <si>
    <t>X1 xDrive 28i</t>
  </si>
  <si>
    <t>16,975 mi.</t>
  </si>
  <si>
    <t>$26,990</t>
  </si>
  <si>
    <t>5,989 mi.</t>
  </si>
  <si>
    <t>4L H-6 gasoline direct injection, DOHC, VarioCam Plus variable v</t>
  </si>
  <si>
    <t>GT SILVER</t>
  </si>
  <si>
    <t>$209,000</t>
  </si>
  <si>
    <t>16,100 mi.</t>
  </si>
  <si>
    <t>54,225 mi.</t>
  </si>
  <si>
    <t>E250 Cargo</t>
  </si>
  <si>
    <t>87,501 mi.</t>
  </si>
  <si>
    <t>225.0HP 4.6L 8 Cylinder Engine Flex Fuel Capability</t>
  </si>
  <si>
    <t>$17,777</t>
  </si>
  <si>
    <t>12,370 mi.</t>
  </si>
  <si>
    <t>1500 Classic Tradesman</t>
  </si>
  <si>
    <t>12,466 mi.</t>
  </si>
  <si>
    <t>78,200 mi.</t>
  </si>
  <si>
    <t>510.0HP 5.5L 12 Cylinder Engine Gasoline Fuel</t>
  </si>
  <si>
    <t>Acadia SLE-2</t>
  </si>
  <si>
    <t>100,795 mi.</t>
  </si>
  <si>
    <t>Impala 1LT</t>
  </si>
  <si>
    <t>99,941 mi.</t>
  </si>
  <si>
    <t>$17,816</t>
  </si>
  <si>
    <t>23,588 mi.</t>
  </si>
  <si>
    <t>$38,633</t>
  </si>
  <si>
    <t>Liberty Sport</t>
  </si>
  <si>
    <t>$5,200</t>
  </si>
  <si>
    <t>XF Luxury</t>
  </si>
  <si>
    <t>91,491 mi.</t>
  </si>
  <si>
    <t>23,131 mi.</t>
  </si>
  <si>
    <t>Crystal Black Pearl</t>
  </si>
  <si>
    <t>$23,739</t>
  </si>
  <si>
    <t>$18,749</t>
  </si>
  <si>
    <t>49,810 mi.</t>
  </si>
  <si>
    <t>20,229 mi.</t>
  </si>
  <si>
    <t>$36,727</t>
  </si>
  <si>
    <t>10,558 mi.</t>
  </si>
  <si>
    <t>59,300 mi.</t>
  </si>
  <si>
    <t>$30,900</t>
  </si>
  <si>
    <t>Maybach</t>
  </si>
  <si>
    <t>Type 57 Base</t>
  </si>
  <si>
    <t>34,254 mi.</t>
  </si>
  <si>
    <t>543.0HP 5.5L 12 Cylinder Engine Gasoline Fuel</t>
  </si>
  <si>
    <t>$64,250</t>
  </si>
  <si>
    <t>ES 250 Base</t>
  </si>
  <si>
    <t>24,364 mi.</t>
  </si>
  <si>
    <t>2.5 Liter</t>
  </si>
  <si>
    <t>Eminent White Pearl</t>
  </si>
  <si>
    <t>Chateau</t>
  </si>
  <si>
    <t>139,200 mi.</t>
  </si>
  <si>
    <t>82,046 mi.</t>
  </si>
  <si>
    <t>285,000 mi.</t>
  </si>
  <si>
    <t>230.0HP 5.2L 8 Cylinder Engine Gasoline Fuel</t>
  </si>
  <si>
    <t>$6,399</t>
  </si>
  <si>
    <t>26,269 mi.</t>
  </si>
  <si>
    <t>$25,307</t>
  </si>
  <si>
    <t>CX-9 Touring</t>
  </si>
  <si>
    <t>127,131 mi.</t>
  </si>
  <si>
    <t>$16,770</t>
  </si>
  <si>
    <t>580.0HP 3.8L Flat 6 Cylinder Engine Gasoline Fuel</t>
  </si>
  <si>
    <t>$38,400</t>
  </si>
  <si>
    <t>9,200 mi.</t>
  </si>
  <si>
    <t>$71,200</t>
  </si>
  <si>
    <t>76,850 mi.</t>
  </si>
  <si>
    <t>61,160 mi.</t>
  </si>
  <si>
    <t>Wrangler Unlimited</t>
  </si>
  <si>
    <t>38,957 mi.</t>
  </si>
  <si>
    <t>$46,750</t>
  </si>
  <si>
    <t>Golf SportWagen TSI SE</t>
  </si>
  <si>
    <t>33,850 mi.</t>
  </si>
  <si>
    <t>61,830 mi.</t>
  </si>
  <si>
    <t>$39,860</t>
  </si>
  <si>
    <t>Sorento SXL</t>
  </si>
  <si>
    <t>108,559 mi.</t>
  </si>
  <si>
    <t>192,000 mi.</t>
  </si>
  <si>
    <t>278.0HP 4.3L 8 Cylinder Engine Gasoline Fuel</t>
  </si>
  <si>
    <t>$7,390</t>
  </si>
  <si>
    <t>83,112 mi.</t>
  </si>
  <si>
    <t>57,300 mi.</t>
  </si>
  <si>
    <t>104,500 mi.</t>
  </si>
  <si>
    <t>$4,100</t>
  </si>
  <si>
    <t>Cherokee Sport</t>
  </si>
  <si>
    <t>170,552 mi.</t>
  </si>
  <si>
    <t>Cayman GT4</t>
  </si>
  <si>
    <t>15,168 mi.</t>
  </si>
  <si>
    <t>167,506 mi.</t>
  </si>
  <si>
    <t>166,000 mi.</t>
  </si>
  <si>
    <t>$82,950</t>
  </si>
  <si>
    <t>201,000 mi.</t>
  </si>
  <si>
    <t>Yukon XL 1500 SLT</t>
  </si>
  <si>
    <t>33,060 mi.</t>
  </si>
  <si>
    <t>Bronco XLT</t>
  </si>
  <si>
    <t>195,000 mi.</t>
  </si>
  <si>
    <t>Model S Long Range Plus</t>
  </si>
  <si>
    <t>10,550 mi.</t>
  </si>
  <si>
    <t>Wrangler 80th Anniversary</t>
  </si>
  <si>
    <t>87,250 mi.</t>
  </si>
  <si>
    <t>CC 2.0T Sport</t>
  </si>
  <si>
    <t>76,495 mi.</t>
  </si>
  <si>
    <t>70,503 mi.</t>
  </si>
  <si>
    <t>308.0HP 3.6L V6 Cylinder Engine Gasoline Fuel</t>
  </si>
  <si>
    <t>41,965 mi.</t>
  </si>
  <si>
    <t>4Runner 4WD</t>
  </si>
  <si>
    <t>267,000 mi.</t>
  </si>
  <si>
    <t>150.0HP 2.7L 4 Cylinder Engine Gasoline Fuel</t>
  </si>
  <si>
    <t>Eclipse GT</t>
  </si>
  <si>
    <t>200.0HP 3.0L V6 Cylinder Engine Gasoline Fuel</t>
  </si>
  <si>
    <t>1,050 mi.</t>
  </si>
  <si>
    <t>22,270 mi.</t>
  </si>
  <si>
    <t>19,900 mi.</t>
  </si>
  <si>
    <t>$44,990</t>
  </si>
  <si>
    <t>Gallardo LP550-2</t>
  </si>
  <si>
    <t>Q60 3.0t Red Sport 400</t>
  </si>
  <si>
    <t>3,300 mi.</t>
  </si>
  <si>
    <t>e-Golf SE</t>
  </si>
  <si>
    <t>41,615 mi.</t>
  </si>
  <si>
    <t>115.0HP Electric Motor Electric Fuel System</t>
  </si>
  <si>
    <t>11,860 mi.</t>
  </si>
  <si>
    <t>22,101 mi.</t>
  </si>
  <si>
    <t>$29,430</t>
  </si>
  <si>
    <t>Caprice Classic Base</t>
  </si>
  <si>
    <t>46,452 mi.</t>
  </si>
  <si>
    <t>$22,888</t>
  </si>
  <si>
    <t>MKZ Reserve I</t>
  </si>
  <si>
    <t>13,100 mi.</t>
  </si>
  <si>
    <t>$61,950</t>
  </si>
  <si>
    <t>$32,250</t>
  </si>
  <si>
    <t>Wraith Base</t>
  </si>
  <si>
    <t>624.0HP 6.6L 12 Cylinder Engine Gasoline Fuel</t>
  </si>
  <si>
    <t>$217,000</t>
  </si>
  <si>
    <t>6,640 mi.</t>
  </si>
  <si>
    <t>74,850 mi.</t>
  </si>
  <si>
    <t>Tundra TRD Pro</t>
  </si>
  <si>
    <t>QX60 AUTOGRAPH</t>
  </si>
  <si>
    <t>Mark LT Base</t>
  </si>
  <si>
    <t>Flex SEL</t>
  </si>
  <si>
    <t>54,700 mi.</t>
  </si>
  <si>
    <t>45,979 mi.</t>
  </si>
  <si>
    <t>$38,532</t>
  </si>
  <si>
    <t>Continental Reserve</t>
  </si>
  <si>
    <t>56,846 mi.</t>
  </si>
  <si>
    <t>80,150 mi.</t>
  </si>
  <si>
    <t>11,563 mi.</t>
  </si>
  <si>
    <t>$12,300</t>
  </si>
  <si>
    <t>7,500 mi.</t>
  </si>
  <si>
    <t>15,615 mi.</t>
  </si>
  <si>
    <t>Impreza WRX Base</t>
  </si>
  <si>
    <t>Optima S</t>
  </si>
  <si>
    <t>M-Class ML 350</t>
  </si>
  <si>
    <t>36,824 mi.</t>
  </si>
  <si>
    <t>RSX Base</t>
  </si>
  <si>
    <t>186,040 mi.</t>
  </si>
  <si>
    <t>$27,700</t>
  </si>
  <si>
    <t>31,250 mi.</t>
  </si>
  <si>
    <t>41,199 mi.</t>
  </si>
  <si>
    <t>6 Speed Mt</t>
  </si>
  <si>
    <t>12,900 mi.</t>
  </si>
  <si>
    <t>Explorer ST</t>
  </si>
  <si>
    <t>Countryman Cooper</t>
  </si>
  <si>
    <t>74,725 mi.</t>
  </si>
  <si>
    <t>$21,612</t>
  </si>
  <si>
    <t>61,117 mi.</t>
  </si>
  <si>
    <t>$26,485</t>
  </si>
  <si>
    <t>325 i</t>
  </si>
  <si>
    <t>142,000 mi.</t>
  </si>
  <si>
    <t>$4,800</t>
  </si>
  <si>
    <t>Yaris L</t>
  </si>
  <si>
    <t>129,355 mi.</t>
  </si>
  <si>
    <t>$7,950</t>
  </si>
  <si>
    <t>Express 1500 Base</t>
  </si>
  <si>
    <t>204,000 mi.</t>
  </si>
  <si>
    <t>Navigator L Select</t>
  </si>
  <si>
    <t>115,600 mi.</t>
  </si>
  <si>
    <t>Wrangler Sahara Altitude</t>
  </si>
  <si>
    <t>1,563 mi.</t>
  </si>
  <si>
    <t>72,166 mi.</t>
  </si>
  <si>
    <t>$35,995</t>
  </si>
  <si>
    <t>26,100 mi.</t>
  </si>
  <si>
    <t>$37,899</t>
  </si>
  <si>
    <t>58,880 mi.</t>
  </si>
  <si>
    <t>$104,000</t>
  </si>
  <si>
    <t>190,640 mi.</t>
  </si>
  <si>
    <t>Cayenne AWD</t>
  </si>
  <si>
    <t>13,856 mi.</t>
  </si>
  <si>
    <t>480.0HP Electric Motor Electric Fuel System</t>
  </si>
  <si>
    <t>ATS 2.5L Luxury</t>
  </si>
  <si>
    <t>225,000 mi.</t>
  </si>
  <si>
    <t>123,256 mi.</t>
  </si>
  <si>
    <t>11,459 mi.</t>
  </si>
  <si>
    <t>67,289 mi.</t>
  </si>
  <si>
    <t>$20,490</t>
  </si>
  <si>
    <t>56,837 mi.</t>
  </si>
  <si>
    <t>44,168 mi.</t>
  </si>
  <si>
    <t>59,766 mi.</t>
  </si>
  <si>
    <t>Lunar Blue Metallic</t>
  </si>
  <si>
    <t>Stinger GT</t>
  </si>
  <si>
    <t>56,300 mi.</t>
  </si>
  <si>
    <t>S60 R</t>
  </si>
  <si>
    <t>300.0HP 2.5L 5 Cylinder Engine Gasoline Fuel</t>
  </si>
  <si>
    <t>122,770 mi.</t>
  </si>
  <si>
    <t>40,929 mi.</t>
  </si>
  <si>
    <t>$174,900</t>
  </si>
  <si>
    <t>$69,790</t>
  </si>
  <si>
    <t>32,376 mi.</t>
  </si>
  <si>
    <t>$128,000</t>
  </si>
  <si>
    <t>379.0HP 3.0L Flat 6 Cylinder Engine Gasoline Fuel</t>
  </si>
  <si>
    <t>$134,900</t>
  </si>
  <si>
    <t>122,650 mi.</t>
  </si>
  <si>
    <t>100,868 mi.</t>
  </si>
  <si>
    <t>$15,397</t>
  </si>
  <si>
    <t>38,500 mi.</t>
  </si>
  <si>
    <t>$94,995</t>
  </si>
  <si>
    <t>41,250 mi.</t>
  </si>
  <si>
    <t>$21,865</t>
  </si>
  <si>
    <t>99,600 mi.</t>
  </si>
  <si>
    <t>20,598 mi.</t>
  </si>
  <si>
    <t>52,044 mi.</t>
  </si>
  <si>
    <t>23,777 mi.</t>
  </si>
  <si>
    <t>60,660 mi.</t>
  </si>
  <si>
    <t>i3 Base</t>
  </si>
  <si>
    <t>53,750 mi.</t>
  </si>
  <si>
    <t>$32,600</t>
  </si>
  <si>
    <t>13,735 mi.</t>
  </si>
  <si>
    <t>$77,897</t>
  </si>
  <si>
    <t>E-Class E 300</t>
  </si>
  <si>
    <t>32,580 mi.</t>
  </si>
  <si>
    <t>$33,998</t>
  </si>
  <si>
    <t>96,275 mi.</t>
  </si>
  <si>
    <t>92,040 mi.</t>
  </si>
  <si>
    <t>73,690 mi.</t>
  </si>
  <si>
    <t>48,750 mi.</t>
  </si>
  <si>
    <t>SRX Performance Collection</t>
  </si>
  <si>
    <t>124,542 mi.</t>
  </si>
  <si>
    <t>265.0HP 3.0L V6 Cylinder Engine Gasoline Fuel</t>
  </si>
  <si>
    <t>$8,450</t>
  </si>
  <si>
    <t>250.0HP 5.9L Straight 6 Cylinder Engine Diesel Fuel</t>
  </si>
  <si>
    <t>122,141 mi.</t>
  </si>
  <si>
    <t>Impreza WRX</t>
  </si>
  <si>
    <t>Edge Titanium</t>
  </si>
  <si>
    <t>113,294 mi.</t>
  </si>
  <si>
    <t>24,423 mi.</t>
  </si>
  <si>
    <t>$44,315</t>
  </si>
  <si>
    <t>54,800 mi.</t>
  </si>
  <si>
    <t>$37,050</t>
  </si>
  <si>
    <t>161,000 mi.</t>
  </si>
  <si>
    <t>AMG GLE 43 4MATIC Coupe</t>
  </si>
  <si>
    <t>28,755 mi.</t>
  </si>
  <si>
    <t>$61,350</t>
  </si>
  <si>
    <t>52,105 mi.</t>
  </si>
  <si>
    <t>119,950 mi.</t>
  </si>
  <si>
    <t>80,081 mi.</t>
  </si>
  <si>
    <t>$165,000</t>
  </si>
  <si>
    <t>M2 CS</t>
  </si>
  <si>
    <t>9,670 mi.</t>
  </si>
  <si>
    <t>444.0HP 3.0L Straight 6 Cylinder Engine Gasoline Fuel</t>
  </si>
  <si>
    <t>$103,500</t>
  </si>
  <si>
    <t>Charger SE</t>
  </si>
  <si>
    <t>$18,650</t>
  </si>
  <si>
    <t>MKX Black Label</t>
  </si>
  <si>
    <t>69,431 mi.</t>
  </si>
  <si>
    <t>108,044 mi.</t>
  </si>
  <si>
    <t>$31,380</t>
  </si>
  <si>
    <t>52,253 mi.</t>
  </si>
  <si>
    <t>23,850 mi.</t>
  </si>
  <si>
    <t>Challenger GT</t>
  </si>
  <si>
    <t>303.0HP 3.6L V6 Cylinder Engine Gasoline Fuel</t>
  </si>
  <si>
    <t>38,718 mi.</t>
  </si>
  <si>
    <t>84,184 mi.</t>
  </si>
  <si>
    <t>Magnetic Gray Metallic</t>
  </si>
  <si>
    <t>Graphite w/Gun Metal</t>
  </si>
  <si>
    <t>$56,500</t>
  </si>
  <si>
    <t>51,850 mi.</t>
  </si>
  <si>
    <t>320.0HP 3.6L Flat 6 Cylinder Engine Gasoline Fuel</t>
  </si>
  <si>
    <t>30,918 mi.</t>
  </si>
  <si>
    <t>1,100 mi.</t>
  </si>
  <si>
    <t>100,500 mi.</t>
  </si>
  <si>
    <t>325.0HP 5.7L 8 Cylinder Engine Gasoline Fuel</t>
  </si>
  <si>
    <t>$9,998</t>
  </si>
  <si>
    <t>Charger SRT Hellcat</t>
  </si>
  <si>
    <t>54,320 mi.</t>
  </si>
  <si>
    <t>$23,450</t>
  </si>
  <si>
    <t>502.0HP 4.0L Flat 6 Cylinder Engine Gasoline Fuel</t>
  </si>
  <si>
    <t>DTS Luxury</t>
  </si>
  <si>
    <t>$3,499</t>
  </si>
  <si>
    <t>3,721 mi.</t>
  </si>
  <si>
    <t>$69,645</t>
  </si>
  <si>
    <t>S-Class S 550</t>
  </si>
  <si>
    <t>78,101 mi.</t>
  </si>
  <si>
    <t>Quest SL</t>
  </si>
  <si>
    <t>SLK-Class SLK 250</t>
  </si>
  <si>
    <t>Sierra 2500 Denali</t>
  </si>
  <si>
    <t>2,043 mi.</t>
  </si>
  <si>
    <t>71,750 mi.</t>
  </si>
  <si>
    <t>5,194 mi.</t>
  </si>
  <si>
    <t>Arctic White</t>
  </si>
  <si>
    <t>Tension</t>
  </si>
  <si>
    <t>42,200 mi.</t>
  </si>
  <si>
    <t>GLC 300 Base</t>
  </si>
  <si>
    <t>42,717 mi.</t>
  </si>
  <si>
    <t>Model S 75D</t>
  </si>
  <si>
    <t>102,260 mi.</t>
  </si>
  <si>
    <t>$31,300</t>
  </si>
  <si>
    <t>11,089 mi.</t>
  </si>
  <si>
    <t>8-Speed Manual</t>
  </si>
  <si>
    <t>Silver Flare Metallic</t>
  </si>
  <si>
    <t>Adrenaline Red</t>
  </si>
  <si>
    <t>$80,900</t>
  </si>
  <si>
    <t>XF 25t Prestige</t>
  </si>
  <si>
    <t>37,777 mi.</t>
  </si>
  <si>
    <t>35,921 mi.</t>
  </si>
  <si>
    <t>FR-S Monogram</t>
  </si>
  <si>
    <t>163,019 mi.</t>
  </si>
  <si>
    <t>14,220 mi.</t>
  </si>
  <si>
    <t>48,879 mi.</t>
  </si>
  <si>
    <t>$49,573</t>
  </si>
  <si>
    <t>117,200 mi.</t>
  </si>
  <si>
    <t>G37 Journey</t>
  </si>
  <si>
    <t>$21,990</t>
  </si>
  <si>
    <t>123,921 mi.</t>
  </si>
  <si>
    <t>X3 sDrive30i</t>
  </si>
  <si>
    <t>12,800 mi.</t>
  </si>
  <si>
    <t>Martin Vantage GT Base</t>
  </si>
  <si>
    <t>21,100 mi.</t>
  </si>
  <si>
    <t>430.0HP 4.7L 8 Cylinder Engine Gasoline Fuel</t>
  </si>
  <si>
    <t>104,733 mi.</t>
  </si>
  <si>
    <t>Transit-250 Base</t>
  </si>
  <si>
    <t>17,570 mi.</t>
  </si>
  <si>
    <t>Emin White</t>
  </si>
  <si>
    <t>63,875 mi.</t>
  </si>
  <si>
    <t>Maverick XL</t>
  </si>
  <si>
    <t>Z3 3.0i Roadster</t>
  </si>
  <si>
    <t>103,990 mi.</t>
  </si>
  <si>
    <t>69,289 mi.</t>
  </si>
  <si>
    <t>$20,997</t>
  </si>
  <si>
    <t>$16,600</t>
  </si>
  <si>
    <t>13,828 mi.</t>
  </si>
  <si>
    <t>39,600 mi.</t>
  </si>
  <si>
    <t>5,020 mi.</t>
  </si>
  <si>
    <t>107,800 mi.</t>
  </si>
  <si>
    <t>395.0HP 6.0L 8 Cylinder Engine Gasoline Fuel</t>
  </si>
  <si>
    <t>23,827 mi.</t>
  </si>
  <si>
    <t>A6 55 Premium</t>
  </si>
  <si>
    <t>25,300 mi.</t>
  </si>
  <si>
    <t>399,000 mi.</t>
  </si>
  <si>
    <t>$85,989</t>
  </si>
  <si>
    <t>12,758 mi.</t>
  </si>
  <si>
    <t>26,840 mi.</t>
  </si>
  <si>
    <t>17,836 mi.</t>
  </si>
  <si>
    <t>$31,933</t>
  </si>
  <si>
    <t>114,500 mi.</t>
  </si>
  <si>
    <t>$16,100</t>
  </si>
  <si>
    <t>$15,100</t>
  </si>
  <si>
    <t>$44,600</t>
  </si>
  <si>
    <t>Trax LS</t>
  </si>
  <si>
    <t>20,800 mi.</t>
  </si>
  <si>
    <t>Golf Auto TSI S</t>
  </si>
  <si>
    <t>107,543 mi.</t>
  </si>
  <si>
    <t>$13,200</t>
  </si>
  <si>
    <t>Pathfinder Silver</t>
  </si>
  <si>
    <t>266.0HP 4.0L V6 Cylinder Engine Gasoline Fuel</t>
  </si>
  <si>
    <t>395.0HP 5.0L 8 Cylinder Engine Flex Fuel Capability</t>
  </si>
  <si>
    <t>Rover Range Rover Velar P380 SE R-Dynamic</t>
  </si>
  <si>
    <t>19,813 mi.</t>
  </si>
  <si>
    <t>208,321 mi.</t>
  </si>
  <si>
    <t>200,000 mi.</t>
  </si>
  <si>
    <t>Bentayga Activity Edition</t>
  </si>
  <si>
    <t>20,623 mi.</t>
  </si>
  <si>
    <t>Cayenne Turbo GT</t>
  </si>
  <si>
    <t>1,766 mi.</t>
  </si>
  <si>
    <t>4.0L</t>
  </si>
  <si>
    <t>Custom Color</t>
  </si>
  <si>
    <t>$209,995</t>
  </si>
  <si>
    <t>51,354 mi.</t>
  </si>
  <si>
    <t>Wrangler Unlimited Rubicon 392</t>
  </si>
  <si>
    <t>470.0HP 6.4L 8 Cylinder Engine Gasoline Fuel</t>
  </si>
  <si>
    <t>$72,980</t>
  </si>
  <si>
    <t>Avalon Hybrid XLE Premium</t>
  </si>
  <si>
    <t>Juke SL</t>
  </si>
  <si>
    <t>74,750 mi.</t>
  </si>
  <si>
    <t>67,522 mi.</t>
  </si>
  <si>
    <t>Ascent Touring 7-Passenger</t>
  </si>
  <si>
    <t>71,273 mi.</t>
  </si>
  <si>
    <t>Sorento Plug-In Hybrid SX Prestige</t>
  </si>
  <si>
    <t>10,101 mi.</t>
  </si>
  <si>
    <t>261.0HP 1.6L 4 Cylinder Engine Plug-In Electric/Gas</t>
  </si>
  <si>
    <t>7,900 mi.</t>
  </si>
  <si>
    <t>45,468 mi.</t>
  </si>
  <si>
    <t>Armada SV</t>
  </si>
  <si>
    <t>187,141 mi.</t>
  </si>
  <si>
    <t>Cayenne Turbo S</t>
  </si>
  <si>
    <t>99,100 mi.</t>
  </si>
  <si>
    <t>550.0HP 4.8L 8 Cylinder Engine Gasoline Fuel</t>
  </si>
  <si>
    <t>Outback Touring XT</t>
  </si>
  <si>
    <t>RLX Advance Package</t>
  </si>
  <si>
    <t>102,665 mi.</t>
  </si>
  <si>
    <t>$15,450</t>
  </si>
  <si>
    <t>52,675 mi.</t>
  </si>
  <si>
    <t>59,203 mi.</t>
  </si>
  <si>
    <t>SQ8 4.0T Premium Plus</t>
  </si>
  <si>
    <t>43,238 mi.</t>
  </si>
  <si>
    <t>$76,400</t>
  </si>
  <si>
    <t>$3,600</t>
  </si>
  <si>
    <t>Mustang EcoBoost</t>
  </si>
  <si>
    <t>1,408 mi.</t>
  </si>
  <si>
    <t>$46,798</t>
  </si>
  <si>
    <t>Touareg TDI Lux</t>
  </si>
  <si>
    <t>15,167 mi.</t>
  </si>
  <si>
    <t>64,600 mi.</t>
  </si>
  <si>
    <t>440.0HP 3.6L V6 Cylinder Engine Gasoline Fuel</t>
  </si>
  <si>
    <t>31,112 mi.</t>
  </si>
  <si>
    <t>471.0HP 6.4L 8 Cylinder Engine Gasoline Fuel</t>
  </si>
  <si>
    <t>Model X 100D</t>
  </si>
  <si>
    <t>23,250 mi.</t>
  </si>
  <si>
    <t>13,464 mi.</t>
  </si>
  <si>
    <t>64,776 mi.</t>
  </si>
  <si>
    <t>Cherokee X</t>
  </si>
  <si>
    <t>9,601 mi.</t>
  </si>
  <si>
    <t>3.2L V6 24V MPFI DOHC</t>
  </si>
  <si>
    <t>$33,498</t>
  </si>
  <si>
    <t>ALPINA B7 xDrive</t>
  </si>
  <si>
    <t>XC90 3.2 Premier Plus</t>
  </si>
  <si>
    <t>208,864 mi.</t>
  </si>
  <si>
    <t>Q50 3.0T Premium</t>
  </si>
  <si>
    <t>49,872 mi.</t>
  </si>
  <si>
    <t>90,367 mi.</t>
  </si>
  <si>
    <t>$82,499</t>
  </si>
  <si>
    <t>Grand Wagoneer Base</t>
  </si>
  <si>
    <t>3,752 mi.</t>
  </si>
  <si>
    <t>Ember Pearlcoat</t>
  </si>
  <si>
    <t>$84,620</t>
  </si>
  <si>
    <t>30,761 mi.</t>
  </si>
  <si>
    <t>13,438 mi.</t>
  </si>
  <si>
    <t>$49,895</t>
  </si>
  <si>
    <t>100,600 mi.</t>
  </si>
  <si>
    <t>223,824 mi.</t>
  </si>
  <si>
    <t>156.0HP 2.5L 4 Cylinder Engine Gas/Electric Hybrid</t>
  </si>
  <si>
    <t>Silverado 1500 Z71 Extended Cab</t>
  </si>
  <si>
    <t>Accord Hybrid Touring</t>
  </si>
  <si>
    <t>96,400 mi.</t>
  </si>
  <si>
    <t>212.0HP 2.0L 4 Cylinder Engine Gas/Electric Hybrid</t>
  </si>
  <si>
    <t>67,865 mi.</t>
  </si>
  <si>
    <t>64,300 mi.</t>
  </si>
  <si>
    <t>550.0HP 5.0L 8 Cylinder Engine Flex Fuel Capability</t>
  </si>
  <si>
    <t>Colorado ZR2</t>
  </si>
  <si>
    <t>96,343 mi.</t>
  </si>
  <si>
    <t>157,530 mi.</t>
  </si>
  <si>
    <t>2.5L H4 16V MPFI DOHC</t>
  </si>
  <si>
    <t>Twilight Blue Metallic</t>
  </si>
  <si>
    <t>Model X Plaid</t>
  </si>
  <si>
    <t>1020.0HP Electric Motor Electric Fuel System</t>
  </si>
  <si>
    <t>$95,999</t>
  </si>
  <si>
    <t>83,424 mi.</t>
  </si>
  <si>
    <t>34,068 mi.</t>
  </si>
  <si>
    <t>20,104 mi.</t>
  </si>
  <si>
    <t>Burnished Bronze Metallic</t>
  </si>
  <si>
    <t>$33,295</t>
  </si>
  <si>
    <t>11,938 mi.</t>
  </si>
  <si>
    <t>572.0HP 3.8L Flat 6 Cylinder Engine Gasoline Fuel</t>
  </si>
  <si>
    <t>24,670 mi.</t>
  </si>
  <si>
    <t>$72,500</t>
  </si>
  <si>
    <t>16,478 mi.</t>
  </si>
  <si>
    <t>650.0HP 5.8L 8 Cylinder Engine Gasoline Fuel</t>
  </si>
  <si>
    <t>$66,400</t>
  </si>
  <si>
    <t>92,500 mi.</t>
  </si>
  <si>
    <t>450.0HP 4.5L 8 Cylinder Engine Gasoline Fuel</t>
  </si>
  <si>
    <t>62,930 mi.</t>
  </si>
  <si>
    <t>116,600 mi.</t>
  </si>
  <si>
    <t>$19,975</t>
  </si>
  <si>
    <t>Dakota Big Horn/Lone Star</t>
  </si>
  <si>
    <t>172,024 mi.</t>
  </si>
  <si>
    <t>57,237 mi.</t>
  </si>
  <si>
    <t>44,600 mi.</t>
  </si>
  <si>
    <t>$28,300</t>
  </si>
  <si>
    <t>181,830 mi.</t>
  </si>
  <si>
    <t>39,948 mi.</t>
  </si>
  <si>
    <t>2.4L H4 16V GDI DOHC Turbo</t>
  </si>
  <si>
    <t>Ice Silver Metallic</t>
  </si>
  <si>
    <t>$36,791</t>
  </si>
  <si>
    <t>F-350 XL</t>
  </si>
  <si>
    <t>156,453 mi.</t>
  </si>
  <si>
    <t>156,193 mi.</t>
  </si>
  <si>
    <t>27,989 mi.</t>
  </si>
  <si>
    <t>146,700 mi.</t>
  </si>
  <si>
    <t>88,450 mi.</t>
  </si>
  <si>
    <t>14,065 mi.</t>
  </si>
  <si>
    <t>$27,671</t>
  </si>
  <si>
    <t>Outback Limited XT</t>
  </si>
  <si>
    <t>36,844 mi.</t>
  </si>
  <si>
    <t>Magnetite Gray Metallic</t>
  </si>
  <si>
    <t>$30,427</t>
  </si>
  <si>
    <t>A6 55 Prestige</t>
  </si>
  <si>
    <t>22,800 mi.</t>
  </si>
  <si>
    <t>78,007 mi.</t>
  </si>
  <si>
    <t>$14,750</t>
  </si>
  <si>
    <t>156,350 mi.</t>
  </si>
  <si>
    <t>$3,990</t>
  </si>
  <si>
    <t>17,710 mi.</t>
  </si>
  <si>
    <t>Forester 2.5i Limited</t>
  </si>
  <si>
    <t>9,990 mi.</t>
  </si>
  <si>
    <t>28,663 mi.</t>
  </si>
  <si>
    <t>Jupiter Red</t>
  </si>
  <si>
    <t>124,250 mi.</t>
  </si>
  <si>
    <t>50,780 mi.</t>
  </si>
  <si>
    <t>911 Carrera C4S</t>
  </si>
  <si>
    <t>22,457 mi.</t>
  </si>
  <si>
    <t>Midnight Silver Metallic</t>
  </si>
  <si>
    <t>$40,036</t>
  </si>
  <si>
    <t>Camry XSE</t>
  </si>
  <si>
    <t>19,361 mi.</t>
  </si>
  <si>
    <t>$38,298</t>
  </si>
  <si>
    <t>i3 94 Ah</t>
  </si>
  <si>
    <t>F-250 XL SuperCab H/D</t>
  </si>
  <si>
    <t>2,076 mi.</t>
  </si>
  <si>
    <t>$115,998</t>
  </si>
  <si>
    <t>9,712 mi.</t>
  </si>
  <si>
    <t>$188,900</t>
  </si>
  <si>
    <t>E-Class E55 AMG</t>
  </si>
  <si>
    <t>469.0HP 5.4L 8 Cylinder Engine Gasoline Fuel</t>
  </si>
  <si>
    <t>S60 Recharge Plug-In Hybrid T8 Inscription</t>
  </si>
  <si>
    <t>24,158 mi.</t>
  </si>
  <si>
    <t>72,865 mi.</t>
  </si>
  <si>
    <t>89,563 mi.</t>
  </si>
  <si>
    <t>72,639 mi.</t>
  </si>
  <si>
    <t>402.0HP 4.6L 8 Cylinder Engine Gasoline Fuel</t>
  </si>
  <si>
    <t>111,564 mi.</t>
  </si>
  <si>
    <t>$38,095</t>
  </si>
  <si>
    <t>169,613 mi.</t>
  </si>
  <si>
    <t>540 i</t>
  </si>
  <si>
    <t>98,500 mi.</t>
  </si>
  <si>
    <t>2500 Longhorn</t>
  </si>
  <si>
    <t>72,200 mi.</t>
  </si>
  <si>
    <t>TSX Base</t>
  </si>
  <si>
    <t>151,600 mi.</t>
  </si>
  <si>
    <t>$7,899</t>
  </si>
  <si>
    <t>Evora 2+2</t>
  </si>
  <si>
    <t>69,800 mi.</t>
  </si>
  <si>
    <t>$34,600</t>
  </si>
  <si>
    <t>26,300 mi.</t>
  </si>
  <si>
    <t>$46,199</t>
  </si>
  <si>
    <t>Fit Sport</t>
  </si>
  <si>
    <t>156,111 mi.</t>
  </si>
  <si>
    <t>109.0HP 1.5L 4 Cylinder Engine Gasoline Fuel</t>
  </si>
  <si>
    <t>Silverado 2500 LTZ</t>
  </si>
  <si>
    <t>172,600 mi.</t>
  </si>
  <si>
    <t>Accord Crosstour EX-L</t>
  </si>
  <si>
    <t>271.0HP 3.5L V6 Cylinder Engine Gasoline Fuel</t>
  </si>
  <si>
    <t>F-250 XLT Super Duty</t>
  </si>
  <si>
    <t>64,309 mi.</t>
  </si>
  <si>
    <t>260.0HP 5.4L 8 Cylinder Engine Gasoline Fuel</t>
  </si>
  <si>
    <t>15,183 mi.</t>
  </si>
  <si>
    <t>702.0HP 6.2L 8 Cylinder Engine Gasoline Fuel</t>
  </si>
  <si>
    <t>28,548 mi.</t>
  </si>
  <si>
    <t>$32,063</t>
  </si>
  <si>
    <t>Atlas 3.6L SEL Premium R-Line</t>
  </si>
  <si>
    <t>276.0HP 3.6L V6 Cylinder Engine Gasoline Fuel</t>
  </si>
  <si>
    <t>CLS 450 Base</t>
  </si>
  <si>
    <t>369.0HP 3.0L Straight 6 Cylinder Engine Gasoline/Mild Electric Hybrid</t>
  </si>
  <si>
    <t>84,786 mi.</t>
  </si>
  <si>
    <t>518.0HP 6.2L 8 Cylinder Engine Gasoline Fuel</t>
  </si>
  <si>
    <t>Canyon Elevation Standard</t>
  </si>
  <si>
    <t>XK Base</t>
  </si>
  <si>
    <t>55,700 mi.</t>
  </si>
  <si>
    <t>$27,200</t>
  </si>
  <si>
    <t>F-250 LARIAT</t>
  </si>
  <si>
    <t>42,245 mi.</t>
  </si>
  <si>
    <t>Intercooled Turbo Diesel V-8 6.7 L/406</t>
  </si>
  <si>
    <t>$76,598</t>
  </si>
  <si>
    <t>48,619 mi.</t>
  </si>
  <si>
    <t>$51,499</t>
  </si>
  <si>
    <t>51,105 mi.</t>
  </si>
  <si>
    <t>$42,700</t>
  </si>
  <si>
    <t>25,880 mi.</t>
  </si>
  <si>
    <t>282.0HP 3.5L V6 Cylinder Engine Flex Fuel Capability</t>
  </si>
  <si>
    <t>Model S Plaid</t>
  </si>
  <si>
    <t>20,100 mi.</t>
  </si>
  <si>
    <t>25,083 mi.</t>
  </si>
  <si>
    <t>$34,955</t>
  </si>
  <si>
    <t>TT Roadster quattro</t>
  </si>
  <si>
    <t>69,300 mi.</t>
  </si>
  <si>
    <t>225.0HP 1.8L 4 Cylinder Engine Gasoline Fuel</t>
  </si>
  <si>
    <t>141,485 mi.</t>
  </si>
  <si>
    <t>63,990 mi.</t>
  </si>
  <si>
    <t>19,400 mi.</t>
  </si>
  <si>
    <t>129,858 mi.</t>
  </si>
  <si>
    <t>$13,490</t>
  </si>
  <si>
    <t>XC60 3.2</t>
  </si>
  <si>
    <t>$10,800</t>
  </si>
  <si>
    <t>Impreza WRX Sti Special Edition</t>
  </si>
  <si>
    <t>49,279 mi.</t>
  </si>
  <si>
    <t>Monte Carlo Supercharged SS</t>
  </si>
  <si>
    <t>148,800 mi.</t>
  </si>
  <si>
    <t>Escalade Platinum Edition</t>
  </si>
  <si>
    <t>160,249 mi.</t>
  </si>
  <si>
    <t>300M Base</t>
  </si>
  <si>
    <t>Silverado 2500 LT H/D Extended Cab</t>
  </si>
  <si>
    <t>360.0HP 6.6L 8 Cylinder Engine Diesel Fuel</t>
  </si>
  <si>
    <t>$56,000</t>
  </si>
  <si>
    <t>660.0HP 3.9L 8 Cylinder Engine Gasoline Fuel</t>
  </si>
  <si>
    <t>$315,000</t>
  </si>
  <si>
    <t>TLX V6 Tech</t>
  </si>
  <si>
    <t>NX 350h Premium</t>
  </si>
  <si>
    <t>300 mi.</t>
  </si>
  <si>
    <t>240.0HP 2.5L 4 Cylinder Engine Gas/Electric Hybrid</t>
  </si>
  <si>
    <t>120,800 mi.</t>
  </si>
  <si>
    <t>76,313 mi.</t>
  </si>
  <si>
    <t>Hellayella Clearcoat</t>
  </si>
  <si>
    <t>$35,234</t>
  </si>
  <si>
    <t>97,097 mi.</t>
  </si>
  <si>
    <t>136,731 mi.</t>
  </si>
  <si>
    <t>40,200 mi.</t>
  </si>
  <si>
    <t>39,105 mi.</t>
  </si>
  <si>
    <t>$44,605</t>
  </si>
  <si>
    <t>23,567 mi.</t>
  </si>
  <si>
    <t>M4 Competition</t>
  </si>
  <si>
    <t>38,900 mi.</t>
  </si>
  <si>
    <t>84,272 mi.</t>
  </si>
  <si>
    <t>$25,221</t>
  </si>
  <si>
    <t>58,375 mi.</t>
  </si>
  <si>
    <t>7,346 mi.</t>
  </si>
  <si>
    <t>500.0HP 5.4L 8 Cylinder Engine Gasoline Fuel</t>
  </si>
  <si>
    <t>Charger SRT8</t>
  </si>
  <si>
    <t>98,231 mi.</t>
  </si>
  <si>
    <t>13,935 mi.</t>
  </si>
  <si>
    <t>174.0HP 1.5L 4 Cylinder Engine Gasoline Fuel</t>
  </si>
  <si>
    <t>$21,250</t>
  </si>
  <si>
    <t>9-3 Aero</t>
  </si>
  <si>
    <t>280.0HP 2.8L V6 Cylinder Engine Gasoline Fuel</t>
  </si>
  <si>
    <t>82,978 mi.</t>
  </si>
  <si>
    <t>F-350 King Ranch</t>
  </si>
  <si>
    <t>92,421 mi.</t>
  </si>
  <si>
    <t>CX-30 Preferred</t>
  </si>
  <si>
    <t>9,927 mi.</t>
  </si>
  <si>
    <t>$27,518</t>
  </si>
  <si>
    <t>122,945 mi.</t>
  </si>
  <si>
    <t>110,250 mi.</t>
  </si>
  <si>
    <t>103,010 mi.</t>
  </si>
  <si>
    <t>Veloster Value Edition</t>
  </si>
  <si>
    <t>55,359 mi.</t>
  </si>
  <si>
    <t>1.6L I4 16V GDI DOHC</t>
  </si>
  <si>
    <t>Ironman Silver</t>
  </si>
  <si>
    <t>Silverado 1500 LT Extended Cab</t>
  </si>
  <si>
    <t>285.0HP 5.3L 8 Cylinder Engine Gasoline Fuel</t>
  </si>
  <si>
    <t>Accord Hybrid Base</t>
  </si>
  <si>
    <t>33,523 mi.</t>
  </si>
  <si>
    <t>$28,748</t>
  </si>
  <si>
    <t>Prius v Three</t>
  </si>
  <si>
    <t>86,300 mi.</t>
  </si>
  <si>
    <t>7,738 mi.</t>
  </si>
  <si>
    <t>271.0HP 2.4L 4 Cylinder Engine Gasoline Fuel</t>
  </si>
  <si>
    <t>22,001 mi.</t>
  </si>
  <si>
    <t>Hotspur Hide</t>
  </si>
  <si>
    <t>$173,995</t>
  </si>
  <si>
    <t>14,361 mi.</t>
  </si>
  <si>
    <t>Silverado 1500 Limited Custom</t>
  </si>
  <si>
    <t>30,455 mi.</t>
  </si>
  <si>
    <t>2.7 Liter DOHC Turbo</t>
  </si>
  <si>
    <t>$37,698</t>
  </si>
  <si>
    <t>64,552 mi.</t>
  </si>
  <si>
    <t>103,866 mi.</t>
  </si>
  <si>
    <t>35,650 mi.</t>
  </si>
  <si>
    <t>64,957 mi.</t>
  </si>
  <si>
    <t>$39,979</t>
  </si>
  <si>
    <t>Challenger SRT8 392</t>
  </si>
  <si>
    <t>Equinox 2LT</t>
  </si>
  <si>
    <t>96,653 mi.</t>
  </si>
  <si>
    <t>7,400 mi.</t>
  </si>
  <si>
    <t>$116,999</t>
  </si>
  <si>
    <t>XC70 T6 Platinum</t>
  </si>
  <si>
    <t>430.0HP 3.8L Flat 6 Cylinder Engine Gasoline Fuel</t>
  </si>
  <si>
    <t>$132,900</t>
  </si>
  <si>
    <t>350Z NISMO</t>
  </si>
  <si>
    <t>$75,499</t>
  </si>
  <si>
    <t>Rover Range Rover SWB</t>
  </si>
  <si>
    <t>Cayenne E-Hybrid S Platinum Edition</t>
  </si>
  <si>
    <t>69,404 mi.</t>
  </si>
  <si>
    <t>63,460 mi.</t>
  </si>
  <si>
    <t>341.0HP 6.0L 8 Cylinder Engine Flex Fuel Capability</t>
  </si>
  <si>
    <t>32,199 mi.</t>
  </si>
  <si>
    <t>69,487 mi.</t>
  </si>
  <si>
    <t>8,730 mi.</t>
  </si>
  <si>
    <t>Alta White</t>
  </si>
  <si>
    <t>$48,219</t>
  </si>
  <si>
    <t>Ram Van 1500</t>
  </si>
  <si>
    <t>83,420 mi.</t>
  </si>
  <si>
    <t>Altima 2.5 S</t>
  </si>
  <si>
    <t>189,000 mi.</t>
  </si>
  <si>
    <t>$2,899</t>
  </si>
  <si>
    <t>$97,555</t>
  </si>
  <si>
    <t>85,766 mi.</t>
  </si>
  <si>
    <t>13,970 mi.</t>
  </si>
  <si>
    <t>154 mi.</t>
  </si>
  <si>
    <t>Python Green</t>
  </si>
  <si>
    <t>$274,900</t>
  </si>
  <si>
    <t>265,000 mi.</t>
  </si>
  <si>
    <t>xB Base</t>
  </si>
  <si>
    <t>95,426 mi.</t>
  </si>
  <si>
    <t>158.0HP 2.4L 4 Cylinder Engine Gasoline Fuel</t>
  </si>
  <si>
    <t>119,900 mi.</t>
  </si>
  <si>
    <t>23,162 mi.</t>
  </si>
  <si>
    <t>$25,495</t>
  </si>
  <si>
    <t>3,950 mi.</t>
  </si>
  <si>
    <t>$83,500</t>
  </si>
  <si>
    <t>94,634 mi.</t>
  </si>
  <si>
    <t>$33,885</t>
  </si>
  <si>
    <t>Sienna XSE 25th Anniversary</t>
  </si>
  <si>
    <t>245.0HP 2.5L 4 Cylinder Engine Gas/Electric Hybrid</t>
  </si>
  <si>
    <t>7,856 mi.</t>
  </si>
  <si>
    <t>China Blue</t>
  </si>
  <si>
    <t>$425,000</t>
  </si>
  <si>
    <t>A4 2.0T Premium quattro</t>
  </si>
  <si>
    <t>181,000 mi.</t>
  </si>
  <si>
    <t>48,700 mi.</t>
  </si>
  <si>
    <t>86 860 Special Edition</t>
  </si>
  <si>
    <t>85,760 mi.</t>
  </si>
  <si>
    <t>300.0HP 5.7L 8 Cylinder Engine Gasoline Fuel</t>
  </si>
  <si>
    <t>36,187 mi.</t>
  </si>
  <si>
    <t>$28,895</t>
  </si>
  <si>
    <t>Tucson SEL</t>
  </si>
  <si>
    <t>13,666 mi.</t>
  </si>
  <si>
    <t>Portofino Gray</t>
  </si>
  <si>
    <t>$27,999</t>
  </si>
  <si>
    <t>50,500 mi.</t>
  </si>
  <si>
    <t>19,291 mi.</t>
  </si>
  <si>
    <t>$44,340</t>
  </si>
  <si>
    <t>Mustang Boss 302</t>
  </si>
  <si>
    <t>1,295 mi.</t>
  </si>
  <si>
    <t>444.0HP 5.0L 8 Cylinder Engine Gasoline Fuel</t>
  </si>
  <si>
    <t>$49,990</t>
  </si>
  <si>
    <t>$9,650</t>
  </si>
  <si>
    <t>14,976 mi.</t>
  </si>
  <si>
    <t>White Knuckle Clearcoat</t>
  </si>
  <si>
    <t>25,348 mi.</t>
  </si>
  <si>
    <t>$33,889</t>
  </si>
  <si>
    <t>23,133 mi.</t>
  </si>
  <si>
    <t>XE 20d Prestige</t>
  </si>
  <si>
    <t>34,322 mi.</t>
  </si>
  <si>
    <t>76,400 mi.</t>
  </si>
  <si>
    <t>18,533 mi.</t>
  </si>
  <si>
    <t>$38,978</t>
  </si>
  <si>
    <t>$92,888</t>
  </si>
  <si>
    <t>26,520 mi.</t>
  </si>
  <si>
    <t>340.0HP 3.0L V6 Cylinder Engine Flex Fuel Capability</t>
  </si>
  <si>
    <t>$33,800</t>
  </si>
  <si>
    <t>82,260 mi.</t>
  </si>
  <si>
    <t>Nautical Blue Pearl</t>
  </si>
  <si>
    <t>$31,906</t>
  </si>
  <si>
    <t>52,744 mi.</t>
  </si>
  <si>
    <t>28,200 mi.</t>
  </si>
  <si>
    <t>Maxima GLE</t>
  </si>
  <si>
    <t>194,277 mi.</t>
  </si>
  <si>
    <t>222.0HP 3.0L V6 Cylinder Engine Gasoline Fuel</t>
  </si>
  <si>
    <t>91,812 mi.</t>
  </si>
  <si>
    <t>$12,850</t>
  </si>
  <si>
    <t>84,224 mi.</t>
  </si>
  <si>
    <t>$43,775</t>
  </si>
  <si>
    <t>66,690 mi.</t>
  </si>
  <si>
    <t>$39,848</t>
  </si>
  <si>
    <t>85,095 mi.</t>
  </si>
  <si>
    <t>S60 T5 Premier Plus</t>
  </si>
  <si>
    <t>250.0HP 2.5L 5 Cylinder Engine Gasoline Fuel</t>
  </si>
  <si>
    <t>$61,995</t>
  </si>
  <si>
    <t>1,716 mi.</t>
  </si>
  <si>
    <t>Battery Electric</t>
  </si>
  <si>
    <t>Gray w/Blue Bolsters</t>
  </si>
  <si>
    <t>90,360 mi.</t>
  </si>
  <si>
    <t>82,146 mi.</t>
  </si>
  <si>
    <t>$30,825</t>
  </si>
  <si>
    <t>68,750 mi.</t>
  </si>
  <si>
    <t>Aventador S Base</t>
  </si>
  <si>
    <t>5,858 mi.</t>
  </si>
  <si>
    <t>729.0HP 6.5L 12 Cylinder Engine Gasoline Fuel</t>
  </si>
  <si>
    <t>$491,836</t>
  </si>
  <si>
    <t>Durango SLT</t>
  </si>
  <si>
    <t>335.0HP 5.7L 8 Cylinder Engine Gasoline Fuel</t>
  </si>
  <si>
    <t>152,270 mi.</t>
  </si>
  <si>
    <t>305.0HP 5.6L 8 Cylinder Engine Gasoline Fuel</t>
  </si>
  <si>
    <t>Sorento S</t>
  </si>
  <si>
    <t>19,605 mi.</t>
  </si>
  <si>
    <t>$33,591</t>
  </si>
  <si>
    <t>$69,999</t>
  </si>
  <si>
    <t>Impala Base</t>
  </si>
  <si>
    <t>180.0HP 3.4L V6 Cylinder Engine Gasoline Fuel</t>
  </si>
  <si>
    <t>5,918 mi.</t>
  </si>
  <si>
    <t>Silician Yellow</t>
  </si>
  <si>
    <t>134,033 mi.</t>
  </si>
  <si>
    <t>285.0HP 5.7L 8 Cylinder Engine Gasoline Fuel</t>
  </si>
  <si>
    <t>37,226 mi.</t>
  </si>
  <si>
    <t>3.3L V-6 gasoline direct injection, DOHC, D-CVVT variable valve</t>
  </si>
  <si>
    <t>71,924 mi.</t>
  </si>
  <si>
    <t>179.0HP 1.5L 4 Cylinder Engine Gasoline Fuel</t>
  </si>
  <si>
    <t>$13,700</t>
  </si>
  <si>
    <t>Huracan EVO Coupe</t>
  </si>
  <si>
    <t>5,718 mi.</t>
  </si>
  <si>
    <t>Arancio Borealis</t>
  </si>
  <si>
    <t>$279,991</t>
  </si>
  <si>
    <t>122,200 mi.</t>
  </si>
  <si>
    <t>37,248 mi.</t>
  </si>
  <si>
    <t>88,750 mi.</t>
  </si>
  <si>
    <t>255.0HP 4.8L 8 Cylinder Engine Gasoline Fuel</t>
  </si>
  <si>
    <t>XLR V</t>
  </si>
  <si>
    <t>443.0HP 4.4L 8 Cylinder Engine Gasoline Fuel</t>
  </si>
  <si>
    <t>Fusion Hybrid Titanium</t>
  </si>
  <si>
    <t>112,180 mi.</t>
  </si>
  <si>
    <t>$12,599</t>
  </si>
  <si>
    <t>149,130 mi.</t>
  </si>
  <si>
    <t>$27,950</t>
  </si>
  <si>
    <t>44,460 mi.</t>
  </si>
  <si>
    <t>240.0HP 2.7L Flat 6 Cylinder Engine Gasoline Fuel</t>
  </si>
  <si>
    <t>49,799 mi.</t>
  </si>
  <si>
    <t>27,407 mi.</t>
  </si>
  <si>
    <t>23,339 mi.</t>
  </si>
  <si>
    <t>Rosso</t>
  </si>
  <si>
    <t>Model S 90D</t>
  </si>
  <si>
    <t>74,122 mi.</t>
  </si>
  <si>
    <t>417.0HP Electric Motor Electric Fuel System</t>
  </si>
  <si>
    <t>14,745 mi.</t>
  </si>
  <si>
    <t>Graphite Grey</t>
  </si>
  <si>
    <t>2,700 mi.</t>
  </si>
  <si>
    <t>$85,950</t>
  </si>
  <si>
    <t>Regal Turbo - Premium 1</t>
  </si>
  <si>
    <t>190,000 mi.</t>
  </si>
  <si>
    <t>90,236 mi.</t>
  </si>
  <si>
    <t>Rover Range Rover Westminster SWB</t>
  </si>
  <si>
    <t>2,220 mi.</t>
  </si>
  <si>
    <t>$115,999</t>
  </si>
  <si>
    <t>Ranger Lariat</t>
  </si>
  <si>
    <t>45,163 mi.</t>
  </si>
  <si>
    <t>$35,690</t>
  </si>
  <si>
    <t>Passat 2.0T SE</t>
  </si>
  <si>
    <t>49,400 mi.</t>
  </si>
  <si>
    <t>11,256 mi.</t>
  </si>
  <si>
    <t>$124,900</t>
  </si>
  <si>
    <t>174,678 mi.</t>
  </si>
  <si>
    <t>RX 450h F Sport Handling</t>
  </si>
  <si>
    <t>1,600 mi.</t>
  </si>
  <si>
    <t>911 GT3 RS</t>
  </si>
  <si>
    <t>15,509 mi.</t>
  </si>
  <si>
    <t>Lizard Green</t>
  </si>
  <si>
    <t>69,849 mi.</t>
  </si>
  <si>
    <t>$48,149</t>
  </si>
  <si>
    <t>Mirai Base</t>
  </si>
  <si>
    <t>151.0HP Electric Motor Hydrogen Fuel</t>
  </si>
  <si>
    <t>Explorer Sport Trac XLT</t>
  </si>
  <si>
    <t>228,000 mi.</t>
  </si>
  <si>
    <t>Sierra 1500 SLE1 Extended Cab</t>
  </si>
  <si>
    <t>$6,100</t>
  </si>
  <si>
    <t>C-Class C 300 Luxury</t>
  </si>
  <si>
    <t>SRX Standard</t>
  </si>
  <si>
    <t>Town &amp; Country Touring-L</t>
  </si>
  <si>
    <t>$5,949</t>
  </si>
  <si>
    <t>$149,000</t>
  </si>
  <si>
    <t>$136,900</t>
  </si>
  <si>
    <t>66,281 mi.</t>
  </si>
  <si>
    <t>$39,499</t>
  </si>
  <si>
    <t>CX-30 Base</t>
  </si>
  <si>
    <t>19,319 mi.</t>
  </si>
  <si>
    <t>AMG G AMG G 63 4MATIC</t>
  </si>
  <si>
    <t>32,936 mi.</t>
  </si>
  <si>
    <t>30,450 mi.</t>
  </si>
  <si>
    <t>38,200 mi.</t>
  </si>
  <si>
    <t>26,315 mi.</t>
  </si>
  <si>
    <t>$31,871</t>
  </si>
  <si>
    <t>Silverado 1500 LS</t>
  </si>
  <si>
    <t>270.0HP 4.8L 8 Cylinder Engine Gasoline Fuel</t>
  </si>
  <si>
    <t>$116,911</t>
  </si>
  <si>
    <t>Impreza Outback Sport Wagon</t>
  </si>
  <si>
    <t>98,313 mi.</t>
  </si>
  <si>
    <t>$7,495</t>
  </si>
  <si>
    <t>XT5 Premium Luxury</t>
  </si>
  <si>
    <t>Kicks S</t>
  </si>
  <si>
    <t>19,877 mi.</t>
  </si>
  <si>
    <t>1.6L I4 16V MPFI DOHC</t>
  </si>
  <si>
    <t>Super Black</t>
  </si>
  <si>
    <t>83,858 mi.</t>
  </si>
  <si>
    <t>$27,633</t>
  </si>
  <si>
    <t>24,108 mi.</t>
  </si>
  <si>
    <t>42,609 mi.</t>
  </si>
  <si>
    <t>$32,107</t>
  </si>
  <si>
    <t>$7,750</t>
  </si>
  <si>
    <t>121,525 mi.</t>
  </si>
  <si>
    <t>6,423 mi.</t>
  </si>
  <si>
    <t>Solstice Base</t>
  </si>
  <si>
    <t>62,310 mi.</t>
  </si>
  <si>
    <t>177.0HP 2.4L 4 Cylinder Engine Gasoline Fuel</t>
  </si>
  <si>
    <t>Mazda6 Carbon Edition</t>
  </si>
  <si>
    <t>21,444 mi.</t>
  </si>
  <si>
    <t>153,250 mi.</t>
  </si>
  <si>
    <t>160.0HP 1.4L 4 Cylinder Engine Gasoline Fuel</t>
  </si>
  <si>
    <t>$4,399</t>
  </si>
  <si>
    <t>140,401 mi.</t>
  </si>
  <si>
    <t>F-150 Tremor</t>
  </si>
  <si>
    <t>2,010 mi.</t>
  </si>
  <si>
    <t>24,360 mi.</t>
  </si>
  <si>
    <t>34,988 mi.</t>
  </si>
  <si>
    <t>56,654 mi.</t>
  </si>
  <si>
    <t>MKT Base</t>
  </si>
  <si>
    <t>140,200 mi.</t>
  </si>
  <si>
    <t>303.0HP 3.7L V6 Cylinder Engine Gasoline Fuel</t>
  </si>
  <si>
    <t>Cruze LT Automatic</t>
  </si>
  <si>
    <t>122,971 mi.</t>
  </si>
  <si>
    <t>1.4L I4 16V GDI DOHC Turbo</t>
  </si>
  <si>
    <t>Kinetic Blue</t>
  </si>
  <si>
    <t>227,010 mi.</t>
  </si>
  <si>
    <t>F-150 Lariat SuperCrew</t>
  </si>
  <si>
    <t>271,000 mi.</t>
  </si>
  <si>
    <t>13,800 mi.</t>
  </si>
  <si>
    <t>$234,000</t>
  </si>
  <si>
    <t>Ram 2500 Quad Cab</t>
  </si>
  <si>
    <t>171,079 mi.</t>
  </si>
  <si>
    <t>245.0HP 5.9L Straight 6 Cylinder Engine Diesel Fuel</t>
  </si>
  <si>
    <t>24,915 mi.</t>
  </si>
  <si>
    <t>$44,791</t>
  </si>
  <si>
    <t>15,577 mi.</t>
  </si>
  <si>
    <t>Electric Blue Metallic</t>
  </si>
  <si>
    <t>$19,599</t>
  </si>
  <si>
    <t>102,370 mi.</t>
  </si>
  <si>
    <t>$21,373</t>
  </si>
  <si>
    <t>Gallardo LP570-4 Superleggera</t>
  </si>
  <si>
    <t>562.0HP 5.2L 10 Cylinder Engine Gasoline Fuel</t>
  </si>
  <si>
    <t>C-Class C 250 Luxury</t>
  </si>
  <si>
    <t>500X Trekking Plus</t>
  </si>
  <si>
    <t>F-250 XL Crew Cab Super Duty</t>
  </si>
  <si>
    <t>315,000 mi.</t>
  </si>
  <si>
    <t>E350 Super Duty Base</t>
  </si>
  <si>
    <t>305.0HP 6.8L 10 Cylinder Engine Gasoline Fuel</t>
  </si>
  <si>
    <t>43,850 mi.</t>
  </si>
  <si>
    <t>153,350 mi.</t>
  </si>
  <si>
    <t>Tiguan 2.0T SEL Premium R-Line</t>
  </si>
  <si>
    <t>Q4 e-tron 50 Premium Plus</t>
  </si>
  <si>
    <t>40,971 mi.</t>
  </si>
  <si>
    <t>248,000 mi.</t>
  </si>
  <si>
    <t>HUMMER EV Edition 1</t>
  </si>
  <si>
    <t>940 mi.</t>
  </si>
  <si>
    <t>$146,000</t>
  </si>
  <si>
    <t>7,455 mi.</t>
  </si>
  <si>
    <t>Glacier Blue Metallic</t>
  </si>
  <si>
    <t>$68,990</t>
  </si>
  <si>
    <t>137,790 mi.</t>
  </si>
  <si>
    <t>21,450 mi.</t>
  </si>
  <si>
    <t>43,875 mi.</t>
  </si>
  <si>
    <t>$29,725</t>
  </si>
  <si>
    <t>G8 GT</t>
  </si>
  <si>
    <t>81,327 mi.</t>
  </si>
  <si>
    <t>355.0HP 6.0L 8 Cylinder Engine Gasoline Fuel</t>
  </si>
  <si>
    <t>72,836 mi.</t>
  </si>
  <si>
    <t>5,072 mi.</t>
  </si>
  <si>
    <t>4.0L V8 32V MPFI DOHC Twin Turbo</t>
  </si>
  <si>
    <t>Commander Sport</t>
  </si>
  <si>
    <t>161,900 mi.</t>
  </si>
  <si>
    <t>235.0HP 4.7L 8 Cylinder Engine Flex Fuel Capability</t>
  </si>
  <si>
    <t>A5 45 S line Premium Plus</t>
  </si>
  <si>
    <t>14,993 mi.</t>
  </si>
  <si>
    <t>Jetta 1.4T R-Line</t>
  </si>
  <si>
    <t>$14,980</t>
  </si>
  <si>
    <t>Taycan 4S</t>
  </si>
  <si>
    <t>482.0HP Electric Motor Electric Fuel System</t>
  </si>
  <si>
    <t>$108,000</t>
  </si>
  <si>
    <t>35,566 mi.</t>
  </si>
  <si>
    <t>20,678 mi.</t>
  </si>
  <si>
    <t>10,900 mi.</t>
  </si>
  <si>
    <t>19,079 mi.</t>
  </si>
  <si>
    <t>182.0HP 2.4L 4 Cylinder Engine Gasoline/Mild Electric Hybrid</t>
  </si>
  <si>
    <t>RX-8 Sport</t>
  </si>
  <si>
    <t>155,500 mi.</t>
  </si>
  <si>
    <t>212.0HP 1.3L Rotary engine Gasoline Fuel</t>
  </si>
  <si>
    <t>35,500 mi.</t>
  </si>
  <si>
    <t>$25,215</t>
  </si>
  <si>
    <t>Ranger Edge SuperCab</t>
  </si>
  <si>
    <t>148.0HP 3.0L V6 Cylinder Engine Gasoline Fuel</t>
  </si>
  <si>
    <t>Golf GTI 2.0T SE w/Performance Package 4-Door</t>
  </si>
  <si>
    <t>59,250 mi.</t>
  </si>
  <si>
    <t>X5 sDrive35i</t>
  </si>
  <si>
    <t>39,250 mi.</t>
  </si>
  <si>
    <t>23,647 mi.</t>
  </si>
  <si>
    <t>127,941 mi.</t>
  </si>
  <si>
    <t>$24,850</t>
  </si>
  <si>
    <t>Bronco Heritage Edition Advanced</t>
  </si>
  <si>
    <t>113,395 mi.</t>
  </si>
  <si>
    <t>GLE 350 GLE 350</t>
  </si>
  <si>
    <t>18,815 mi.</t>
  </si>
  <si>
    <t>23,350 mi.</t>
  </si>
  <si>
    <t>4Runner Limited Nightshade</t>
  </si>
  <si>
    <t>48,842 mi.</t>
  </si>
  <si>
    <t>$39,857</t>
  </si>
  <si>
    <t>500 Sport</t>
  </si>
  <si>
    <t>47,800 mi.</t>
  </si>
  <si>
    <t>7,102 mi.</t>
  </si>
  <si>
    <t>9,095 mi.</t>
  </si>
  <si>
    <t>179,700 mi.</t>
  </si>
  <si>
    <t>3,420 mi.</t>
  </si>
  <si>
    <t>$399,950</t>
  </si>
  <si>
    <t>$19,795</t>
  </si>
  <si>
    <t>$23,400</t>
  </si>
  <si>
    <t>CC Sport</t>
  </si>
  <si>
    <t>131,986 mi.</t>
  </si>
  <si>
    <t>Golf SportWagen TSI S 4-Door</t>
  </si>
  <si>
    <t>127,770 mi.</t>
  </si>
  <si>
    <t>56,985 mi.</t>
  </si>
  <si>
    <t>Prius Plug-in Base</t>
  </si>
  <si>
    <t>134.0HP 1.8L 4 Cylinder Engine Plug-In Electric/Gas</t>
  </si>
  <si>
    <t>92,671 mi.</t>
  </si>
  <si>
    <t>$55,900</t>
  </si>
  <si>
    <t>16,741 mi.</t>
  </si>
  <si>
    <t>133,504 mi.</t>
  </si>
  <si>
    <t>20,296 mi.</t>
  </si>
  <si>
    <t>Red Obsession</t>
  </si>
  <si>
    <t>Very Light Cashmere</t>
  </si>
  <si>
    <t>$30,599</t>
  </si>
  <si>
    <t>55,234 mi.</t>
  </si>
  <si>
    <t>Platinum Gray Metallic</t>
  </si>
  <si>
    <t>Black / Gray</t>
  </si>
  <si>
    <t>$19,290</t>
  </si>
  <si>
    <t>162,482 mi.</t>
  </si>
  <si>
    <t>LS V8</t>
  </si>
  <si>
    <t>F-150 Lightning LARIAT</t>
  </si>
  <si>
    <t>470 mi.</t>
  </si>
  <si>
    <t>$71,900</t>
  </si>
  <si>
    <t>C-Class C55 AMG Sport</t>
  </si>
  <si>
    <t>98,300 mi.</t>
  </si>
  <si>
    <t>362.0HP 5.4L 8 Cylinder Engine Gasoline Fuel</t>
  </si>
  <si>
    <t>S6 4.0T Prestige</t>
  </si>
  <si>
    <t>82,849 mi.</t>
  </si>
  <si>
    <t>911 Carrera 4S Cabriolet</t>
  </si>
  <si>
    <t>$79,995</t>
  </si>
  <si>
    <t>Forte LXS</t>
  </si>
  <si>
    <t>53,452 mi.</t>
  </si>
  <si>
    <t>40,011 mi.</t>
  </si>
  <si>
    <t>Santa Fe Sport 2.0L Turbo</t>
  </si>
  <si>
    <t>15,741 mi.</t>
  </si>
  <si>
    <t>Sorento SX Prestige</t>
  </si>
  <si>
    <t>11,100 mi.</t>
  </si>
  <si>
    <t>281.0HP 2.5L 4 Cylinder Engine Gasoline Fuel</t>
  </si>
  <si>
    <t>$40,200</t>
  </si>
  <si>
    <t>69,750 mi.</t>
  </si>
  <si>
    <t>19,162 mi.</t>
  </si>
  <si>
    <t>6,046 mi.</t>
  </si>
  <si>
    <t>$51,598</t>
  </si>
  <si>
    <t>10,832 mi.</t>
  </si>
  <si>
    <t>Matrix XR</t>
  </si>
  <si>
    <t>173,452 mi.</t>
  </si>
  <si>
    <t>Optima SX Turbo</t>
  </si>
  <si>
    <t>103,338 mi.</t>
  </si>
  <si>
    <t>Remington Red Metallic</t>
  </si>
  <si>
    <t>$17,238</t>
  </si>
  <si>
    <t>Q8 3.0T Premium</t>
  </si>
  <si>
    <t>51,984 mi.</t>
  </si>
  <si>
    <t>$44,870</t>
  </si>
  <si>
    <t>8,974 mi.</t>
  </si>
  <si>
    <t>$79,900</t>
  </si>
  <si>
    <t>99,999 mi.</t>
  </si>
  <si>
    <t>$10,998</t>
  </si>
  <si>
    <t>59,400 mi.</t>
  </si>
  <si>
    <t>47,147 mi.</t>
  </si>
  <si>
    <t>$23,625</t>
  </si>
  <si>
    <t>53,782 mi.</t>
  </si>
  <si>
    <t>Escape SEL</t>
  </si>
  <si>
    <t>Grand Caravan SE</t>
  </si>
  <si>
    <t>Elantra HEV Limited</t>
  </si>
  <si>
    <t>28,600 mi.</t>
  </si>
  <si>
    <t>139.0HP 1.6L 4 Cylinder Engine Gas/Electric Hybrid</t>
  </si>
  <si>
    <t>Canyon Denali</t>
  </si>
  <si>
    <t>26,339 mi.</t>
  </si>
  <si>
    <t>28,644 mi.</t>
  </si>
  <si>
    <t>148,740 mi.</t>
  </si>
  <si>
    <t>224.0HP 2.5L 4 Cylinder Engine Gasoline Fuel</t>
  </si>
  <si>
    <t>16,919 mi.</t>
  </si>
  <si>
    <t>Tahoe LS</t>
  </si>
  <si>
    <t>Escape PHEV SE</t>
  </si>
  <si>
    <t>1,889 mi.</t>
  </si>
  <si>
    <t>221.0HP 2.5L 4 Cylinder Engine Plug-In Electric/Gas</t>
  </si>
  <si>
    <t>$32,850</t>
  </si>
  <si>
    <t>62,197 mi.</t>
  </si>
  <si>
    <t>$26,691</t>
  </si>
  <si>
    <t>$24,350</t>
  </si>
  <si>
    <t>83,400 mi.</t>
  </si>
  <si>
    <t>XT5 Base</t>
  </si>
  <si>
    <t>74,414 mi.</t>
  </si>
  <si>
    <t>29,816 mi.</t>
  </si>
  <si>
    <t>540.0HP 5.4L 8 Cylinder Engine Gasoline Fuel</t>
  </si>
  <si>
    <t>68,749 mi.</t>
  </si>
  <si>
    <t>190,395 mi.</t>
  </si>
  <si>
    <t>Huracan LP610-4</t>
  </si>
  <si>
    <t>34,152 mi.</t>
  </si>
  <si>
    <t>602.0HP 5.2L 10 Cylinder Engine Gasoline Fuel</t>
  </si>
  <si>
    <t>$185,500</t>
  </si>
  <si>
    <t>98,528 mi.</t>
  </si>
  <si>
    <t>$7,450</t>
  </si>
  <si>
    <t>91,500 mi.</t>
  </si>
  <si>
    <t>$13,599</t>
  </si>
  <si>
    <t>50,850 mi.</t>
  </si>
  <si>
    <t>199,400 mi.</t>
  </si>
  <si>
    <t>2500 Powerwagon</t>
  </si>
  <si>
    <t>84,220 mi.</t>
  </si>
  <si>
    <t>67,280 mi.</t>
  </si>
  <si>
    <t>Passat 2.0T R-Line</t>
  </si>
  <si>
    <t>16,538 mi.</t>
  </si>
  <si>
    <t>Reflex Silver</t>
  </si>
  <si>
    <t>$25,998</t>
  </si>
  <si>
    <t>53,450 mi.</t>
  </si>
  <si>
    <t>Golf Alltrack TSI SE</t>
  </si>
  <si>
    <t>63,277 mi.</t>
  </si>
  <si>
    <t>60,854 mi.</t>
  </si>
  <si>
    <t>$25,498</t>
  </si>
  <si>
    <t>RAV4 SE</t>
  </si>
  <si>
    <t>108,130 mi.</t>
  </si>
  <si>
    <t>176.0HP 2.5L 4 Cylinder Engine Gasoline Fuel</t>
  </si>
  <si>
    <t>4Runner TRD Sport</t>
  </si>
  <si>
    <t>11,400 mi.</t>
  </si>
  <si>
    <t>27,500 mi.</t>
  </si>
  <si>
    <t>X5 xDrive 35i Sport Activity</t>
  </si>
  <si>
    <t>122,600 mi.</t>
  </si>
  <si>
    <t>Charger Base</t>
  </si>
  <si>
    <t>145,565 mi.</t>
  </si>
  <si>
    <t>24,781 mi.</t>
  </si>
  <si>
    <t>$28,991</t>
  </si>
  <si>
    <t>49,252 mi.</t>
  </si>
  <si>
    <t>Deep Blue Metallic</t>
  </si>
  <si>
    <t>Cascada Base</t>
  </si>
  <si>
    <t>103,814 mi.</t>
  </si>
  <si>
    <t>200.0HP 1.6L 4 Cylinder Engine Gasoline Fuel</t>
  </si>
  <si>
    <t>4Runner Venture</t>
  </si>
  <si>
    <t>60,942 mi.</t>
  </si>
  <si>
    <t>Glacier Silver Metallic</t>
  </si>
  <si>
    <t>$32,085</t>
  </si>
  <si>
    <t>100,780 mi.</t>
  </si>
  <si>
    <t>$19,470</t>
  </si>
  <si>
    <t>90,200 mi.</t>
  </si>
  <si>
    <t>227.0HP 2.0L 4 Cylinder Engine Gasoline Fuel</t>
  </si>
  <si>
    <t>Passat 2.5 SE</t>
  </si>
  <si>
    <t>159,870 mi.</t>
  </si>
  <si>
    <t>Q5 40 Premium</t>
  </si>
  <si>
    <t>14,550 mi.</t>
  </si>
  <si>
    <t>201.0HP 2.0L 4 Cylinder Engine Gasoline/Mild Electric Hybrid</t>
  </si>
  <si>
    <t>35,515 mi.</t>
  </si>
  <si>
    <t>Protege DX</t>
  </si>
  <si>
    <t>94,200 mi.</t>
  </si>
  <si>
    <t>90,189 mi.</t>
  </si>
  <si>
    <t>1,148 mi.</t>
  </si>
  <si>
    <t>Carpathian Grey</t>
  </si>
  <si>
    <t>$193,063</t>
  </si>
  <si>
    <t>SLK-Class SLK320</t>
  </si>
  <si>
    <t>86,281 mi.</t>
  </si>
  <si>
    <t>34,580 mi.</t>
  </si>
  <si>
    <t>242.0HP 3.3L V6 Cylinder Engine Gasoline Fuel</t>
  </si>
  <si>
    <t>Mazda6 Signature</t>
  </si>
  <si>
    <t>11,737 mi.</t>
  </si>
  <si>
    <t>Deep Chestnut</t>
  </si>
  <si>
    <t>$33,687</t>
  </si>
  <si>
    <t>25,535 mi.</t>
  </si>
  <si>
    <t>$68,969</t>
  </si>
  <si>
    <t>67,499 mi.</t>
  </si>
  <si>
    <t>4Runner Sport</t>
  </si>
  <si>
    <t>220,450 mi.</t>
  </si>
  <si>
    <t>$8,550</t>
  </si>
  <si>
    <t>GLA-Class GLA 45 AMG</t>
  </si>
  <si>
    <t>355.0HP 2.0L 4 Cylinder Engine Gasoline Fuel</t>
  </si>
  <si>
    <t>63,150 mi.</t>
  </si>
  <si>
    <t>Atlas 3.6L SE w/Technology</t>
  </si>
  <si>
    <t>115,359 mi.</t>
  </si>
  <si>
    <t>90,601 mi.</t>
  </si>
  <si>
    <t>132,200 mi.</t>
  </si>
  <si>
    <t>400.0HP 5.0L 8 Cylinder Engine Gasoline Fuel</t>
  </si>
  <si>
    <t>211.0HP 2.0L 4 Cylinder Engine Diesel Fuel</t>
  </si>
  <si>
    <t>Beetle 2.0T Final Edition SE</t>
  </si>
  <si>
    <t>95,070 mi.</t>
  </si>
  <si>
    <t>$12,750</t>
  </si>
  <si>
    <t>125,519 mi.</t>
  </si>
  <si>
    <t>A6 2.0T Sport</t>
  </si>
  <si>
    <t>49,650 mi.</t>
  </si>
  <si>
    <t>149,800 mi.</t>
  </si>
  <si>
    <t>$11,600</t>
  </si>
  <si>
    <t>Blazer 1LT</t>
  </si>
  <si>
    <t>37,161 mi.</t>
  </si>
  <si>
    <t>Nightfall Gray Metallic</t>
  </si>
  <si>
    <t>Ram 3500 Quad Cab DRW</t>
  </si>
  <si>
    <t>111,700 mi.</t>
  </si>
  <si>
    <t>72,784 mi.</t>
  </si>
  <si>
    <t>Escalade Base</t>
  </si>
  <si>
    <t>140,450 mi.</t>
  </si>
  <si>
    <t>132,700 mi.</t>
  </si>
  <si>
    <t>2,058 mi.</t>
  </si>
  <si>
    <t>$101,999</t>
  </si>
  <si>
    <t>23,442 mi.</t>
  </si>
  <si>
    <t>23,749 mi.</t>
  </si>
  <si>
    <t>35,048 mi.</t>
  </si>
  <si>
    <t>Lunar Rock</t>
  </si>
  <si>
    <t>Black / Graphite</t>
  </si>
  <si>
    <t>91,239 mi.</t>
  </si>
  <si>
    <t>$131,000</t>
  </si>
  <si>
    <t>59,678 mi.</t>
  </si>
  <si>
    <t>$33,700</t>
  </si>
  <si>
    <t>M240 i xDrive</t>
  </si>
  <si>
    <t>Prius Two</t>
  </si>
  <si>
    <t>80,354 mi.</t>
  </si>
  <si>
    <t>$13,310</t>
  </si>
  <si>
    <t>105,674 mi.</t>
  </si>
  <si>
    <t>Tundra Grade</t>
  </si>
  <si>
    <t>92,700 mi.</t>
  </si>
  <si>
    <t>$20,800</t>
  </si>
  <si>
    <t>101,387 mi.</t>
  </si>
  <si>
    <t>36,544 mi.</t>
  </si>
  <si>
    <t>$33,290</t>
  </si>
  <si>
    <t>115,872 mi.</t>
  </si>
  <si>
    <t>135,603 mi.</t>
  </si>
  <si>
    <t>136.0HP 1.8L 4 Cylinder Engine Gasoline Fuel</t>
  </si>
  <si>
    <t>26,540 mi.</t>
  </si>
  <si>
    <t>35,134 mi.</t>
  </si>
  <si>
    <t>$12,400</t>
  </si>
  <si>
    <t>49,990 mi.</t>
  </si>
  <si>
    <t>270.0HP 2.0L 4 Cylinder Engine Gasoline Fuel</t>
  </si>
  <si>
    <t>153,818 mi.</t>
  </si>
  <si>
    <t>F-PACE 35t Premium</t>
  </si>
  <si>
    <t>58,060 mi.</t>
  </si>
  <si>
    <t>Suzuki</t>
  </si>
  <si>
    <t>SX4 Base</t>
  </si>
  <si>
    <t>99,982 mi.</t>
  </si>
  <si>
    <t>EcoSport SES</t>
  </si>
  <si>
    <t>178,416 mi.</t>
  </si>
  <si>
    <t>82,500 mi.</t>
  </si>
  <si>
    <t>X3 xDrive28i</t>
  </si>
  <si>
    <t>92,984 mi.</t>
  </si>
  <si>
    <t>25,548 mi.</t>
  </si>
  <si>
    <t>65,441 mi.</t>
  </si>
  <si>
    <t>39,611 mi.</t>
  </si>
  <si>
    <t>Quartzite Grey Metallic</t>
  </si>
  <si>
    <t>154,860 mi.</t>
  </si>
  <si>
    <t>7,008 mi.</t>
  </si>
  <si>
    <t>$151,900</t>
  </si>
  <si>
    <t>21,057 mi.</t>
  </si>
  <si>
    <t>$99,800</t>
  </si>
  <si>
    <t>CT 200h Base</t>
  </si>
  <si>
    <t>39,750 mi.</t>
  </si>
  <si>
    <t>Martin DB7 Vantage Volante</t>
  </si>
  <si>
    <t>420.0HP 5.9L 12 Cylinder Engine Gasoline Fuel</t>
  </si>
  <si>
    <t>Impala 2LZ</t>
  </si>
  <si>
    <t>71,312 mi.</t>
  </si>
  <si>
    <t>$17,899</t>
  </si>
  <si>
    <t>$59,335</t>
  </si>
  <si>
    <t>32,250 mi.</t>
  </si>
  <si>
    <t>53,705 mi.</t>
  </si>
  <si>
    <t>714 mi.</t>
  </si>
  <si>
    <t>C / C</t>
  </si>
  <si>
    <t>$349,950</t>
  </si>
  <si>
    <t>Taycan</t>
  </si>
  <si>
    <t>2,116 mi.</t>
  </si>
  <si>
    <t>$90,998</t>
  </si>
  <si>
    <t>accident(1 yes /0 no)</t>
  </si>
  <si>
    <t>MARCA</t>
  </si>
  <si>
    <t>N COCHES</t>
  </si>
  <si>
    <t>TOTAL COCHES</t>
  </si>
  <si>
    <t>kilometraje(millas)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</si>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</sst>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FFFFFF"/>
      <name val="Courier New"/>
      <family val="3"/>
    </font>
    <font>
      <b/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 vertical="center" indent="1"/>
    </xf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16" fillId="0" borderId="10" xfId="0" applyFont="1" applyBorder="1"/>
    <xf numFmtId="0" fontId="16" fillId="36" borderId="10" xfId="0" applyFont="1" applyFill="1" applyBorder="1"/>
    <xf numFmtId="0" fontId="16" fillId="0" borderId="0" xfId="0" applyFont="1"/>
    <xf numFmtId="0" fontId="16" fillId="33" borderId="0" xfId="0" applyFont="1" applyFill="1"/>
    <xf numFmtId="0" fontId="19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HP vs PRECIO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AUDI!$O$2:$O$201</c:f>
              <c:strCache>
                <c:ptCount val="200"/>
                <c:pt idx="0">
                  <c:v>$34,999</c:v>
                </c:pt>
                <c:pt idx="1">
                  <c:v>$31,000</c:v>
                </c:pt>
                <c:pt idx="2">
                  <c:v>$21,375</c:v>
                </c:pt>
                <c:pt idx="3">
                  <c:v>$8,999</c:v>
                </c:pt>
                <c:pt idx="4">
                  <c:v>$36,880</c:v>
                </c:pt>
                <c:pt idx="5">
                  <c:v>$6,500</c:v>
                </c:pt>
                <c:pt idx="6">
                  <c:v>$144,900</c:v>
                </c:pt>
                <c:pt idx="7">
                  <c:v>$31,000</c:v>
                </c:pt>
                <c:pt idx="8">
                  <c:v>$59,950</c:v>
                </c:pt>
                <c:pt idx="9">
                  <c:v>$45,000</c:v>
                </c:pt>
                <c:pt idx="10">
                  <c:v>$9,995</c:v>
                </c:pt>
                <c:pt idx="11">
                  <c:v>$49,998</c:v>
                </c:pt>
                <c:pt idx="12">
                  <c:v>$9,995</c:v>
                </c:pt>
                <c:pt idx="13">
                  <c:v>$25,999</c:v>
                </c:pt>
                <c:pt idx="14">
                  <c:v>$39,999</c:v>
                </c:pt>
                <c:pt idx="15">
                  <c:v>$36,499</c:v>
                </c:pt>
                <c:pt idx="16">
                  <c:v>$128,900</c:v>
                </c:pt>
                <c:pt idx="17">
                  <c:v>$17,000</c:v>
                </c:pt>
                <c:pt idx="18">
                  <c:v>$76,000</c:v>
                </c:pt>
                <c:pt idx="19">
                  <c:v>$24,700</c:v>
                </c:pt>
                <c:pt idx="20">
                  <c:v>$119,900</c:v>
                </c:pt>
                <c:pt idx="21">
                  <c:v>$42,998</c:v>
                </c:pt>
                <c:pt idx="22">
                  <c:v>$77,500</c:v>
                </c:pt>
                <c:pt idx="23">
                  <c:v>$74,900</c:v>
                </c:pt>
                <c:pt idx="24">
                  <c:v>$33,610</c:v>
                </c:pt>
                <c:pt idx="25">
                  <c:v>$47,598</c:v>
                </c:pt>
                <c:pt idx="26">
                  <c:v>$102,000</c:v>
                </c:pt>
                <c:pt idx="27">
                  <c:v>$42,800</c:v>
                </c:pt>
                <c:pt idx="28">
                  <c:v>$52,900</c:v>
                </c:pt>
                <c:pt idx="29">
                  <c:v>$20,000</c:v>
                </c:pt>
                <c:pt idx="30">
                  <c:v>$50,000</c:v>
                </c:pt>
                <c:pt idx="31">
                  <c:v>$14,000</c:v>
                </c:pt>
                <c:pt idx="32">
                  <c:v>$36,340</c:v>
                </c:pt>
                <c:pt idx="33">
                  <c:v>$91,500</c:v>
                </c:pt>
                <c:pt idx="34">
                  <c:v>$67,900</c:v>
                </c:pt>
                <c:pt idx="35">
                  <c:v>$25,999</c:v>
                </c:pt>
                <c:pt idx="36">
                  <c:v>$38,000</c:v>
                </c:pt>
                <c:pt idx="37">
                  <c:v>$37,000</c:v>
                </c:pt>
                <c:pt idx="38">
                  <c:v>$43,500</c:v>
                </c:pt>
                <c:pt idx="39">
                  <c:v>$42,900</c:v>
                </c:pt>
                <c:pt idx="40">
                  <c:v>$59,598</c:v>
                </c:pt>
                <c:pt idx="41">
                  <c:v>$39,999</c:v>
                </c:pt>
                <c:pt idx="42">
                  <c:v>$31,990</c:v>
                </c:pt>
                <c:pt idx="43">
                  <c:v>$29,995</c:v>
                </c:pt>
                <c:pt idx="44">
                  <c:v>$10,500</c:v>
                </c:pt>
                <c:pt idx="45">
                  <c:v>$15,500</c:v>
                </c:pt>
                <c:pt idx="46">
                  <c:v>$17,000</c:v>
                </c:pt>
                <c:pt idx="47">
                  <c:v>$101,998</c:v>
                </c:pt>
                <c:pt idx="48">
                  <c:v>$67,000</c:v>
                </c:pt>
                <c:pt idx="49">
                  <c:v>$63,000</c:v>
                </c:pt>
                <c:pt idx="50">
                  <c:v>$18,999</c:v>
                </c:pt>
                <c:pt idx="51">
                  <c:v>$39,990</c:v>
                </c:pt>
                <c:pt idx="52">
                  <c:v>$25,000</c:v>
                </c:pt>
                <c:pt idx="53">
                  <c:v>$13,850</c:v>
                </c:pt>
                <c:pt idx="54">
                  <c:v>$63,000</c:v>
                </c:pt>
                <c:pt idx="55">
                  <c:v>$42,500</c:v>
                </c:pt>
                <c:pt idx="56">
                  <c:v>$35,000</c:v>
                </c:pt>
                <c:pt idx="57">
                  <c:v>$53,500</c:v>
                </c:pt>
                <c:pt idx="58">
                  <c:v>$22,000</c:v>
                </c:pt>
                <c:pt idx="59">
                  <c:v>$39,998</c:v>
                </c:pt>
                <c:pt idx="60">
                  <c:v>$6,500</c:v>
                </c:pt>
                <c:pt idx="61">
                  <c:v>$30,000</c:v>
                </c:pt>
                <c:pt idx="62">
                  <c:v>$50,000</c:v>
                </c:pt>
                <c:pt idx="63">
                  <c:v>$44,900</c:v>
                </c:pt>
                <c:pt idx="64">
                  <c:v>$27,500</c:v>
                </c:pt>
                <c:pt idx="65">
                  <c:v>$14,998</c:v>
                </c:pt>
                <c:pt idx="66">
                  <c:v>$28,000</c:v>
                </c:pt>
                <c:pt idx="67">
                  <c:v>$34,000</c:v>
                </c:pt>
                <c:pt idx="68">
                  <c:v>$50,000</c:v>
                </c:pt>
                <c:pt idx="69">
                  <c:v>$38,999</c:v>
                </c:pt>
                <c:pt idx="70">
                  <c:v>$39,599</c:v>
                </c:pt>
                <c:pt idx="71">
                  <c:v>$7,000</c:v>
                </c:pt>
                <c:pt idx="72">
                  <c:v>$61,059</c:v>
                </c:pt>
                <c:pt idx="73">
                  <c:v>$187,900</c:v>
                </c:pt>
                <c:pt idx="74">
                  <c:v>$117,000</c:v>
                </c:pt>
                <c:pt idx="75">
                  <c:v>$107,900</c:v>
                </c:pt>
                <c:pt idx="76">
                  <c:v>$78,900</c:v>
                </c:pt>
                <c:pt idx="77">
                  <c:v>$35,999</c:v>
                </c:pt>
                <c:pt idx="78">
                  <c:v>$9,900</c:v>
                </c:pt>
                <c:pt idx="79">
                  <c:v>$28,000</c:v>
                </c:pt>
                <c:pt idx="80">
                  <c:v>$5,700</c:v>
                </c:pt>
                <c:pt idx="81">
                  <c:v>$162,500</c:v>
                </c:pt>
                <c:pt idx="82">
                  <c:v>$25,990</c:v>
                </c:pt>
                <c:pt idx="83">
                  <c:v>$16,000</c:v>
                </c:pt>
                <c:pt idx="84">
                  <c:v>$13,800</c:v>
                </c:pt>
                <c:pt idx="85">
                  <c:v>$31,500</c:v>
                </c:pt>
                <c:pt idx="86">
                  <c:v>$19,500</c:v>
                </c:pt>
                <c:pt idx="87">
                  <c:v>$61,998</c:v>
                </c:pt>
                <c:pt idx="88">
                  <c:v>$11,500</c:v>
                </c:pt>
                <c:pt idx="89">
                  <c:v>$17,000</c:v>
                </c:pt>
                <c:pt idx="90">
                  <c:v>$48,000</c:v>
                </c:pt>
                <c:pt idx="91">
                  <c:v>$23,000</c:v>
                </c:pt>
                <c:pt idx="92">
                  <c:v>$54,900</c:v>
                </c:pt>
                <c:pt idx="93">
                  <c:v>$42,000</c:v>
                </c:pt>
                <c:pt idx="94">
                  <c:v>$12,000</c:v>
                </c:pt>
                <c:pt idx="95">
                  <c:v>$19,998</c:v>
                </c:pt>
                <c:pt idx="96">
                  <c:v>$47,995</c:v>
                </c:pt>
                <c:pt idx="97">
                  <c:v>$51,800</c:v>
                </c:pt>
                <c:pt idx="98">
                  <c:v>$57,900</c:v>
                </c:pt>
                <c:pt idx="99">
                  <c:v>$52,598</c:v>
                </c:pt>
                <c:pt idx="100">
                  <c:v>$21,500</c:v>
                </c:pt>
                <c:pt idx="101">
                  <c:v>$30,000</c:v>
                </c:pt>
                <c:pt idx="102">
                  <c:v>$17,200</c:v>
                </c:pt>
                <c:pt idx="103">
                  <c:v>$8,700</c:v>
                </c:pt>
                <c:pt idx="104">
                  <c:v>$48,500</c:v>
                </c:pt>
                <c:pt idx="105">
                  <c:v>$61,900</c:v>
                </c:pt>
                <c:pt idx="106">
                  <c:v>$59,900</c:v>
                </c:pt>
                <c:pt idx="107">
                  <c:v>$11,000</c:v>
                </c:pt>
                <c:pt idx="108">
                  <c:v>$19,500</c:v>
                </c:pt>
                <c:pt idx="109">
                  <c:v>$8,300</c:v>
                </c:pt>
                <c:pt idx="110">
                  <c:v>$74,000</c:v>
                </c:pt>
                <c:pt idx="111">
                  <c:v>$27,900</c:v>
                </c:pt>
                <c:pt idx="112">
                  <c:v>$10,995</c:v>
                </c:pt>
                <c:pt idx="113">
                  <c:v>$49,995</c:v>
                </c:pt>
                <c:pt idx="114">
                  <c:v>$22,500</c:v>
                </c:pt>
                <c:pt idx="115">
                  <c:v>$39,998</c:v>
                </c:pt>
                <c:pt idx="116">
                  <c:v>$15,495</c:v>
                </c:pt>
                <c:pt idx="117">
                  <c:v>$94,900</c:v>
                </c:pt>
                <c:pt idx="118">
                  <c:v>$22,000</c:v>
                </c:pt>
                <c:pt idx="119">
                  <c:v>$78,500</c:v>
                </c:pt>
                <c:pt idx="120">
                  <c:v>$172,900</c:v>
                </c:pt>
                <c:pt idx="121">
                  <c:v>$38,999</c:v>
                </c:pt>
                <c:pt idx="122">
                  <c:v>$62,000</c:v>
                </c:pt>
                <c:pt idx="123">
                  <c:v>$24,000</c:v>
                </c:pt>
                <c:pt idx="124">
                  <c:v>$52,500</c:v>
                </c:pt>
                <c:pt idx="125">
                  <c:v>$59,200</c:v>
                </c:pt>
                <c:pt idx="126">
                  <c:v>$20,999</c:v>
                </c:pt>
                <c:pt idx="127">
                  <c:v>$49,936</c:v>
                </c:pt>
                <c:pt idx="128">
                  <c:v>$48,698</c:v>
                </c:pt>
                <c:pt idx="129">
                  <c:v>$30,950</c:v>
                </c:pt>
                <c:pt idx="130">
                  <c:v>$40,798</c:v>
                </c:pt>
                <c:pt idx="131">
                  <c:v>$13,500</c:v>
                </c:pt>
                <c:pt idx="132">
                  <c:v>$40,598</c:v>
                </c:pt>
                <c:pt idx="133">
                  <c:v>$6,900</c:v>
                </c:pt>
                <c:pt idx="134">
                  <c:v>$26,500</c:v>
                </c:pt>
                <c:pt idx="135">
                  <c:v>$15,400</c:v>
                </c:pt>
                <c:pt idx="136">
                  <c:v>$29,995</c:v>
                </c:pt>
                <c:pt idx="137">
                  <c:v>$29,950</c:v>
                </c:pt>
                <c:pt idx="138">
                  <c:v>$28,900</c:v>
                </c:pt>
                <c:pt idx="139">
                  <c:v>$44,998</c:v>
                </c:pt>
                <c:pt idx="140">
                  <c:v>$10,500</c:v>
                </c:pt>
                <c:pt idx="141">
                  <c:v>$22,500</c:v>
                </c:pt>
                <c:pt idx="142">
                  <c:v>$18,000</c:v>
                </c:pt>
                <c:pt idx="143">
                  <c:v>$19,000</c:v>
                </c:pt>
                <c:pt idx="144">
                  <c:v>$27,900</c:v>
                </c:pt>
                <c:pt idx="145">
                  <c:v>$140,000</c:v>
                </c:pt>
                <c:pt idx="146">
                  <c:v>$15,400</c:v>
                </c:pt>
                <c:pt idx="147">
                  <c:v>$42,598</c:v>
                </c:pt>
                <c:pt idx="148">
                  <c:v>$38,000</c:v>
                </c:pt>
                <c:pt idx="149">
                  <c:v>$33,000</c:v>
                </c:pt>
                <c:pt idx="150">
                  <c:v>$40,000</c:v>
                </c:pt>
                <c:pt idx="151">
                  <c:v>$20,900</c:v>
                </c:pt>
                <c:pt idx="152">
                  <c:v>$10,995</c:v>
                </c:pt>
                <c:pt idx="153">
                  <c:v>$39,000</c:v>
                </c:pt>
                <c:pt idx="154">
                  <c:v>$28,500</c:v>
                </c:pt>
                <c:pt idx="155">
                  <c:v>$25,500</c:v>
                </c:pt>
                <c:pt idx="156">
                  <c:v>$41,500</c:v>
                </c:pt>
                <c:pt idx="157">
                  <c:v>$17,900</c:v>
                </c:pt>
                <c:pt idx="158">
                  <c:v>$23,000</c:v>
                </c:pt>
                <c:pt idx="159">
                  <c:v>$47,798</c:v>
                </c:pt>
                <c:pt idx="160">
                  <c:v>$49,500</c:v>
                </c:pt>
                <c:pt idx="161">
                  <c:v>$37,499</c:v>
                </c:pt>
                <c:pt idx="162">
                  <c:v>$29,900</c:v>
                </c:pt>
                <c:pt idx="163">
                  <c:v>$42,998</c:v>
                </c:pt>
                <c:pt idx="164">
                  <c:v>$12,000</c:v>
                </c:pt>
                <c:pt idx="165">
                  <c:v>$49,999</c:v>
                </c:pt>
                <c:pt idx="166">
                  <c:v>$18,000</c:v>
                </c:pt>
                <c:pt idx="167">
                  <c:v>$27,000</c:v>
                </c:pt>
                <c:pt idx="168">
                  <c:v>$20,995</c:v>
                </c:pt>
                <c:pt idx="169">
                  <c:v>$20,499</c:v>
                </c:pt>
                <c:pt idx="170">
                  <c:v>$31,000</c:v>
                </c:pt>
                <c:pt idx="171">
                  <c:v>$26,999</c:v>
                </c:pt>
                <c:pt idx="172">
                  <c:v>$34,995</c:v>
                </c:pt>
                <c:pt idx="173">
                  <c:v>$39,900</c:v>
                </c:pt>
                <c:pt idx="174">
                  <c:v>$76,400</c:v>
                </c:pt>
                <c:pt idx="175">
                  <c:v>$50,000</c:v>
                </c:pt>
                <c:pt idx="176">
                  <c:v>$21,990</c:v>
                </c:pt>
                <c:pt idx="177">
                  <c:v>$52,000</c:v>
                </c:pt>
                <c:pt idx="178">
                  <c:v>$22,000</c:v>
                </c:pt>
                <c:pt idx="179">
                  <c:v>$11,200</c:v>
                </c:pt>
                <c:pt idx="180">
                  <c:v>$9,995</c:v>
                </c:pt>
                <c:pt idx="181">
                  <c:v>$16,000</c:v>
                </c:pt>
                <c:pt idx="182">
                  <c:v>$5,500</c:v>
                </c:pt>
                <c:pt idx="183">
                  <c:v>$15,499</c:v>
                </c:pt>
                <c:pt idx="184">
                  <c:v>$9,999</c:v>
                </c:pt>
                <c:pt idx="185">
                  <c:v>$11,000</c:v>
                </c:pt>
                <c:pt idx="186">
                  <c:v>$21,373</c:v>
                </c:pt>
                <c:pt idx="187">
                  <c:v>$52,000</c:v>
                </c:pt>
                <c:pt idx="188">
                  <c:v>$47,000</c:v>
                </c:pt>
                <c:pt idx="189">
                  <c:v>$48,000</c:v>
                </c:pt>
                <c:pt idx="190">
                  <c:v>$27,450</c:v>
                </c:pt>
                <c:pt idx="191">
                  <c:v>$51,598</c:v>
                </c:pt>
                <c:pt idx="192">
                  <c:v>$42,500</c:v>
                </c:pt>
                <c:pt idx="193">
                  <c:v>$44,870</c:v>
                </c:pt>
                <c:pt idx="194">
                  <c:v>$31,000</c:v>
                </c:pt>
                <c:pt idx="195">
                  <c:v>$26,000</c:v>
                </c:pt>
                <c:pt idx="196">
                  <c:v>$41,500</c:v>
                </c:pt>
                <c:pt idx="197">
                  <c:v>$23,750</c:v>
                </c:pt>
                <c:pt idx="198">
                  <c:v>$39,900</c:v>
                </c:pt>
                <c:pt idx="199">
                  <c:v>$53,900</c:v>
                </c:pt>
              </c:strCache>
            </c:strRef>
          </c:xVal>
          <c:yVal>
            <c:numRef>
              <c:f>AUDI!$P$2:$P$201</c:f>
              <c:numCache>
                <c:formatCode>General</c:formatCode>
                <c:ptCount val="200"/>
                <c:pt idx="0">
                  <c:v>30099.14</c:v>
                </c:pt>
                <c:pt idx="1">
                  <c:v>26660</c:v>
                </c:pt>
                <c:pt idx="2">
                  <c:v>18382.5</c:v>
                </c:pt>
                <c:pt idx="3">
                  <c:v>7739.14</c:v>
                </c:pt>
                <c:pt idx="4">
                  <c:v>31716.799999999999</c:v>
                </c:pt>
                <c:pt idx="5">
                  <c:v>5590</c:v>
                </c:pt>
                <c:pt idx="6">
                  <c:v>124614</c:v>
                </c:pt>
                <c:pt idx="7">
                  <c:v>26660</c:v>
                </c:pt>
                <c:pt idx="8">
                  <c:v>51557</c:v>
                </c:pt>
                <c:pt idx="9">
                  <c:v>38700</c:v>
                </c:pt>
                <c:pt idx="10">
                  <c:v>8595.7000000000007</c:v>
                </c:pt>
                <c:pt idx="11">
                  <c:v>42998.28</c:v>
                </c:pt>
                <c:pt idx="12">
                  <c:v>8595.7000000000007</c:v>
                </c:pt>
                <c:pt idx="13">
                  <c:v>22359.14</c:v>
                </c:pt>
                <c:pt idx="14">
                  <c:v>34399.14</c:v>
                </c:pt>
                <c:pt idx="15">
                  <c:v>31389.14</c:v>
                </c:pt>
                <c:pt idx="16">
                  <c:v>110854</c:v>
                </c:pt>
                <c:pt idx="17">
                  <c:v>14620</c:v>
                </c:pt>
                <c:pt idx="18">
                  <c:v>65360</c:v>
                </c:pt>
                <c:pt idx="19">
                  <c:v>21242</c:v>
                </c:pt>
                <c:pt idx="20">
                  <c:v>103114</c:v>
                </c:pt>
                <c:pt idx="21">
                  <c:v>36978.28</c:v>
                </c:pt>
                <c:pt idx="22">
                  <c:v>66650</c:v>
                </c:pt>
                <c:pt idx="23">
                  <c:v>64414</c:v>
                </c:pt>
                <c:pt idx="24">
                  <c:v>28904.6</c:v>
                </c:pt>
                <c:pt idx="25">
                  <c:v>40934.28</c:v>
                </c:pt>
                <c:pt idx="26">
                  <c:v>87720</c:v>
                </c:pt>
                <c:pt idx="27">
                  <c:v>36808</c:v>
                </c:pt>
                <c:pt idx="28">
                  <c:v>45494</c:v>
                </c:pt>
                <c:pt idx="29">
                  <c:v>17200</c:v>
                </c:pt>
                <c:pt idx="30">
                  <c:v>43000</c:v>
                </c:pt>
                <c:pt idx="31">
                  <c:v>12040</c:v>
                </c:pt>
                <c:pt idx="32">
                  <c:v>31252.399999999998</c:v>
                </c:pt>
                <c:pt idx="33">
                  <c:v>78690</c:v>
                </c:pt>
                <c:pt idx="34">
                  <c:v>58394</c:v>
                </c:pt>
                <c:pt idx="35">
                  <c:v>22359.14</c:v>
                </c:pt>
                <c:pt idx="36">
                  <c:v>32680</c:v>
                </c:pt>
                <c:pt idx="37">
                  <c:v>31820</c:v>
                </c:pt>
                <c:pt idx="38">
                  <c:v>37410</c:v>
                </c:pt>
                <c:pt idx="39">
                  <c:v>36894</c:v>
                </c:pt>
                <c:pt idx="40">
                  <c:v>51254.28</c:v>
                </c:pt>
                <c:pt idx="41">
                  <c:v>34399.14</c:v>
                </c:pt>
                <c:pt idx="42">
                  <c:v>27511.399999999998</c:v>
                </c:pt>
                <c:pt idx="43">
                  <c:v>25795.7</c:v>
                </c:pt>
                <c:pt idx="44">
                  <c:v>9030</c:v>
                </c:pt>
                <c:pt idx="45">
                  <c:v>13330</c:v>
                </c:pt>
                <c:pt idx="46">
                  <c:v>14620</c:v>
                </c:pt>
                <c:pt idx="47">
                  <c:v>87718.28</c:v>
                </c:pt>
                <c:pt idx="48">
                  <c:v>57620</c:v>
                </c:pt>
                <c:pt idx="49">
                  <c:v>54180</c:v>
                </c:pt>
                <c:pt idx="50">
                  <c:v>16339.14</c:v>
                </c:pt>
                <c:pt idx="51">
                  <c:v>34391.4</c:v>
                </c:pt>
                <c:pt idx="52">
                  <c:v>21500</c:v>
                </c:pt>
                <c:pt idx="53">
                  <c:v>11911</c:v>
                </c:pt>
                <c:pt idx="54">
                  <c:v>54180</c:v>
                </c:pt>
                <c:pt idx="55">
                  <c:v>36550</c:v>
                </c:pt>
                <c:pt idx="56">
                  <c:v>30100</c:v>
                </c:pt>
                <c:pt idx="57">
                  <c:v>46010</c:v>
                </c:pt>
                <c:pt idx="58">
                  <c:v>18920</c:v>
                </c:pt>
                <c:pt idx="59">
                  <c:v>34398.28</c:v>
                </c:pt>
                <c:pt idx="60">
                  <c:v>5590</c:v>
                </c:pt>
                <c:pt idx="61">
                  <c:v>25800</c:v>
                </c:pt>
                <c:pt idx="62">
                  <c:v>43000</c:v>
                </c:pt>
                <c:pt idx="63">
                  <c:v>38614</c:v>
                </c:pt>
                <c:pt idx="64">
                  <c:v>23650</c:v>
                </c:pt>
                <c:pt idx="65">
                  <c:v>12898.28</c:v>
                </c:pt>
                <c:pt idx="66">
                  <c:v>24080</c:v>
                </c:pt>
                <c:pt idx="67">
                  <c:v>29240</c:v>
                </c:pt>
                <c:pt idx="68">
                  <c:v>43000</c:v>
                </c:pt>
                <c:pt idx="69">
                  <c:v>33539.14</c:v>
                </c:pt>
                <c:pt idx="70">
                  <c:v>34055.14</c:v>
                </c:pt>
                <c:pt idx="71">
                  <c:v>6020</c:v>
                </c:pt>
                <c:pt idx="72">
                  <c:v>52510.74</c:v>
                </c:pt>
                <c:pt idx="73">
                  <c:v>161594</c:v>
                </c:pt>
                <c:pt idx="74">
                  <c:v>100620</c:v>
                </c:pt>
                <c:pt idx="75">
                  <c:v>92794</c:v>
                </c:pt>
                <c:pt idx="76">
                  <c:v>67854</c:v>
                </c:pt>
                <c:pt idx="77">
                  <c:v>30959.14</c:v>
                </c:pt>
                <c:pt idx="78">
                  <c:v>8514</c:v>
                </c:pt>
                <c:pt idx="79">
                  <c:v>24080</c:v>
                </c:pt>
                <c:pt idx="80">
                  <c:v>4902</c:v>
                </c:pt>
                <c:pt idx="81">
                  <c:v>139750</c:v>
                </c:pt>
                <c:pt idx="82">
                  <c:v>22351.4</c:v>
                </c:pt>
                <c:pt idx="83">
                  <c:v>13760</c:v>
                </c:pt>
                <c:pt idx="84">
                  <c:v>11868</c:v>
                </c:pt>
                <c:pt idx="85">
                  <c:v>27090</c:v>
                </c:pt>
                <c:pt idx="86">
                  <c:v>16770</c:v>
                </c:pt>
                <c:pt idx="87">
                  <c:v>53318.28</c:v>
                </c:pt>
                <c:pt idx="88">
                  <c:v>9890</c:v>
                </c:pt>
                <c:pt idx="89">
                  <c:v>14620</c:v>
                </c:pt>
                <c:pt idx="90">
                  <c:v>41280</c:v>
                </c:pt>
                <c:pt idx="91">
                  <c:v>19780</c:v>
                </c:pt>
                <c:pt idx="92">
                  <c:v>47214</c:v>
                </c:pt>
                <c:pt idx="93">
                  <c:v>36120</c:v>
                </c:pt>
                <c:pt idx="94">
                  <c:v>10320</c:v>
                </c:pt>
                <c:pt idx="95">
                  <c:v>17198.28</c:v>
                </c:pt>
                <c:pt idx="96">
                  <c:v>41275.699999999997</c:v>
                </c:pt>
                <c:pt idx="97">
                  <c:v>44548</c:v>
                </c:pt>
                <c:pt idx="98">
                  <c:v>49794</c:v>
                </c:pt>
                <c:pt idx="99">
                  <c:v>45234.28</c:v>
                </c:pt>
                <c:pt idx="100">
                  <c:v>18490</c:v>
                </c:pt>
                <c:pt idx="101">
                  <c:v>25800</c:v>
                </c:pt>
                <c:pt idx="102">
                  <c:v>14792</c:v>
                </c:pt>
                <c:pt idx="103">
                  <c:v>7482</c:v>
                </c:pt>
                <c:pt idx="104">
                  <c:v>41710</c:v>
                </c:pt>
                <c:pt idx="105">
                  <c:v>53234</c:v>
                </c:pt>
                <c:pt idx="106">
                  <c:v>51514</c:v>
                </c:pt>
                <c:pt idx="107">
                  <c:v>9460</c:v>
                </c:pt>
                <c:pt idx="108">
                  <c:v>16770</c:v>
                </c:pt>
                <c:pt idx="109">
                  <c:v>7138</c:v>
                </c:pt>
                <c:pt idx="110">
                  <c:v>63640</c:v>
                </c:pt>
                <c:pt idx="111">
                  <c:v>23994</c:v>
                </c:pt>
                <c:pt idx="112">
                  <c:v>9455.7000000000007</c:v>
                </c:pt>
                <c:pt idx="113">
                  <c:v>42995.7</c:v>
                </c:pt>
                <c:pt idx="114">
                  <c:v>19350</c:v>
                </c:pt>
                <c:pt idx="115">
                  <c:v>34398.28</c:v>
                </c:pt>
                <c:pt idx="116">
                  <c:v>13325.699999999999</c:v>
                </c:pt>
                <c:pt idx="117">
                  <c:v>81614</c:v>
                </c:pt>
                <c:pt idx="118">
                  <c:v>18920</c:v>
                </c:pt>
                <c:pt idx="119">
                  <c:v>67510</c:v>
                </c:pt>
                <c:pt idx="120">
                  <c:v>148694</c:v>
                </c:pt>
                <c:pt idx="121">
                  <c:v>33539.14</c:v>
                </c:pt>
                <c:pt idx="122">
                  <c:v>53320</c:v>
                </c:pt>
                <c:pt idx="123">
                  <c:v>20640</c:v>
                </c:pt>
                <c:pt idx="124">
                  <c:v>45150</c:v>
                </c:pt>
                <c:pt idx="125">
                  <c:v>50912</c:v>
                </c:pt>
                <c:pt idx="126">
                  <c:v>18059.14</c:v>
                </c:pt>
                <c:pt idx="127">
                  <c:v>42944.959999999999</c:v>
                </c:pt>
                <c:pt idx="128">
                  <c:v>41880.28</c:v>
                </c:pt>
                <c:pt idx="129">
                  <c:v>26617</c:v>
                </c:pt>
                <c:pt idx="130">
                  <c:v>35086.28</c:v>
                </c:pt>
                <c:pt idx="131">
                  <c:v>11610</c:v>
                </c:pt>
                <c:pt idx="132">
                  <c:v>34914.28</c:v>
                </c:pt>
                <c:pt idx="133">
                  <c:v>5934</c:v>
                </c:pt>
                <c:pt idx="134">
                  <c:v>22790</c:v>
                </c:pt>
                <c:pt idx="135">
                  <c:v>13244</c:v>
                </c:pt>
                <c:pt idx="136">
                  <c:v>25795.7</c:v>
                </c:pt>
                <c:pt idx="137">
                  <c:v>25757</c:v>
                </c:pt>
                <c:pt idx="138">
                  <c:v>24854</c:v>
                </c:pt>
                <c:pt idx="139">
                  <c:v>38698.28</c:v>
                </c:pt>
                <c:pt idx="140">
                  <c:v>9030</c:v>
                </c:pt>
                <c:pt idx="141">
                  <c:v>19350</c:v>
                </c:pt>
                <c:pt idx="142">
                  <c:v>15480</c:v>
                </c:pt>
                <c:pt idx="143">
                  <c:v>16340</c:v>
                </c:pt>
                <c:pt idx="144">
                  <c:v>23994</c:v>
                </c:pt>
                <c:pt idx="145">
                  <c:v>120400</c:v>
                </c:pt>
                <c:pt idx="146">
                  <c:v>13244</c:v>
                </c:pt>
                <c:pt idx="147">
                  <c:v>36634.28</c:v>
                </c:pt>
                <c:pt idx="148">
                  <c:v>32680</c:v>
                </c:pt>
                <c:pt idx="149">
                  <c:v>28380</c:v>
                </c:pt>
                <c:pt idx="150">
                  <c:v>34400</c:v>
                </c:pt>
                <c:pt idx="151">
                  <c:v>17974</c:v>
                </c:pt>
                <c:pt idx="152">
                  <c:v>9455.7000000000007</c:v>
                </c:pt>
                <c:pt idx="153">
                  <c:v>33540</c:v>
                </c:pt>
                <c:pt idx="154">
                  <c:v>24510</c:v>
                </c:pt>
                <c:pt idx="155">
                  <c:v>21930</c:v>
                </c:pt>
                <c:pt idx="156">
                  <c:v>35690</c:v>
                </c:pt>
                <c:pt idx="157">
                  <c:v>15394</c:v>
                </c:pt>
                <c:pt idx="158">
                  <c:v>19780</c:v>
                </c:pt>
                <c:pt idx="159">
                  <c:v>41106.28</c:v>
                </c:pt>
                <c:pt idx="160">
                  <c:v>42570</c:v>
                </c:pt>
                <c:pt idx="161">
                  <c:v>32249.14</c:v>
                </c:pt>
                <c:pt idx="162">
                  <c:v>25714</c:v>
                </c:pt>
                <c:pt idx="163">
                  <c:v>36978.28</c:v>
                </c:pt>
                <c:pt idx="164">
                  <c:v>10320</c:v>
                </c:pt>
                <c:pt idx="165">
                  <c:v>42999.14</c:v>
                </c:pt>
                <c:pt idx="166">
                  <c:v>15480</c:v>
                </c:pt>
                <c:pt idx="167">
                  <c:v>23220</c:v>
                </c:pt>
                <c:pt idx="168">
                  <c:v>18055.7</c:v>
                </c:pt>
                <c:pt idx="169">
                  <c:v>17629.14</c:v>
                </c:pt>
                <c:pt idx="170">
                  <c:v>26660</c:v>
                </c:pt>
                <c:pt idx="171">
                  <c:v>23219.14</c:v>
                </c:pt>
                <c:pt idx="172">
                  <c:v>30095.7</c:v>
                </c:pt>
                <c:pt idx="173">
                  <c:v>34314</c:v>
                </c:pt>
                <c:pt idx="174">
                  <c:v>65704</c:v>
                </c:pt>
                <c:pt idx="175">
                  <c:v>43000</c:v>
                </c:pt>
                <c:pt idx="176">
                  <c:v>18911.400000000001</c:v>
                </c:pt>
                <c:pt idx="177">
                  <c:v>44720</c:v>
                </c:pt>
                <c:pt idx="178">
                  <c:v>18920</c:v>
                </c:pt>
                <c:pt idx="179">
                  <c:v>9632</c:v>
                </c:pt>
                <c:pt idx="180">
                  <c:v>8595.7000000000007</c:v>
                </c:pt>
                <c:pt idx="181">
                  <c:v>13760</c:v>
                </c:pt>
                <c:pt idx="182">
                  <c:v>4730</c:v>
                </c:pt>
                <c:pt idx="183">
                  <c:v>13329.14</c:v>
                </c:pt>
                <c:pt idx="184">
                  <c:v>8599.14</c:v>
                </c:pt>
                <c:pt idx="185">
                  <c:v>9460</c:v>
                </c:pt>
                <c:pt idx="186">
                  <c:v>18380.78</c:v>
                </c:pt>
                <c:pt idx="187">
                  <c:v>44720</c:v>
                </c:pt>
                <c:pt idx="188">
                  <c:v>40420</c:v>
                </c:pt>
                <c:pt idx="189">
                  <c:v>41280</c:v>
                </c:pt>
                <c:pt idx="190">
                  <c:v>23607</c:v>
                </c:pt>
                <c:pt idx="191">
                  <c:v>44374.28</c:v>
                </c:pt>
                <c:pt idx="192">
                  <c:v>36550</c:v>
                </c:pt>
                <c:pt idx="193">
                  <c:v>38588.199999999997</c:v>
                </c:pt>
                <c:pt idx="194">
                  <c:v>26660</c:v>
                </c:pt>
                <c:pt idx="195">
                  <c:v>22360</c:v>
                </c:pt>
                <c:pt idx="196">
                  <c:v>35690</c:v>
                </c:pt>
                <c:pt idx="197">
                  <c:v>20425</c:v>
                </c:pt>
                <c:pt idx="198">
                  <c:v>34314</c:v>
                </c:pt>
                <c:pt idx="199">
                  <c:v>46354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BF-4BDB-99E8-3D5D812FB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675600"/>
        <c:axId val="1379676080"/>
      </c:scatterChart>
      <c:valAx>
        <c:axId val="137967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676080"/>
        <c:crosses val="autoZero"/>
        <c:crossBetween val="midCat"/>
      </c:valAx>
      <c:valAx>
        <c:axId val="13796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79675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KM vs PRECIO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AUDI!$D$2:$D$201</c:f>
              <c:numCache>
                <c:formatCode>General</c:formatCode>
                <c:ptCount val="200"/>
                <c:pt idx="0">
                  <c:v>15827.858899999999</c:v>
                </c:pt>
                <c:pt idx="1">
                  <c:v>135184.56</c:v>
                </c:pt>
                <c:pt idx="2">
                  <c:v>131772.7592</c:v>
                </c:pt>
                <c:pt idx="3">
                  <c:v>202092.87049999999</c:v>
                </c:pt>
                <c:pt idx="4">
                  <c:v>86904.36</c:v>
                </c:pt>
                <c:pt idx="5">
                  <c:v>134379.88999999998</c:v>
                </c:pt>
                <c:pt idx="6">
                  <c:v>14387.499599999999</c:v>
                </c:pt>
                <c:pt idx="7">
                  <c:v>76480.664820000005</c:v>
                </c:pt>
                <c:pt idx="8">
                  <c:v>34182.381600000001</c:v>
                </c:pt>
                <c:pt idx="9">
                  <c:v>96101.738100000002</c:v>
                </c:pt>
                <c:pt idx="10">
                  <c:v>148385.97602</c:v>
                </c:pt>
                <c:pt idx="11">
                  <c:v>40814.471740000001</c:v>
                </c:pt>
                <c:pt idx="12">
                  <c:v>158563.44218000001</c:v>
                </c:pt>
                <c:pt idx="13">
                  <c:v>117356.29148</c:v>
                </c:pt>
                <c:pt idx="14">
                  <c:v>84490.35</c:v>
                </c:pt>
                <c:pt idx="15">
                  <c:v>109435.12</c:v>
                </c:pt>
                <c:pt idx="16">
                  <c:v>5082.2957200000001</c:v>
                </c:pt>
                <c:pt idx="17">
                  <c:v>131965.88</c:v>
                </c:pt>
                <c:pt idx="18">
                  <c:v>33273.104500000001</c:v>
                </c:pt>
                <c:pt idx="19">
                  <c:v>96560.4</c:v>
                </c:pt>
                <c:pt idx="20">
                  <c:v>18220.947479999999</c:v>
                </c:pt>
                <c:pt idx="21">
                  <c:v>3902.6495</c:v>
                </c:pt>
                <c:pt idx="22">
                  <c:v>19312.079999999998</c:v>
                </c:pt>
                <c:pt idx="23">
                  <c:v>46553.37818</c:v>
                </c:pt>
                <c:pt idx="24">
                  <c:v>15007.095499999999</c:v>
                </c:pt>
                <c:pt idx="25">
                  <c:v>7480.2123199999996</c:v>
                </c:pt>
                <c:pt idx="26">
                  <c:v>82076.34</c:v>
                </c:pt>
                <c:pt idx="27">
                  <c:v>26393.175999999999</c:v>
                </c:pt>
                <c:pt idx="28">
                  <c:v>13674.56198</c:v>
                </c:pt>
                <c:pt idx="29">
                  <c:v>109435.12</c:v>
                </c:pt>
                <c:pt idx="30">
                  <c:v>40233.5</c:v>
                </c:pt>
                <c:pt idx="31">
                  <c:v>203999.93839999998</c:v>
                </c:pt>
                <c:pt idx="32">
                  <c:v>118828.83758000001</c:v>
                </c:pt>
                <c:pt idx="33">
                  <c:v>67360.535040000002</c:v>
                </c:pt>
                <c:pt idx="34">
                  <c:v>62878.523139999998</c:v>
                </c:pt>
                <c:pt idx="35">
                  <c:v>173808.72</c:v>
                </c:pt>
                <c:pt idx="36">
                  <c:v>53127.532079999997</c:v>
                </c:pt>
                <c:pt idx="37">
                  <c:v>73776.973620000004</c:v>
                </c:pt>
                <c:pt idx="38">
                  <c:v>78052.990000000005</c:v>
                </c:pt>
                <c:pt idx="39">
                  <c:v>29938.552019999999</c:v>
                </c:pt>
                <c:pt idx="40">
                  <c:v>57934.630660000003</c:v>
                </c:pt>
                <c:pt idx="41">
                  <c:v>47144.005960000002</c:v>
                </c:pt>
                <c:pt idx="42">
                  <c:v>68638.350999999995</c:v>
                </c:pt>
                <c:pt idx="43">
                  <c:v>146752.49591999999</c:v>
                </c:pt>
                <c:pt idx="44">
                  <c:v>333133.38</c:v>
                </c:pt>
                <c:pt idx="45">
                  <c:v>166199.76048</c:v>
                </c:pt>
                <c:pt idx="46">
                  <c:v>179880.75982000001</c:v>
                </c:pt>
                <c:pt idx="47">
                  <c:v>23695.922159999998</c:v>
                </c:pt>
                <c:pt idx="48">
                  <c:v>50694.21</c:v>
                </c:pt>
                <c:pt idx="49">
                  <c:v>24140.1</c:v>
                </c:pt>
                <c:pt idx="50">
                  <c:v>133575.22</c:v>
                </c:pt>
                <c:pt idx="51">
                  <c:v>25749.439999999999</c:v>
                </c:pt>
                <c:pt idx="52">
                  <c:v>79662.33</c:v>
                </c:pt>
                <c:pt idx="53">
                  <c:v>202776.84</c:v>
                </c:pt>
                <c:pt idx="54">
                  <c:v>78857.66</c:v>
                </c:pt>
                <c:pt idx="55">
                  <c:v>150312.356</c:v>
                </c:pt>
                <c:pt idx="56">
                  <c:v>62764.26</c:v>
                </c:pt>
                <c:pt idx="57">
                  <c:v>87387.161999999997</c:v>
                </c:pt>
                <c:pt idx="58">
                  <c:v>229598.10044000001</c:v>
                </c:pt>
                <c:pt idx="59">
                  <c:v>27965.501179999999</c:v>
                </c:pt>
                <c:pt idx="60">
                  <c:v>246229.02</c:v>
                </c:pt>
                <c:pt idx="61">
                  <c:v>115872.48</c:v>
                </c:pt>
                <c:pt idx="62">
                  <c:v>62764.26</c:v>
                </c:pt>
                <c:pt idx="63">
                  <c:v>79015.375320000006</c:v>
                </c:pt>
                <c:pt idx="64">
                  <c:v>45401.09074</c:v>
                </c:pt>
                <c:pt idx="65">
                  <c:v>147098.50401999999</c:v>
                </c:pt>
                <c:pt idx="66">
                  <c:v>88513.7</c:v>
                </c:pt>
                <c:pt idx="67">
                  <c:v>117481.81999999999</c:v>
                </c:pt>
                <c:pt idx="68">
                  <c:v>43613.114000000001</c:v>
                </c:pt>
                <c:pt idx="69">
                  <c:v>12671.943160000001</c:v>
                </c:pt>
                <c:pt idx="70">
                  <c:v>29018.009539999999</c:v>
                </c:pt>
                <c:pt idx="71">
                  <c:v>208517.35578000001</c:v>
                </c:pt>
                <c:pt idx="72">
                  <c:v>23737.764999999999</c:v>
                </c:pt>
                <c:pt idx="73">
                  <c:v>19706.368299999998</c:v>
                </c:pt>
                <c:pt idx="74">
                  <c:v>35083.612000000001</c:v>
                </c:pt>
                <c:pt idx="75">
                  <c:v>7172.8283799999999</c:v>
                </c:pt>
                <c:pt idx="76">
                  <c:v>3057.7460000000001</c:v>
                </c:pt>
                <c:pt idx="77">
                  <c:v>122253.5131</c:v>
                </c:pt>
                <c:pt idx="78">
                  <c:v>252465.21249999999</c:v>
                </c:pt>
                <c:pt idx="79">
                  <c:v>85295.02</c:v>
                </c:pt>
                <c:pt idx="80">
                  <c:v>325086.68</c:v>
                </c:pt>
                <c:pt idx="81">
                  <c:v>6598.2939999999999</c:v>
                </c:pt>
                <c:pt idx="82">
                  <c:v>109274.186</c:v>
                </c:pt>
                <c:pt idx="83">
                  <c:v>119139.4402</c:v>
                </c:pt>
                <c:pt idx="84">
                  <c:v>123919.18</c:v>
                </c:pt>
                <c:pt idx="85">
                  <c:v>107882.1069</c:v>
                </c:pt>
                <c:pt idx="86">
                  <c:v>98893.942999999999</c:v>
                </c:pt>
                <c:pt idx="87">
                  <c:v>17060.61334</c:v>
                </c:pt>
                <c:pt idx="88">
                  <c:v>178636.74</c:v>
                </c:pt>
                <c:pt idx="89">
                  <c:v>103881.28766</c:v>
                </c:pt>
                <c:pt idx="90">
                  <c:v>19312.079999999998</c:v>
                </c:pt>
                <c:pt idx="91">
                  <c:v>112170.99799999999</c:v>
                </c:pt>
                <c:pt idx="92">
                  <c:v>1860.3970400000001</c:v>
                </c:pt>
                <c:pt idx="93">
                  <c:v>35135.11088</c:v>
                </c:pt>
                <c:pt idx="94">
                  <c:v>191511.46</c:v>
                </c:pt>
                <c:pt idx="95">
                  <c:v>173808.72</c:v>
                </c:pt>
                <c:pt idx="96">
                  <c:v>106457.841</c:v>
                </c:pt>
                <c:pt idx="97">
                  <c:v>29129.054</c:v>
                </c:pt>
                <c:pt idx="98">
                  <c:v>21832.30644</c:v>
                </c:pt>
                <c:pt idx="99">
                  <c:v>36351.771919999999</c:v>
                </c:pt>
                <c:pt idx="100">
                  <c:v>125728.07816</c:v>
                </c:pt>
                <c:pt idx="101">
                  <c:v>235768.31</c:v>
                </c:pt>
                <c:pt idx="102">
                  <c:v>117481.81999999999</c:v>
                </c:pt>
                <c:pt idx="103">
                  <c:v>246229.02</c:v>
                </c:pt>
                <c:pt idx="104">
                  <c:v>88352.766000000003</c:v>
                </c:pt>
                <c:pt idx="105">
                  <c:v>23720.062259999999</c:v>
                </c:pt>
                <c:pt idx="106">
                  <c:v>10591.06654</c:v>
                </c:pt>
                <c:pt idx="107">
                  <c:v>220918.92981999999</c:v>
                </c:pt>
                <c:pt idx="108">
                  <c:v>102028.93732</c:v>
                </c:pt>
                <c:pt idx="109">
                  <c:v>146157.04011999999</c:v>
                </c:pt>
                <c:pt idx="110">
                  <c:v>120700.5</c:v>
                </c:pt>
                <c:pt idx="111">
                  <c:v>11748.182000000001</c:v>
                </c:pt>
                <c:pt idx="112">
                  <c:v>149668.62</c:v>
                </c:pt>
                <c:pt idx="113">
                  <c:v>38339.306819999998</c:v>
                </c:pt>
                <c:pt idx="114">
                  <c:v>89421.367759999994</c:v>
                </c:pt>
                <c:pt idx="115">
                  <c:v>16286.5208</c:v>
                </c:pt>
                <c:pt idx="116">
                  <c:v>154935.98981999999</c:v>
                </c:pt>
                <c:pt idx="117">
                  <c:v>56845.107479999999</c:v>
                </c:pt>
                <c:pt idx="118">
                  <c:v>114713.7552</c:v>
                </c:pt>
                <c:pt idx="119">
                  <c:v>15494.72552</c:v>
                </c:pt>
                <c:pt idx="120">
                  <c:v>10294.947980000001</c:v>
                </c:pt>
                <c:pt idx="121">
                  <c:v>35888.281999999999</c:v>
                </c:pt>
                <c:pt idx="122">
                  <c:v>48280.2</c:v>
                </c:pt>
                <c:pt idx="123">
                  <c:v>147861.33118000001</c:v>
                </c:pt>
                <c:pt idx="124">
                  <c:v>55200.362000000001</c:v>
                </c:pt>
                <c:pt idx="125">
                  <c:v>106618.77499999999</c:v>
                </c:pt>
                <c:pt idx="126">
                  <c:v>140118.79644000001</c:v>
                </c:pt>
                <c:pt idx="127">
                  <c:v>61734.282399999996</c:v>
                </c:pt>
                <c:pt idx="128">
                  <c:v>9144.2698799999998</c:v>
                </c:pt>
                <c:pt idx="129">
                  <c:v>113897.81982</c:v>
                </c:pt>
                <c:pt idx="130">
                  <c:v>29127.444660000001</c:v>
                </c:pt>
                <c:pt idx="131">
                  <c:v>250062.46788000001</c:v>
                </c:pt>
                <c:pt idx="132">
                  <c:v>16207.663140000001</c:v>
                </c:pt>
                <c:pt idx="133">
                  <c:v>200760.33697999999</c:v>
                </c:pt>
                <c:pt idx="134">
                  <c:v>68236.016000000003</c:v>
                </c:pt>
                <c:pt idx="135">
                  <c:v>243654.076</c:v>
                </c:pt>
                <c:pt idx="136">
                  <c:v>160562.24246000001</c:v>
                </c:pt>
                <c:pt idx="137">
                  <c:v>119091.16</c:v>
                </c:pt>
                <c:pt idx="138">
                  <c:v>88352.766000000003</c:v>
                </c:pt>
                <c:pt idx="139">
                  <c:v>22361.779299999998</c:v>
                </c:pt>
                <c:pt idx="140">
                  <c:v>201167.5</c:v>
                </c:pt>
                <c:pt idx="141">
                  <c:v>154879.66292</c:v>
                </c:pt>
                <c:pt idx="142">
                  <c:v>158359.05600000001</c:v>
                </c:pt>
                <c:pt idx="143">
                  <c:v>96964.344339999996</c:v>
                </c:pt>
                <c:pt idx="144">
                  <c:v>44308.348879999998</c:v>
                </c:pt>
                <c:pt idx="145">
                  <c:v>98169.74</c:v>
                </c:pt>
                <c:pt idx="146">
                  <c:v>190706.79</c:v>
                </c:pt>
                <c:pt idx="147">
                  <c:v>13185.322620000001</c:v>
                </c:pt>
                <c:pt idx="148">
                  <c:v>42647.51</c:v>
                </c:pt>
                <c:pt idx="149">
                  <c:v>57694.839</c:v>
                </c:pt>
                <c:pt idx="150">
                  <c:v>53108.22</c:v>
                </c:pt>
                <c:pt idx="151">
                  <c:v>224269.57569999999</c:v>
                </c:pt>
                <c:pt idx="152">
                  <c:v>220479.58</c:v>
                </c:pt>
                <c:pt idx="153">
                  <c:v>70810.960000000006</c:v>
                </c:pt>
                <c:pt idx="154">
                  <c:v>81110.736000000004</c:v>
                </c:pt>
                <c:pt idx="155">
                  <c:v>58740.909999999996</c:v>
                </c:pt>
                <c:pt idx="156">
                  <c:v>73868.706000000006</c:v>
                </c:pt>
                <c:pt idx="157">
                  <c:v>168106.82837999999</c:v>
                </c:pt>
                <c:pt idx="158">
                  <c:v>170590.04</c:v>
                </c:pt>
                <c:pt idx="159">
                  <c:v>10753.60988</c:v>
                </c:pt>
                <c:pt idx="160">
                  <c:v>57260.317199999998</c:v>
                </c:pt>
                <c:pt idx="161">
                  <c:v>56326.9</c:v>
                </c:pt>
                <c:pt idx="162">
                  <c:v>102032.156</c:v>
                </c:pt>
                <c:pt idx="163">
                  <c:v>21135.462220000001</c:v>
                </c:pt>
                <c:pt idx="164">
                  <c:v>127942.53</c:v>
                </c:pt>
                <c:pt idx="165">
                  <c:v>98584.949720000004</c:v>
                </c:pt>
                <c:pt idx="166">
                  <c:v>144035.93</c:v>
                </c:pt>
                <c:pt idx="167">
                  <c:v>80467</c:v>
                </c:pt>
                <c:pt idx="168">
                  <c:v>88030.898000000001</c:v>
                </c:pt>
                <c:pt idx="169">
                  <c:v>83854.660699999993</c:v>
                </c:pt>
                <c:pt idx="170">
                  <c:v>62310.426119999996</c:v>
                </c:pt>
                <c:pt idx="171">
                  <c:v>63729.864000000001</c:v>
                </c:pt>
                <c:pt idx="172">
                  <c:v>38345.744180000002</c:v>
                </c:pt>
                <c:pt idx="173">
                  <c:v>40716.302000000003</c:v>
                </c:pt>
                <c:pt idx="174">
                  <c:v>69584.642919999998</c:v>
                </c:pt>
                <c:pt idx="175">
                  <c:v>104285.232</c:v>
                </c:pt>
                <c:pt idx="176">
                  <c:v>154496.63999999998</c:v>
                </c:pt>
                <c:pt idx="177">
                  <c:v>36692.951999999997</c:v>
                </c:pt>
                <c:pt idx="178">
                  <c:v>117264.5591</c:v>
                </c:pt>
                <c:pt idx="179">
                  <c:v>179544.40776</c:v>
                </c:pt>
                <c:pt idx="180">
                  <c:v>111527.262</c:v>
                </c:pt>
                <c:pt idx="181">
                  <c:v>134251.1428</c:v>
                </c:pt>
                <c:pt idx="182">
                  <c:v>291290.53999999998</c:v>
                </c:pt>
                <c:pt idx="183">
                  <c:v>145419.96239999999</c:v>
                </c:pt>
                <c:pt idx="184">
                  <c:v>145220.40424</c:v>
                </c:pt>
                <c:pt idx="185">
                  <c:v>155784.11199999999</c:v>
                </c:pt>
                <c:pt idx="186">
                  <c:v>164748.13579999999</c:v>
                </c:pt>
                <c:pt idx="187">
                  <c:v>402.33499999999998</c:v>
                </c:pt>
                <c:pt idx="188">
                  <c:v>39428.83</c:v>
                </c:pt>
                <c:pt idx="189">
                  <c:v>37578.089</c:v>
                </c:pt>
                <c:pt idx="190">
                  <c:v>86743.426000000007</c:v>
                </c:pt>
                <c:pt idx="191">
                  <c:v>9730.0696399999997</c:v>
                </c:pt>
                <c:pt idx="192">
                  <c:v>17432.370879999999</c:v>
                </c:pt>
                <c:pt idx="193">
                  <c:v>83659.930559999993</c:v>
                </c:pt>
                <c:pt idx="194">
                  <c:v>39428.83</c:v>
                </c:pt>
                <c:pt idx="195">
                  <c:v>60350.25</c:v>
                </c:pt>
                <c:pt idx="196">
                  <c:v>23415.897000000001</c:v>
                </c:pt>
                <c:pt idx="197">
                  <c:v>79903.731</c:v>
                </c:pt>
                <c:pt idx="198">
                  <c:v>65982.94</c:v>
                </c:pt>
                <c:pt idx="199">
                  <c:v>17541.806</c:v>
                </c:pt>
              </c:numCache>
            </c:numRef>
          </c:xVal>
          <c:yVal>
            <c:numRef>
              <c:f>AUDI!$O$2:$O$201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6D-4078-8DC8-A61BDC77B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75760"/>
        <c:axId val="28176240"/>
      </c:scatterChart>
      <c:valAx>
        <c:axId val="2817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76240"/>
        <c:crosses val="autoZero"/>
        <c:crossBetween val="midCat"/>
      </c:valAx>
      <c:valAx>
        <c:axId val="281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17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476250</xdr:colOff>
      <xdr:row>0</xdr:row>
      <xdr:rowOff>90487</xdr:rowOff>
    </xdr:from>
    <xdr:to>
      <xdr:col>25</xdr:col>
      <xdr:colOff>476250</xdr:colOff>
      <xdr:row>14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7B1BEC0-768F-7425-1CC3-1C7FF81C08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114300</xdr:colOff>
      <xdr:row>16</xdr:row>
      <xdr:rowOff>176212</xdr:rowOff>
    </xdr:from>
    <xdr:to>
      <xdr:col>26</xdr:col>
      <xdr:colOff>114300</xdr:colOff>
      <xdr:row>31</xdr:row>
      <xdr:rowOff>61912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B0FD6AA-FB1C-C2B4-8835-A6A102DA1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4E72-F1E6-47FE-BC34-B6936CA3F62D}">
  <dimension ref="A1:T4010"/>
  <sheetViews>
    <sheetView workbookViewId="0">
      <selection sqref="A1:S1"/>
    </sheetView>
  </sheetViews>
  <sheetFormatPr baseColWidth="10" defaultRowHeight="15" x14ac:dyDescent="0.25"/>
  <cols>
    <col min="4" max="4" width="15.42578125" bestFit="1" customWidth="1"/>
    <col min="5" max="5" width="18.28515625" bestFit="1" customWidth="1"/>
    <col min="12" max="12" width="35.140625" bestFit="1" customWidth="1"/>
    <col min="13" max="13" width="19.28515625" bestFit="1" customWidth="1"/>
  </cols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">
        <v>16</v>
      </c>
      <c r="B2" t="s">
        <v>17</v>
      </c>
      <c r="C2">
        <v>2013</v>
      </c>
      <c r="D2">
        <f>E2*1.60934</f>
        <v>82076.34</v>
      </c>
      <c r="E2">
        <v>51000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>
        <f>IF(ISNUMBER(SEARCH("At least 1 accident or damage reported", L2)), 1, 0)</f>
        <v>1</v>
      </c>
      <c r="N2" t="s">
        <v>24</v>
      </c>
      <c r="O2" t="s">
        <v>25</v>
      </c>
      <c r="P2">
        <f>Q2*0.86</f>
        <v>8858</v>
      </c>
      <c r="Q2">
        <v>10300</v>
      </c>
      <c r="R2">
        <v>300</v>
      </c>
      <c r="S2">
        <f>VALUE(SUBSTITUTE(MID(H2, SEARCH("L", H2)-4, 4), "L", ""))</f>
        <v>3.7</v>
      </c>
      <c r="T2" s="1" t="e">
        <f>VALUE(LEFT(RIGHT(SUBSTITUTE(" "&amp;H2," L","|"),FIND("|",RIGHT(SUBSTITUTE(" "&amp;H2," L","|"),10))-1)))</f>
        <v>#VALUE!</v>
      </c>
    </row>
    <row r="3" spans="1:20" x14ac:dyDescent="0.25">
      <c r="A3" t="s">
        <v>26</v>
      </c>
      <c r="B3" t="s">
        <v>27</v>
      </c>
      <c r="C3">
        <v>2021</v>
      </c>
      <c r="D3">
        <f t="shared" ref="D3:D66" si="0">E3*1.60934</f>
        <v>55911.690280000003</v>
      </c>
      <c r="E3">
        <v>34742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>
        <f t="shared" ref="M3:M66" si="1">IF(ISNUMBER(SEARCH("At least 1 accident or damage reported", L3)), 1, 0)</f>
        <v>1</v>
      </c>
      <c r="N3" t="s">
        <v>24</v>
      </c>
      <c r="O3" t="s">
        <v>34</v>
      </c>
      <c r="P3">
        <f t="shared" ref="P3:P66" si="2">Q3*0.86</f>
        <v>32684.3</v>
      </c>
      <c r="Q3">
        <v>38005</v>
      </c>
      <c r="R3" t="e">
        <v>#VALUE!</v>
      </c>
      <c r="S3" t="e">
        <f>VALUE(SUBSTITUTE(MID(H3, SEARCH("L", H3), 2), "L", ""))</f>
        <v>#VALUE!</v>
      </c>
    </row>
    <row r="4" spans="1:20" x14ac:dyDescent="0.25">
      <c r="A4" t="s">
        <v>35</v>
      </c>
      <c r="B4" t="s">
        <v>36</v>
      </c>
      <c r="C4">
        <v>2022</v>
      </c>
      <c r="D4">
        <f t="shared" si="0"/>
        <v>36004.154479999997</v>
      </c>
      <c r="E4">
        <v>22372</v>
      </c>
      <c r="F4" t="s">
        <v>37</v>
      </c>
      <c r="G4" t="s">
        <v>29</v>
      </c>
      <c r="H4" t="s">
        <v>38</v>
      </c>
      <c r="I4" t="s">
        <v>39</v>
      </c>
      <c r="J4" t="s">
        <v>40</v>
      </c>
      <c r="K4" t="s">
        <v>22</v>
      </c>
      <c r="L4" t="s">
        <v>41</v>
      </c>
      <c r="M4">
        <f t="shared" si="1"/>
        <v>0</v>
      </c>
      <c r="O4" t="s">
        <v>42</v>
      </c>
      <c r="P4">
        <f t="shared" si="2"/>
        <v>46954.28</v>
      </c>
      <c r="Q4">
        <v>54598</v>
      </c>
      <c r="R4" t="e">
        <v>#VALUE!</v>
      </c>
      <c r="S4">
        <f t="shared" ref="S4:S35" si="3">VALUE(SUBSTITUTE(MID(H4, SEARCH("L", H4)-4, 4), "L", ""))</f>
        <v>3.5</v>
      </c>
    </row>
    <row r="5" spans="1:20" x14ac:dyDescent="0.25">
      <c r="A5" t="s">
        <v>43</v>
      </c>
      <c r="B5" t="s">
        <v>44</v>
      </c>
      <c r="C5">
        <v>2015</v>
      </c>
      <c r="D5">
        <f t="shared" si="0"/>
        <v>143070.326</v>
      </c>
      <c r="E5">
        <v>88900</v>
      </c>
      <c r="F5" t="s">
        <v>45</v>
      </c>
      <c r="G5" t="s">
        <v>46</v>
      </c>
      <c r="H5" t="s">
        <v>47</v>
      </c>
      <c r="I5" t="s">
        <v>48</v>
      </c>
      <c r="J5" t="s">
        <v>22</v>
      </c>
      <c r="K5" t="s">
        <v>22</v>
      </c>
      <c r="L5" t="s">
        <v>41</v>
      </c>
      <c r="M5">
        <f t="shared" si="1"/>
        <v>0</v>
      </c>
      <c r="N5" t="s">
        <v>24</v>
      </c>
      <c r="O5" t="s">
        <v>49</v>
      </c>
      <c r="P5">
        <f t="shared" si="2"/>
        <v>13330</v>
      </c>
      <c r="Q5">
        <v>15500</v>
      </c>
      <c r="R5">
        <v>354</v>
      </c>
      <c r="S5">
        <f t="shared" si="3"/>
        <v>3.5</v>
      </c>
    </row>
    <row r="6" spans="1:20" x14ac:dyDescent="0.25">
      <c r="A6" t="s">
        <v>50</v>
      </c>
      <c r="B6" t="s">
        <v>51</v>
      </c>
      <c r="C6">
        <v>2021</v>
      </c>
      <c r="D6">
        <f t="shared" si="0"/>
        <v>15827.858899999999</v>
      </c>
      <c r="E6">
        <v>9835</v>
      </c>
      <c r="F6" t="s">
        <v>52</v>
      </c>
      <c r="G6" t="s">
        <v>29</v>
      </c>
      <c r="H6" t="s">
        <v>53</v>
      </c>
      <c r="I6" t="s">
        <v>31</v>
      </c>
      <c r="J6" t="s">
        <v>54</v>
      </c>
      <c r="K6" t="s">
        <v>22</v>
      </c>
      <c r="L6" t="s">
        <v>41</v>
      </c>
      <c r="M6">
        <f t="shared" si="1"/>
        <v>0</v>
      </c>
      <c r="O6" t="s">
        <v>55</v>
      </c>
      <c r="P6">
        <f t="shared" si="2"/>
        <v>30099.14</v>
      </c>
      <c r="Q6">
        <v>34999</v>
      </c>
      <c r="R6" t="e">
        <v>#VALUE!</v>
      </c>
      <c r="S6" t="e">
        <f t="shared" si="3"/>
        <v>#VALUE!</v>
      </c>
    </row>
    <row r="7" spans="1:20" x14ac:dyDescent="0.25">
      <c r="A7" t="s">
        <v>56</v>
      </c>
      <c r="B7" t="s">
        <v>57</v>
      </c>
      <c r="C7">
        <v>2016</v>
      </c>
      <c r="D7">
        <f t="shared" si="0"/>
        <v>219509.14798000001</v>
      </c>
      <c r="E7">
        <v>136397</v>
      </c>
      <c r="F7" t="s">
        <v>58</v>
      </c>
      <c r="G7" t="s">
        <v>29</v>
      </c>
      <c r="H7" t="s">
        <v>59</v>
      </c>
      <c r="I7" t="s">
        <v>60</v>
      </c>
      <c r="J7" t="s">
        <v>61</v>
      </c>
      <c r="K7" t="s">
        <v>62</v>
      </c>
      <c r="L7" t="s">
        <v>41</v>
      </c>
      <c r="M7">
        <f t="shared" si="1"/>
        <v>0</v>
      </c>
      <c r="O7" t="s">
        <v>63</v>
      </c>
      <c r="P7">
        <f t="shared" si="2"/>
        <v>12726.28</v>
      </c>
      <c r="Q7">
        <v>14798</v>
      </c>
      <c r="R7" t="e">
        <v>#VALUE!</v>
      </c>
      <c r="S7">
        <f t="shared" si="3"/>
        <v>2.4</v>
      </c>
    </row>
    <row r="8" spans="1:20" x14ac:dyDescent="0.25">
      <c r="A8" t="s">
        <v>50</v>
      </c>
      <c r="B8" t="s">
        <v>64</v>
      </c>
      <c r="C8">
        <v>2017</v>
      </c>
      <c r="D8">
        <f t="shared" si="0"/>
        <v>135184.56</v>
      </c>
      <c r="E8">
        <v>84000</v>
      </c>
      <c r="F8" t="s">
        <v>65</v>
      </c>
      <c r="G8" t="s">
        <v>29</v>
      </c>
      <c r="H8" t="s">
        <v>66</v>
      </c>
      <c r="I8" t="s">
        <v>21</v>
      </c>
      <c r="J8" t="s">
        <v>40</v>
      </c>
      <c r="K8" t="s">
        <v>22</v>
      </c>
      <c r="L8" t="s">
        <v>41</v>
      </c>
      <c r="M8">
        <f t="shared" si="1"/>
        <v>0</v>
      </c>
      <c r="N8" t="s">
        <v>24</v>
      </c>
      <c r="O8" t="s">
        <v>67</v>
      </c>
      <c r="P8">
        <f t="shared" si="2"/>
        <v>26660</v>
      </c>
      <c r="Q8">
        <v>31000</v>
      </c>
      <c r="R8">
        <v>292</v>
      </c>
      <c r="S8">
        <f t="shared" si="3"/>
        <v>2</v>
      </c>
    </row>
    <row r="9" spans="1:20" x14ac:dyDescent="0.25">
      <c r="A9" t="s">
        <v>68</v>
      </c>
      <c r="B9" t="s">
        <v>69</v>
      </c>
      <c r="C9">
        <v>2001</v>
      </c>
      <c r="D9">
        <f t="shared" si="0"/>
        <v>389460.27999999997</v>
      </c>
      <c r="E9">
        <v>242000</v>
      </c>
      <c r="F9" t="s">
        <v>70</v>
      </c>
      <c r="G9" t="s">
        <v>29</v>
      </c>
      <c r="H9" t="s">
        <v>71</v>
      </c>
      <c r="I9" t="s">
        <v>72</v>
      </c>
      <c r="J9" t="s">
        <v>73</v>
      </c>
      <c r="K9" t="s">
        <v>73</v>
      </c>
      <c r="L9" t="s">
        <v>41</v>
      </c>
      <c r="M9">
        <f t="shared" si="1"/>
        <v>0</v>
      </c>
      <c r="N9" t="s">
        <v>24</v>
      </c>
      <c r="O9" t="s">
        <v>74</v>
      </c>
      <c r="P9">
        <f t="shared" si="2"/>
        <v>6278</v>
      </c>
      <c r="Q9">
        <v>7300</v>
      </c>
      <c r="R9">
        <v>282</v>
      </c>
      <c r="S9">
        <f t="shared" si="3"/>
        <v>4.4000000000000004</v>
      </c>
    </row>
    <row r="10" spans="1:20" x14ac:dyDescent="0.25">
      <c r="A10" t="s">
        <v>35</v>
      </c>
      <c r="B10" t="s">
        <v>75</v>
      </c>
      <c r="C10">
        <v>2021</v>
      </c>
      <c r="D10">
        <f t="shared" si="0"/>
        <v>37716.49224</v>
      </c>
      <c r="E10">
        <v>23436</v>
      </c>
      <c r="F10" t="s">
        <v>76</v>
      </c>
      <c r="G10" t="s">
        <v>29</v>
      </c>
      <c r="H10" t="s">
        <v>77</v>
      </c>
      <c r="I10" t="s">
        <v>21</v>
      </c>
      <c r="J10" t="s">
        <v>22</v>
      </c>
      <c r="K10" t="s">
        <v>22</v>
      </c>
      <c r="L10" t="s">
        <v>41</v>
      </c>
      <c r="M10">
        <f t="shared" si="1"/>
        <v>0</v>
      </c>
      <c r="N10" t="s">
        <v>24</v>
      </c>
      <c r="O10" t="s">
        <v>78</v>
      </c>
      <c r="P10">
        <f t="shared" si="2"/>
        <v>36057.22</v>
      </c>
      <c r="Q10">
        <v>41927</v>
      </c>
      <c r="R10">
        <v>311</v>
      </c>
      <c r="S10">
        <f t="shared" si="3"/>
        <v>3.5</v>
      </c>
    </row>
    <row r="11" spans="1:20" x14ac:dyDescent="0.25">
      <c r="A11" t="s">
        <v>79</v>
      </c>
      <c r="B11" t="s">
        <v>80</v>
      </c>
      <c r="C11">
        <v>2020</v>
      </c>
      <c r="D11">
        <f t="shared" si="0"/>
        <v>54717.56</v>
      </c>
      <c r="E11">
        <v>34000</v>
      </c>
      <c r="F11" t="s">
        <v>81</v>
      </c>
      <c r="H11" t="s">
        <v>82</v>
      </c>
      <c r="I11" t="s">
        <v>72</v>
      </c>
      <c r="J11" t="s">
        <v>22</v>
      </c>
      <c r="K11" t="s">
        <v>22</v>
      </c>
      <c r="L11" t="s">
        <v>41</v>
      </c>
      <c r="M11">
        <f t="shared" si="1"/>
        <v>0</v>
      </c>
      <c r="N11" t="s">
        <v>24</v>
      </c>
      <c r="O11" t="s">
        <v>83</v>
      </c>
      <c r="P11">
        <f t="shared" si="2"/>
        <v>60157</v>
      </c>
      <c r="Q11">
        <v>69950</v>
      </c>
      <c r="R11">
        <v>534</v>
      </c>
      <c r="S11" t="e">
        <f t="shared" si="3"/>
        <v>#VALUE!</v>
      </c>
    </row>
    <row r="12" spans="1:20" x14ac:dyDescent="0.25">
      <c r="A12" t="s">
        <v>84</v>
      </c>
      <c r="B12" t="s">
        <v>85</v>
      </c>
      <c r="C12">
        <v>2021</v>
      </c>
      <c r="D12">
        <f t="shared" si="0"/>
        <v>44430.658719999999</v>
      </c>
      <c r="E12">
        <v>27608</v>
      </c>
      <c r="F12" t="s">
        <v>86</v>
      </c>
      <c r="G12" t="s">
        <v>29</v>
      </c>
      <c r="H12" t="s">
        <v>87</v>
      </c>
      <c r="I12" t="s">
        <v>39</v>
      </c>
      <c r="J12" t="s">
        <v>88</v>
      </c>
      <c r="K12" t="s">
        <v>89</v>
      </c>
      <c r="L12" t="s">
        <v>41</v>
      </c>
      <c r="M12">
        <f t="shared" si="1"/>
        <v>0</v>
      </c>
      <c r="O12" t="s">
        <v>90</v>
      </c>
      <c r="P12">
        <f t="shared" si="2"/>
        <v>63551.42</v>
      </c>
      <c r="Q12">
        <v>73897</v>
      </c>
      <c r="R12" t="e">
        <v>#VALUE!</v>
      </c>
      <c r="S12" t="e">
        <f t="shared" si="3"/>
        <v>#VALUE!</v>
      </c>
    </row>
    <row r="13" spans="1:20" x14ac:dyDescent="0.25">
      <c r="A13" t="s">
        <v>91</v>
      </c>
      <c r="B13" t="s">
        <v>92</v>
      </c>
      <c r="C13">
        <v>2019</v>
      </c>
      <c r="D13">
        <f t="shared" si="0"/>
        <v>36644.671799999996</v>
      </c>
      <c r="E13">
        <v>22770</v>
      </c>
      <c r="F13" t="s">
        <v>93</v>
      </c>
      <c r="G13" t="s">
        <v>29</v>
      </c>
      <c r="H13" t="s">
        <v>94</v>
      </c>
      <c r="I13" t="s">
        <v>95</v>
      </c>
      <c r="J13" t="s">
        <v>61</v>
      </c>
      <c r="K13" t="s">
        <v>22</v>
      </c>
      <c r="L13" t="s">
        <v>41</v>
      </c>
      <c r="M13">
        <f t="shared" si="1"/>
        <v>0</v>
      </c>
      <c r="N13" t="s">
        <v>24</v>
      </c>
      <c r="O13" t="s">
        <v>96</v>
      </c>
      <c r="P13">
        <f t="shared" si="2"/>
        <v>158761.16</v>
      </c>
      <c r="Q13">
        <v>184606</v>
      </c>
      <c r="R13">
        <v>715</v>
      </c>
      <c r="S13">
        <f t="shared" si="3"/>
        <v>5.2</v>
      </c>
    </row>
    <row r="14" spans="1:20" x14ac:dyDescent="0.25">
      <c r="A14" t="s">
        <v>97</v>
      </c>
      <c r="B14" t="s">
        <v>98</v>
      </c>
      <c r="C14">
        <v>2021</v>
      </c>
      <c r="D14">
        <f t="shared" si="0"/>
        <v>20116.75</v>
      </c>
      <c r="E14">
        <v>12500</v>
      </c>
      <c r="F14" t="s">
        <v>99</v>
      </c>
      <c r="G14" t="s">
        <v>29</v>
      </c>
      <c r="H14" t="s">
        <v>100</v>
      </c>
      <c r="I14" t="s">
        <v>72</v>
      </c>
      <c r="J14" t="s">
        <v>101</v>
      </c>
      <c r="K14" t="s">
        <v>22</v>
      </c>
      <c r="L14" t="s">
        <v>41</v>
      </c>
      <c r="M14">
        <f t="shared" si="1"/>
        <v>0</v>
      </c>
      <c r="N14" t="s">
        <v>24</v>
      </c>
      <c r="O14" t="s">
        <v>102</v>
      </c>
      <c r="P14">
        <f t="shared" si="2"/>
        <v>46010</v>
      </c>
      <c r="Q14">
        <v>53500</v>
      </c>
      <c r="R14">
        <v>382</v>
      </c>
      <c r="S14">
        <f t="shared" si="3"/>
        <v>3</v>
      </c>
    </row>
    <row r="15" spans="1:20" x14ac:dyDescent="0.25">
      <c r="A15" t="s">
        <v>103</v>
      </c>
      <c r="B15" t="s">
        <v>104</v>
      </c>
      <c r="C15">
        <v>2022</v>
      </c>
      <c r="D15">
        <f t="shared" si="0"/>
        <v>29283.550640000001</v>
      </c>
      <c r="E15">
        <v>18196</v>
      </c>
      <c r="F15" t="s">
        <v>105</v>
      </c>
      <c r="G15" t="s">
        <v>29</v>
      </c>
      <c r="H15" t="s">
        <v>106</v>
      </c>
      <c r="I15" t="s">
        <v>107</v>
      </c>
      <c r="J15" t="s">
        <v>22</v>
      </c>
      <c r="K15" t="s">
        <v>108</v>
      </c>
      <c r="L15" t="s">
        <v>41</v>
      </c>
      <c r="M15">
        <f t="shared" si="1"/>
        <v>0</v>
      </c>
      <c r="N15" t="s">
        <v>24</v>
      </c>
      <c r="O15" t="s">
        <v>109</v>
      </c>
      <c r="P15">
        <f t="shared" si="2"/>
        <v>53320</v>
      </c>
      <c r="Q15">
        <v>62000</v>
      </c>
      <c r="R15">
        <v>400</v>
      </c>
      <c r="S15">
        <f t="shared" si="3"/>
        <v>3</v>
      </c>
    </row>
    <row r="16" spans="1:20" x14ac:dyDescent="0.25">
      <c r="A16" t="s">
        <v>110</v>
      </c>
      <c r="B16" t="s">
        <v>111</v>
      </c>
      <c r="C16">
        <v>2020</v>
      </c>
      <c r="D16">
        <f t="shared" si="0"/>
        <v>25593.334019999998</v>
      </c>
      <c r="E16">
        <v>15903</v>
      </c>
      <c r="F16" t="s">
        <v>112</v>
      </c>
      <c r="G16" t="s">
        <v>29</v>
      </c>
      <c r="H16" t="s">
        <v>113</v>
      </c>
      <c r="I16" t="s">
        <v>39</v>
      </c>
      <c r="J16" t="s">
        <v>61</v>
      </c>
      <c r="K16" t="s">
        <v>22</v>
      </c>
      <c r="L16" t="s">
        <v>41</v>
      </c>
      <c r="M16">
        <f t="shared" si="1"/>
        <v>0</v>
      </c>
      <c r="O16" t="s">
        <v>114</v>
      </c>
      <c r="P16">
        <f t="shared" si="2"/>
        <v>41278.28</v>
      </c>
      <c r="Q16">
        <v>47998</v>
      </c>
      <c r="R16" t="e">
        <v>#VALUE!</v>
      </c>
      <c r="S16">
        <f t="shared" si="3"/>
        <v>2</v>
      </c>
    </row>
    <row r="17" spans="1:19" x14ac:dyDescent="0.25">
      <c r="A17" t="s">
        <v>84</v>
      </c>
      <c r="B17" t="s">
        <v>115</v>
      </c>
      <c r="C17">
        <v>2013</v>
      </c>
      <c r="D17">
        <f t="shared" si="0"/>
        <v>128425.33199999999</v>
      </c>
      <c r="E17">
        <v>79800</v>
      </c>
      <c r="F17" t="s">
        <v>116</v>
      </c>
      <c r="G17" t="s">
        <v>29</v>
      </c>
      <c r="H17" t="s">
        <v>117</v>
      </c>
      <c r="I17" t="s">
        <v>72</v>
      </c>
      <c r="J17" t="s">
        <v>118</v>
      </c>
      <c r="K17" t="s">
        <v>22</v>
      </c>
      <c r="L17" t="s">
        <v>41</v>
      </c>
      <c r="M17">
        <f t="shared" si="1"/>
        <v>0</v>
      </c>
      <c r="N17" t="s">
        <v>24</v>
      </c>
      <c r="O17" t="s">
        <v>119</v>
      </c>
      <c r="P17">
        <f t="shared" si="2"/>
        <v>25791.399999999998</v>
      </c>
      <c r="Q17">
        <v>29990</v>
      </c>
      <c r="R17">
        <v>375</v>
      </c>
      <c r="S17">
        <f t="shared" si="3"/>
        <v>5</v>
      </c>
    </row>
    <row r="18" spans="1:19" x14ac:dyDescent="0.25">
      <c r="A18" t="s">
        <v>120</v>
      </c>
      <c r="B18" t="s">
        <v>121</v>
      </c>
      <c r="C18">
        <v>2021</v>
      </c>
      <c r="D18">
        <f t="shared" si="0"/>
        <v>2711.7379000000001</v>
      </c>
      <c r="E18">
        <v>1685</v>
      </c>
      <c r="F18" t="s">
        <v>122</v>
      </c>
      <c r="G18" t="s">
        <v>29</v>
      </c>
      <c r="H18" t="s">
        <v>53</v>
      </c>
      <c r="I18" t="s">
        <v>123</v>
      </c>
      <c r="J18" t="s">
        <v>33</v>
      </c>
      <c r="K18" t="s">
        <v>118</v>
      </c>
      <c r="L18" t="s">
        <v>41</v>
      </c>
      <c r="M18">
        <f t="shared" si="1"/>
        <v>0</v>
      </c>
      <c r="N18" t="s">
        <v>24</v>
      </c>
      <c r="O18" t="s">
        <v>124</v>
      </c>
      <c r="P18">
        <f t="shared" si="2"/>
        <v>215000</v>
      </c>
      <c r="Q18">
        <v>250000</v>
      </c>
      <c r="R18" t="e">
        <v>#VALUE!</v>
      </c>
      <c r="S18" t="e">
        <f t="shared" si="3"/>
        <v>#VALUE!</v>
      </c>
    </row>
    <row r="19" spans="1:19" x14ac:dyDescent="0.25">
      <c r="A19" t="s">
        <v>125</v>
      </c>
      <c r="B19" t="s">
        <v>126</v>
      </c>
      <c r="C19">
        <v>2013</v>
      </c>
      <c r="D19">
        <f t="shared" si="0"/>
        <v>98288.831160000002</v>
      </c>
      <c r="E19">
        <v>61074</v>
      </c>
      <c r="F19" t="s">
        <v>127</v>
      </c>
      <c r="G19" t="s">
        <v>29</v>
      </c>
      <c r="H19" t="s">
        <v>128</v>
      </c>
      <c r="I19" t="s">
        <v>72</v>
      </c>
      <c r="J19" t="s">
        <v>22</v>
      </c>
      <c r="K19" t="s">
        <v>33</v>
      </c>
      <c r="L19" t="s">
        <v>41</v>
      </c>
      <c r="M19">
        <f t="shared" si="1"/>
        <v>0</v>
      </c>
      <c r="N19" t="s">
        <v>24</v>
      </c>
      <c r="O19" t="s">
        <v>129</v>
      </c>
      <c r="P19">
        <f t="shared" si="2"/>
        <v>14448</v>
      </c>
      <c r="Q19">
        <v>16800</v>
      </c>
      <c r="R19">
        <v>305</v>
      </c>
      <c r="S19">
        <f t="shared" si="3"/>
        <v>3.6</v>
      </c>
    </row>
    <row r="20" spans="1:19" x14ac:dyDescent="0.25">
      <c r="A20" t="s">
        <v>130</v>
      </c>
      <c r="B20" t="s">
        <v>131</v>
      </c>
      <c r="C20">
        <v>2003</v>
      </c>
      <c r="D20">
        <f t="shared" si="0"/>
        <v>119091.16</v>
      </c>
      <c r="E20">
        <v>74000</v>
      </c>
      <c r="F20" t="s">
        <v>132</v>
      </c>
      <c r="G20" t="s">
        <v>29</v>
      </c>
      <c r="H20" t="s">
        <v>133</v>
      </c>
      <c r="I20" t="s">
        <v>134</v>
      </c>
      <c r="J20" t="s">
        <v>135</v>
      </c>
      <c r="K20" t="s">
        <v>136</v>
      </c>
      <c r="L20" t="s">
        <v>41</v>
      </c>
      <c r="M20">
        <f t="shared" si="1"/>
        <v>0</v>
      </c>
      <c r="N20" t="s">
        <v>24</v>
      </c>
      <c r="O20" t="s">
        <v>137</v>
      </c>
      <c r="P20">
        <f t="shared" si="2"/>
        <v>9460</v>
      </c>
      <c r="Q20">
        <v>11000</v>
      </c>
      <c r="R20">
        <v>287</v>
      </c>
      <c r="S20">
        <f t="shared" si="3"/>
        <v>3.5</v>
      </c>
    </row>
    <row r="21" spans="1:19" x14ac:dyDescent="0.25">
      <c r="A21" t="s">
        <v>110</v>
      </c>
      <c r="B21" t="s">
        <v>138</v>
      </c>
      <c r="C21">
        <v>2018</v>
      </c>
      <c r="D21">
        <f t="shared" si="0"/>
        <v>56729.235000000001</v>
      </c>
      <c r="E21">
        <v>35250</v>
      </c>
      <c r="F21" t="s">
        <v>139</v>
      </c>
      <c r="G21" t="s">
        <v>29</v>
      </c>
      <c r="H21" t="s">
        <v>140</v>
      </c>
      <c r="I21" t="s">
        <v>95</v>
      </c>
      <c r="J21" t="s">
        <v>73</v>
      </c>
      <c r="K21" t="s">
        <v>22</v>
      </c>
      <c r="L21" t="s">
        <v>41</v>
      </c>
      <c r="M21">
        <f t="shared" si="1"/>
        <v>0</v>
      </c>
      <c r="N21" t="s">
        <v>24</v>
      </c>
      <c r="O21" t="s">
        <v>141</v>
      </c>
      <c r="P21">
        <f t="shared" si="2"/>
        <v>59125</v>
      </c>
      <c r="Q21">
        <v>68750</v>
      </c>
      <c r="R21">
        <v>550</v>
      </c>
      <c r="S21">
        <f t="shared" si="3"/>
        <v>5</v>
      </c>
    </row>
    <row r="22" spans="1:19" x14ac:dyDescent="0.25">
      <c r="A22" t="s">
        <v>142</v>
      </c>
      <c r="B22" t="s">
        <v>143</v>
      </c>
      <c r="C22">
        <v>2023</v>
      </c>
      <c r="D22">
        <f t="shared" si="0"/>
        <v>8690.4359999999997</v>
      </c>
      <c r="E22">
        <v>5400</v>
      </c>
      <c r="F22" t="s">
        <v>144</v>
      </c>
      <c r="G22" t="s">
        <v>29</v>
      </c>
      <c r="H22" t="s">
        <v>145</v>
      </c>
      <c r="I22" t="s">
        <v>95</v>
      </c>
      <c r="J22" t="s">
        <v>73</v>
      </c>
      <c r="K22" t="s">
        <v>146</v>
      </c>
      <c r="M22">
        <f t="shared" si="1"/>
        <v>0</v>
      </c>
      <c r="O22" t="s">
        <v>147</v>
      </c>
      <c r="P22">
        <f t="shared" si="2"/>
        <v>51600</v>
      </c>
      <c r="Q22">
        <v>60000</v>
      </c>
      <c r="R22">
        <v>375</v>
      </c>
      <c r="S22">
        <f t="shared" si="3"/>
        <v>3.5</v>
      </c>
    </row>
    <row r="23" spans="1:19" x14ac:dyDescent="0.25">
      <c r="A23" t="s">
        <v>148</v>
      </c>
      <c r="B23" t="s">
        <v>149</v>
      </c>
      <c r="C23">
        <v>2000</v>
      </c>
      <c r="D23">
        <f t="shared" si="0"/>
        <v>214862.9834</v>
      </c>
      <c r="E23">
        <v>133510</v>
      </c>
      <c r="F23" t="s">
        <v>150</v>
      </c>
      <c r="G23" t="s">
        <v>19</v>
      </c>
      <c r="H23" t="s">
        <v>151</v>
      </c>
      <c r="I23" t="s">
        <v>72</v>
      </c>
      <c r="J23" t="s">
        <v>40</v>
      </c>
      <c r="K23" t="s">
        <v>22</v>
      </c>
      <c r="L23" t="s">
        <v>41</v>
      </c>
      <c r="M23">
        <f t="shared" si="1"/>
        <v>0</v>
      </c>
      <c r="N23" t="s">
        <v>24</v>
      </c>
      <c r="O23" t="s">
        <v>152</v>
      </c>
      <c r="P23">
        <f t="shared" si="2"/>
        <v>3870</v>
      </c>
      <c r="Q23">
        <v>4500</v>
      </c>
      <c r="R23">
        <v>120</v>
      </c>
      <c r="S23">
        <f t="shared" si="3"/>
        <v>2.2000000000000002</v>
      </c>
    </row>
    <row r="24" spans="1:19" x14ac:dyDescent="0.25">
      <c r="A24" t="s">
        <v>68</v>
      </c>
      <c r="B24" t="s">
        <v>153</v>
      </c>
      <c r="C24">
        <v>2020</v>
      </c>
      <c r="D24">
        <f t="shared" si="0"/>
        <v>41826.746599999999</v>
      </c>
      <c r="E24">
        <v>25990</v>
      </c>
      <c r="F24" t="s">
        <v>154</v>
      </c>
      <c r="G24" t="s">
        <v>29</v>
      </c>
      <c r="H24" t="s">
        <v>155</v>
      </c>
      <c r="I24" t="s">
        <v>39</v>
      </c>
      <c r="J24" t="s">
        <v>118</v>
      </c>
      <c r="K24" t="s">
        <v>146</v>
      </c>
      <c r="L24" t="s">
        <v>41</v>
      </c>
      <c r="M24">
        <f t="shared" si="1"/>
        <v>0</v>
      </c>
      <c r="O24" t="s">
        <v>156</v>
      </c>
      <c r="P24">
        <f t="shared" si="2"/>
        <v>33194.28</v>
      </c>
      <c r="Q24">
        <v>38598</v>
      </c>
      <c r="R24" t="e">
        <v>#VALUE!</v>
      </c>
      <c r="S24">
        <f t="shared" si="3"/>
        <v>3</v>
      </c>
    </row>
    <row r="25" spans="1:19" x14ac:dyDescent="0.25">
      <c r="A25" t="s">
        <v>16</v>
      </c>
      <c r="B25" t="s">
        <v>157</v>
      </c>
      <c r="C25">
        <v>2023</v>
      </c>
      <c r="D25">
        <f t="shared" si="0"/>
        <v>4543.1668200000004</v>
      </c>
      <c r="E25">
        <v>2823</v>
      </c>
      <c r="F25" t="s">
        <v>158</v>
      </c>
      <c r="G25" t="s">
        <v>29</v>
      </c>
      <c r="H25" t="s">
        <v>159</v>
      </c>
      <c r="I25" t="s">
        <v>39</v>
      </c>
      <c r="J25" t="s">
        <v>160</v>
      </c>
      <c r="K25" t="s">
        <v>22</v>
      </c>
      <c r="L25" t="s">
        <v>41</v>
      </c>
      <c r="M25">
        <f t="shared" si="1"/>
        <v>0</v>
      </c>
      <c r="N25" t="s">
        <v>24</v>
      </c>
      <c r="O25" t="s">
        <v>161</v>
      </c>
      <c r="P25">
        <f t="shared" si="2"/>
        <v>50313.440000000002</v>
      </c>
      <c r="Q25">
        <v>58504</v>
      </c>
      <c r="R25" t="e">
        <v>#VALUE!</v>
      </c>
      <c r="S25" t="e">
        <f t="shared" si="3"/>
        <v>#VALUE!</v>
      </c>
    </row>
    <row r="26" spans="1:19" x14ac:dyDescent="0.25">
      <c r="A26" t="s">
        <v>148</v>
      </c>
      <c r="B26" t="s">
        <v>162</v>
      </c>
      <c r="C26">
        <v>2021</v>
      </c>
      <c r="D26">
        <f t="shared" si="0"/>
        <v>83685.679999999993</v>
      </c>
      <c r="E26">
        <v>52000</v>
      </c>
      <c r="F26" t="s">
        <v>163</v>
      </c>
      <c r="G26" t="s">
        <v>29</v>
      </c>
      <c r="H26" t="s">
        <v>164</v>
      </c>
      <c r="I26" t="s">
        <v>165</v>
      </c>
      <c r="J26" t="s">
        <v>40</v>
      </c>
      <c r="K26" t="s">
        <v>22</v>
      </c>
      <c r="L26" t="s">
        <v>41</v>
      </c>
      <c r="M26">
        <f t="shared" si="1"/>
        <v>0</v>
      </c>
      <c r="N26" t="s">
        <v>24</v>
      </c>
      <c r="O26" t="s">
        <v>166</v>
      </c>
      <c r="P26">
        <f t="shared" si="2"/>
        <v>52460</v>
      </c>
      <c r="Q26">
        <v>61000</v>
      </c>
      <c r="R26">
        <v>355</v>
      </c>
      <c r="S26">
        <f t="shared" si="3"/>
        <v>5.3</v>
      </c>
    </row>
    <row r="27" spans="1:19" x14ac:dyDescent="0.25">
      <c r="A27" t="s">
        <v>26</v>
      </c>
      <c r="B27" t="s">
        <v>167</v>
      </c>
      <c r="C27">
        <v>2022</v>
      </c>
      <c r="D27">
        <f t="shared" si="0"/>
        <v>18748.811000000002</v>
      </c>
      <c r="E27">
        <v>11650</v>
      </c>
      <c r="F27" t="s">
        <v>168</v>
      </c>
      <c r="G27" t="s">
        <v>29</v>
      </c>
      <c r="H27" t="s">
        <v>169</v>
      </c>
      <c r="I27" t="s">
        <v>107</v>
      </c>
      <c r="J27" t="s">
        <v>22</v>
      </c>
      <c r="K27" t="s">
        <v>22</v>
      </c>
      <c r="L27" t="s">
        <v>41</v>
      </c>
      <c r="M27">
        <f t="shared" si="1"/>
        <v>0</v>
      </c>
      <c r="N27" t="s">
        <v>24</v>
      </c>
      <c r="O27" t="s">
        <v>170</v>
      </c>
      <c r="P27">
        <f t="shared" si="2"/>
        <v>27778</v>
      </c>
      <c r="Q27">
        <v>32300</v>
      </c>
      <c r="R27">
        <v>276</v>
      </c>
      <c r="S27">
        <f t="shared" si="3"/>
        <v>2</v>
      </c>
    </row>
    <row r="28" spans="1:19" x14ac:dyDescent="0.25">
      <c r="A28" t="s">
        <v>130</v>
      </c>
      <c r="B28" t="s">
        <v>171</v>
      </c>
      <c r="C28">
        <v>2016</v>
      </c>
      <c r="D28">
        <f t="shared" si="0"/>
        <v>155367.29293999998</v>
      </c>
      <c r="E28">
        <v>96541</v>
      </c>
      <c r="F28" t="s">
        <v>172</v>
      </c>
      <c r="G28" t="s">
        <v>29</v>
      </c>
      <c r="H28" t="s">
        <v>173</v>
      </c>
      <c r="I28" t="s">
        <v>39</v>
      </c>
      <c r="J28" t="s">
        <v>40</v>
      </c>
      <c r="K28" t="s">
        <v>22</v>
      </c>
      <c r="L28" t="s">
        <v>41</v>
      </c>
      <c r="M28">
        <f t="shared" si="1"/>
        <v>0</v>
      </c>
      <c r="O28" t="s">
        <v>174</v>
      </c>
      <c r="P28">
        <f t="shared" si="2"/>
        <v>12038.28</v>
      </c>
      <c r="Q28">
        <v>13998</v>
      </c>
      <c r="R28" t="e">
        <v>#VALUE!</v>
      </c>
      <c r="S28">
        <f t="shared" si="3"/>
        <v>1.8</v>
      </c>
    </row>
    <row r="29" spans="1:19" x14ac:dyDescent="0.25">
      <c r="A29" t="s">
        <v>120</v>
      </c>
      <c r="B29" t="s">
        <v>175</v>
      </c>
      <c r="C29">
        <v>2021</v>
      </c>
      <c r="D29">
        <f t="shared" si="0"/>
        <v>28163.45</v>
      </c>
      <c r="E29">
        <v>17500</v>
      </c>
      <c r="F29" t="s">
        <v>176</v>
      </c>
      <c r="G29" t="s">
        <v>29</v>
      </c>
      <c r="H29" t="s">
        <v>177</v>
      </c>
      <c r="I29" t="s">
        <v>72</v>
      </c>
      <c r="J29" t="s">
        <v>33</v>
      </c>
      <c r="K29" t="s">
        <v>22</v>
      </c>
      <c r="L29" t="s">
        <v>41</v>
      </c>
      <c r="M29">
        <f t="shared" si="1"/>
        <v>0</v>
      </c>
      <c r="N29" t="s">
        <v>24</v>
      </c>
      <c r="O29" t="s">
        <v>178</v>
      </c>
      <c r="P29">
        <f t="shared" si="2"/>
        <v>51595.7</v>
      </c>
      <c r="Q29">
        <v>59995</v>
      </c>
      <c r="R29">
        <v>382</v>
      </c>
      <c r="S29">
        <f t="shared" si="3"/>
        <v>2</v>
      </c>
    </row>
    <row r="30" spans="1:19" x14ac:dyDescent="0.25">
      <c r="A30" t="s">
        <v>68</v>
      </c>
      <c r="B30" t="s">
        <v>179</v>
      </c>
      <c r="C30">
        <v>2015</v>
      </c>
      <c r="D30">
        <f t="shared" si="0"/>
        <v>111044.46</v>
      </c>
      <c r="E30">
        <v>69000</v>
      </c>
      <c r="F30" t="s">
        <v>180</v>
      </c>
      <c r="G30" t="s">
        <v>29</v>
      </c>
      <c r="H30" t="s">
        <v>181</v>
      </c>
      <c r="I30" t="s">
        <v>95</v>
      </c>
      <c r="J30" t="s">
        <v>33</v>
      </c>
      <c r="K30" t="s">
        <v>22</v>
      </c>
      <c r="L30" t="s">
        <v>41</v>
      </c>
      <c r="M30">
        <f t="shared" si="1"/>
        <v>0</v>
      </c>
      <c r="N30" t="s">
        <v>24</v>
      </c>
      <c r="O30" t="s">
        <v>182</v>
      </c>
      <c r="P30">
        <f t="shared" si="2"/>
        <v>22102</v>
      </c>
      <c r="Q30">
        <v>25700</v>
      </c>
      <c r="R30">
        <v>445</v>
      </c>
      <c r="S30">
        <f t="shared" si="3"/>
        <v>4.4000000000000004</v>
      </c>
    </row>
    <row r="31" spans="1:19" x14ac:dyDescent="0.25">
      <c r="A31" t="s">
        <v>50</v>
      </c>
      <c r="B31" t="s">
        <v>183</v>
      </c>
      <c r="C31">
        <v>2017</v>
      </c>
      <c r="D31">
        <f t="shared" si="0"/>
        <v>131772.7592</v>
      </c>
      <c r="E31">
        <v>81880</v>
      </c>
      <c r="F31" t="s">
        <v>184</v>
      </c>
      <c r="G31" t="s">
        <v>19</v>
      </c>
      <c r="H31" t="s">
        <v>185</v>
      </c>
      <c r="I31" t="s">
        <v>31</v>
      </c>
      <c r="J31" t="s">
        <v>186</v>
      </c>
      <c r="K31" t="s">
        <v>22</v>
      </c>
      <c r="L31" t="s">
        <v>41</v>
      </c>
      <c r="M31">
        <f t="shared" si="1"/>
        <v>0</v>
      </c>
      <c r="N31" t="s">
        <v>24</v>
      </c>
      <c r="O31" t="s">
        <v>187</v>
      </c>
      <c r="P31">
        <f t="shared" si="2"/>
        <v>18382.5</v>
      </c>
      <c r="Q31">
        <v>21375</v>
      </c>
      <c r="R31" t="e">
        <v>#VALUE!</v>
      </c>
      <c r="S31" t="e">
        <f t="shared" si="3"/>
        <v>#VALUE!</v>
      </c>
    </row>
    <row r="32" spans="1:19" x14ac:dyDescent="0.25">
      <c r="A32" t="s">
        <v>120</v>
      </c>
      <c r="B32" t="s">
        <v>188</v>
      </c>
      <c r="C32">
        <v>2018</v>
      </c>
      <c r="D32">
        <f t="shared" si="0"/>
        <v>46348.991999999998</v>
      </c>
      <c r="E32">
        <v>28800</v>
      </c>
      <c r="F32" t="s">
        <v>189</v>
      </c>
      <c r="G32" t="s">
        <v>29</v>
      </c>
      <c r="H32" t="s">
        <v>190</v>
      </c>
      <c r="I32" t="s">
        <v>191</v>
      </c>
      <c r="J32" t="s">
        <v>61</v>
      </c>
      <c r="K32" t="s">
        <v>22</v>
      </c>
      <c r="L32" t="s">
        <v>41</v>
      </c>
      <c r="M32">
        <f t="shared" si="1"/>
        <v>0</v>
      </c>
      <c r="N32" t="s">
        <v>24</v>
      </c>
      <c r="O32" t="s">
        <v>192</v>
      </c>
      <c r="P32">
        <f t="shared" si="2"/>
        <v>41280</v>
      </c>
      <c r="Q32">
        <v>48000</v>
      </c>
      <c r="R32">
        <v>362</v>
      </c>
      <c r="S32">
        <f t="shared" si="3"/>
        <v>3</v>
      </c>
    </row>
    <row r="33" spans="1:19" x14ac:dyDescent="0.25">
      <c r="A33" t="s">
        <v>125</v>
      </c>
      <c r="B33" t="s">
        <v>193</v>
      </c>
      <c r="C33">
        <v>2006</v>
      </c>
      <c r="D33">
        <f t="shared" si="0"/>
        <v>483096.50922000001</v>
      </c>
      <c r="E33">
        <v>300183</v>
      </c>
      <c r="F33" t="s">
        <v>194</v>
      </c>
      <c r="G33" t="s">
        <v>29</v>
      </c>
      <c r="H33" t="s">
        <v>195</v>
      </c>
      <c r="I33" t="s">
        <v>72</v>
      </c>
      <c r="J33" t="s">
        <v>61</v>
      </c>
      <c r="K33" t="s">
        <v>33</v>
      </c>
      <c r="L33" t="s">
        <v>23</v>
      </c>
      <c r="M33">
        <f t="shared" si="1"/>
        <v>1</v>
      </c>
      <c r="N33" t="s">
        <v>24</v>
      </c>
      <c r="O33" t="s">
        <v>196</v>
      </c>
      <c r="P33">
        <f t="shared" si="2"/>
        <v>9374</v>
      </c>
      <c r="Q33">
        <v>10900</v>
      </c>
      <c r="R33">
        <v>345</v>
      </c>
      <c r="S33">
        <f t="shared" si="3"/>
        <v>5.7</v>
      </c>
    </row>
    <row r="34" spans="1:19" x14ac:dyDescent="0.25">
      <c r="A34" t="s">
        <v>68</v>
      </c>
      <c r="B34" t="s">
        <v>197</v>
      </c>
      <c r="C34">
        <v>2020</v>
      </c>
      <c r="D34">
        <f t="shared" si="0"/>
        <v>56383.226900000001</v>
      </c>
      <c r="E34">
        <v>35035</v>
      </c>
      <c r="F34" t="s">
        <v>198</v>
      </c>
      <c r="G34" t="s">
        <v>46</v>
      </c>
      <c r="H34" t="s">
        <v>199</v>
      </c>
      <c r="I34" t="s">
        <v>39</v>
      </c>
      <c r="J34" t="s">
        <v>22</v>
      </c>
      <c r="K34" t="s">
        <v>22</v>
      </c>
      <c r="L34" t="s">
        <v>41</v>
      </c>
      <c r="M34">
        <f t="shared" si="1"/>
        <v>0</v>
      </c>
      <c r="O34" t="s">
        <v>200</v>
      </c>
      <c r="P34">
        <f t="shared" si="2"/>
        <v>21498.28</v>
      </c>
      <c r="Q34">
        <v>24998</v>
      </c>
      <c r="R34" t="e">
        <v>#VALUE!</v>
      </c>
      <c r="S34" t="e">
        <f t="shared" si="3"/>
        <v>#VALUE!</v>
      </c>
    </row>
    <row r="35" spans="1:19" x14ac:dyDescent="0.25">
      <c r="A35" t="s">
        <v>201</v>
      </c>
      <c r="B35" t="s">
        <v>202</v>
      </c>
      <c r="C35">
        <v>2011</v>
      </c>
      <c r="D35">
        <f t="shared" si="0"/>
        <v>275197.14</v>
      </c>
      <c r="E35">
        <v>171000</v>
      </c>
      <c r="F35" t="s">
        <v>203</v>
      </c>
      <c r="G35" t="s">
        <v>29</v>
      </c>
      <c r="H35" t="s">
        <v>204</v>
      </c>
      <c r="I35" t="s">
        <v>72</v>
      </c>
      <c r="J35" t="s">
        <v>22</v>
      </c>
      <c r="K35" t="s">
        <v>22</v>
      </c>
      <c r="L35" t="s">
        <v>41</v>
      </c>
      <c r="M35">
        <f t="shared" si="1"/>
        <v>0</v>
      </c>
      <c r="N35" t="s">
        <v>24</v>
      </c>
      <c r="O35" t="s">
        <v>205</v>
      </c>
      <c r="P35">
        <f t="shared" si="2"/>
        <v>5159.1400000000003</v>
      </c>
      <c r="Q35">
        <v>5999</v>
      </c>
      <c r="R35">
        <v>276</v>
      </c>
      <c r="S35">
        <f t="shared" si="3"/>
        <v>3.5</v>
      </c>
    </row>
    <row r="36" spans="1:19" x14ac:dyDescent="0.25">
      <c r="A36" t="s">
        <v>35</v>
      </c>
      <c r="B36" t="s">
        <v>206</v>
      </c>
      <c r="C36">
        <v>2016</v>
      </c>
      <c r="D36">
        <f t="shared" si="0"/>
        <v>191028.658</v>
      </c>
      <c r="E36">
        <v>118700</v>
      </c>
      <c r="F36" t="s">
        <v>207</v>
      </c>
      <c r="G36" t="s">
        <v>29</v>
      </c>
      <c r="H36" t="s">
        <v>208</v>
      </c>
      <c r="I36" t="s">
        <v>95</v>
      </c>
      <c r="J36" t="s">
        <v>22</v>
      </c>
      <c r="K36" t="s">
        <v>146</v>
      </c>
      <c r="L36" t="s">
        <v>41</v>
      </c>
      <c r="M36">
        <f t="shared" si="1"/>
        <v>0</v>
      </c>
      <c r="N36" t="s">
        <v>24</v>
      </c>
      <c r="O36" t="s">
        <v>209</v>
      </c>
      <c r="P36">
        <f t="shared" si="2"/>
        <v>40334</v>
      </c>
      <c r="Q36">
        <v>46900</v>
      </c>
      <c r="R36">
        <v>383</v>
      </c>
      <c r="S36">
        <f t="shared" ref="S36:S66" si="4">VALUE(SUBSTITUTE(MID(H36, SEARCH("L", H36)-4, 4), "L", ""))</f>
        <v>5.7</v>
      </c>
    </row>
    <row r="37" spans="1:19" x14ac:dyDescent="0.25">
      <c r="A37" t="s">
        <v>210</v>
      </c>
      <c r="B37" t="s">
        <v>211</v>
      </c>
      <c r="C37">
        <v>2017</v>
      </c>
      <c r="D37">
        <f t="shared" si="0"/>
        <v>191511.46</v>
      </c>
      <c r="E37">
        <v>119000</v>
      </c>
      <c r="F37" t="s">
        <v>212</v>
      </c>
      <c r="G37" t="s">
        <v>29</v>
      </c>
      <c r="H37" t="s">
        <v>213</v>
      </c>
      <c r="I37" t="s">
        <v>72</v>
      </c>
      <c r="J37" t="s">
        <v>214</v>
      </c>
      <c r="K37" t="s">
        <v>22</v>
      </c>
      <c r="L37" t="s">
        <v>41</v>
      </c>
      <c r="M37">
        <f t="shared" si="1"/>
        <v>0</v>
      </c>
      <c r="N37" t="s">
        <v>24</v>
      </c>
      <c r="O37" t="s">
        <v>215</v>
      </c>
      <c r="P37">
        <f t="shared" si="2"/>
        <v>13674</v>
      </c>
      <c r="Q37">
        <v>15900</v>
      </c>
      <c r="R37">
        <v>180</v>
      </c>
      <c r="S37">
        <f t="shared" si="4"/>
        <v>2.4</v>
      </c>
    </row>
    <row r="38" spans="1:19" x14ac:dyDescent="0.25">
      <c r="A38" t="s">
        <v>68</v>
      </c>
      <c r="B38" t="s">
        <v>216</v>
      </c>
      <c r="C38">
        <v>2018</v>
      </c>
      <c r="D38">
        <f t="shared" si="0"/>
        <v>71230.997740000006</v>
      </c>
      <c r="E38">
        <v>44261</v>
      </c>
      <c r="F38" t="s">
        <v>217</v>
      </c>
      <c r="G38" t="s">
        <v>29</v>
      </c>
      <c r="H38" t="s">
        <v>155</v>
      </c>
      <c r="I38" t="s">
        <v>39</v>
      </c>
      <c r="J38" t="s">
        <v>33</v>
      </c>
      <c r="K38" t="s">
        <v>22</v>
      </c>
      <c r="L38" t="s">
        <v>41</v>
      </c>
      <c r="M38">
        <f t="shared" si="1"/>
        <v>0</v>
      </c>
      <c r="O38" t="s">
        <v>218</v>
      </c>
      <c r="P38">
        <f t="shared" si="2"/>
        <v>28894.28</v>
      </c>
      <c r="Q38">
        <v>33598</v>
      </c>
      <c r="R38" t="e">
        <v>#VALUE!</v>
      </c>
      <c r="S38">
        <f t="shared" si="4"/>
        <v>3</v>
      </c>
    </row>
    <row r="39" spans="1:19" x14ac:dyDescent="0.25">
      <c r="A39" t="s">
        <v>50</v>
      </c>
      <c r="B39" t="s">
        <v>219</v>
      </c>
      <c r="C39">
        <v>2012</v>
      </c>
      <c r="D39">
        <f t="shared" si="0"/>
        <v>202092.87049999999</v>
      </c>
      <c r="E39">
        <v>125575</v>
      </c>
      <c r="F39" t="s">
        <v>220</v>
      </c>
      <c r="G39" t="s">
        <v>29</v>
      </c>
      <c r="H39" t="s">
        <v>221</v>
      </c>
      <c r="I39" t="s">
        <v>95</v>
      </c>
      <c r="J39" t="s">
        <v>61</v>
      </c>
      <c r="K39" t="s">
        <v>22</v>
      </c>
      <c r="L39" t="s">
        <v>41</v>
      </c>
      <c r="M39">
        <f t="shared" si="1"/>
        <v>0</v>
      </c>
      <c r="N39" t="s">
        <v>24</v>
      </c>
      <c r="O39" t="s">
        <v>222</v>
      </c>
      <c r="P39">
        <f t="shared" si="2"/>
        <v>7739.14</v>
      </c>
      <c r="Q39">
        <v>8999</v>
      </c>
      <c r="R39">
        <v>211</v>
      </c>
      <c r="S39">
        <f t="shared" si="4"/>
        <v>2</v>
      </c>
    </row>
    <row r="40" spans="1:19" x14ac:dyDescent="0.25">
      <c r="A40" t="s">
        <v>26</v>
      </c>
      <c r="B40" t="s">
        <v>223</v>
      </c>
      <c r="C40">
        <v>2007</v>
      </c>
      <c r="D40">
        <f t="shared" si="0"/>
        <v>26071.308000000001</v>
      </c>
      <c r="E40">
        <v>16200</v>
      </c>
      <c r="F40" t="s">
        <v>224</v>
      </c>
      <c r="G40" t="s">
        <v>29</v>
      </c>
      <c r="H40" t="s">
        <v>225</v>
      </c>
      <c r="I40" t="s">
        <v>72</v>
      </c>
      <c r="J40" t="s">
        <v>226</v>
      </c>
      <c r="K40" t="s">
        <v>146</v>
      </c>
      <c r="L40" t="s">
        <v>41</v>
      </c>
      <c r="M40">
        <f t="shared" si="1"/>
        <v>0</v>
      </c>
      <c r="N40" t="s">
        <v>24</v>
      </c>
      <c r="O40" t="s">
        <v>227</v>
      </c>
      <c r="P40">
        <f t="shared" si="2"/>
        <v>7052</v>
      </c>
      <c r="Q40">
        <v>8200</v>
      </c>
      <c r="R40">
        <v>173</v>
      </c>
      <c r="S40">
        <f t="shared" si="4"/>
        <v>2.7</v>
      </c>
    </row>
    <row r="41" spans="1:19" x14ac:dyDescent="0.25">
      <c r="A41" t="s">
        <v>68</v>
      </c>
      <c r="B41" t="s">
        <v>228</v>
      </c>
      <c r="C41">
        <v>2014</v>
      </c>
      <c r="D41">
        <f t="shared" si="0"/>
        <v>112653.8</v>
      </c>
      <c r="E41">
        <v>70000</v>
      </c>
      <c r="F41" t="s">
        <v>229</v>
      </c>
      <c r="G41" t="s">
        <v>29</v>
      </c>
      <c r="H41" t="s">
        <v>230</v>
      </c>
      <c r="I41" t="s">
        <v>72</v>
      </c>
      <c r="J41" t="s">
        <v>118</v>
      </c>
      <c r="K41" t="s">
        <v>146</v>
      </c>
      <c r="L41" t="s">
        <v>23</v>
      </c>
      <c r="M41">
        <f t="shared" si="1"/>
        <v>1</v>
      </c>
      <c r="N41" t="s">
        <v>24</v>
      </c>
      <c r="O41" t="s">
        <v>231</v>
      </c>
      <c r="P41">
        <f t="shared" si="2"/>
        <v>17200</v>
      </c>
      <c r="Q41">
        <v>20000</v>
      </c>
      <c r="R41">
        <v>240</v>
      </c>
      <c r="S41">
        <f t="shared" si="4"/>
        <v>2</v>
      </c>
    </row>
    <row r="42" spans="1:19" x14ac:dyDescent="0.25">
      <c r="A42" t="s">
        <v>232</v>
      </c>
      <c r="B42" t="s">
        <v>233</v>
      </c>
      <c r="C42">
        <v>2011</v>
      </c>
      <c r="D42">
        <f t="shared" si="0"/>
        <v>32508.668000000001</v>
      </c>
      <c r="E42">
        <v>20200</v>
      </c>
      <c r="F42" t="s">
        <v>234</v>
      </c>
      <c r="G42" t="s">
        <v>19</v>
      </c>
      <c r="H42" t="s">
        <v>235</v>
      </c>
      <c r="I42" t="s">
        <v>21</v>
      </c>
      <c r="J42" t="s">
        <v>22</v>
      </c>
      <c r="K42" t="s">
        <v>22</v>
      </c>
      <c r="L42" t="s">
        <v>41</v>
      </c>
      <c r="M42">
        <f t="shared" si="1"/>
        <v>0</v>
      </c>
      <c r="N42" t="s">
        <v>24</v>
      </c>
      <c r="O42" t="s">
        <v>236</v>
      </c>
      <c r="P42">
        <f t="shared" si="2"/>
        <v>68757</v>
      </c>
      <c r="Q42">
        <v>79950</v>
      </c>
      <c r="R42">
        <v>552</v>
      </c>
      <c r="S42">
        <f t="shared" si="4"/>
        <v>6</v>
      </c>
    </row>
    <row r="43" spans="1:19" x14ac:dyDescent="0.25">
      <c r="A43" t="s">
        <v>237</v>
      </c>
      <c r="B43" t="s">
        <v>238</v>
      </c>
      <c r="C43">
        <v>2023</v>
      </c>
      <c r="D43">
        <f t="shared" si="0"/>
        <v>4792.6145200000001</v>
      </c>
      <c r="E43">
        <v>2978</v>
      </c>
      <c r="F43" t="s">
        <v>239</v>
      </c>
      <c r="G43" t="s">
        <v>29</v>
      </c>
      <c r="H43" t="s">
        <v>240</v>
      </c>
      <c r="I43" t="s">
        <v>39</v>
      </c>
      <c r="J43" t="s">
        <v>241</v>
      </c>
      <c r="K43" t="s">
        <v>33</v>
      </c>
      <c r="L43" t="s">
        <v>41</v>
      </c>
      <c r="M43">
        <f t="shared" si="1"/>
        <v>0</v>
      </c>
      <c r="O43" t="s">
        <v>242</v>
      </c>
      <c r="P43">
        <f t="shared" si="2"/>
        <v>39128.28</v>
      </c>
      <c r="Q43">
        <v>45498</v>
      </c>
      <c r="R43" t="e">
        <v>#VALUE!</v>
      </c>
      <c r="S43">
        <f t="shared" si="4"/>
        <v>3.5</v>
      </c>
    </row>
    <row r="44" spans="1:19" x14ac:dyDescent="0.25">
      <c r="A44" t="s">
        <v>125</v>
      </c>
      <c r="B44" t="s">
        <v>243</v>
      </c>
      <c r="C44">
        <v>2007</v>
      </c>
      <c r="D44">
        <f t="shared" si="0"/>
        <v>305322.37546000001</v>
      </c>
      <c r="E44">
        <v>189719</v>
      </c>
      <c r="F44" t="s">
        <v>244</v>
      </c>
      <c r="G44" t="s">
        <v>245</v>
      </c>
      <c r="H44" t="s">
        <v>246</v>
      </c>
      <c r="I44" t="s">
        <v>247</v>
      </c>
      <c r="J44" t="s">
        <v>118</v>
      </c>
      <c r="K44" t="s">
        <v>33</v>
      </c>
      <c r="L44" t="s">
        <v>23</v>
      </c>
      <c r="M44">
        <f t="shared" si="1"/>
        <v>1</v>
      </c>
      <c r="N44" t="s">
        <v>24</v>
      </c>
      <c r="O44" t="s">
        <v>248</v>
      </c>
      <c r="P44">
        <f t="shared" si="2"/>
        <v>12040</v>
      </c>
      <c r="Q44">
        <v>14000</v>
      </c>
      <c r="R44" t="e">
        <v>#VALUE!</v>
      </c>
      <c r="S44" t="e">
        <f t="shared" si="4"/>
        <v>#VALUE!</v>
      </c>
    </row>
    <row r="45" spans="1:19" x14ac:dyDescent="0.25">
      <c r="A45" t="s">
        <v>68</v>
      </c>
      <c r="B45" t="s">
        <v>249</v>
      </c>
      <c r="C45">
        <v>2019</v>
      </c>
      <c r="D45">
        <f t="shared" si="0"/>
        <v>16011.32366</v>
      </c>
      <c r="E45">
        <v>9949</v>
      </c>
      <c r="F45" t="s">
        <v>250</v>
      </c>
      <c r="G45" t="s">
        <v>29</v>
      </c>
      <c r="H45" t="s">
        <v>251</v>
      </c>
      <c r="I45" t="s">
        <v>39</v>
      </c>
      <c r="J45" t="s">
        <v>40</v>
      </c>
      <c r="K45" t="s">
        <v>22</v>
      </c>
      <c r="L45" t="s">
        <v>41</v>
      </c>
      <c r="M45">
        <f t="shared" si="1"/>
        <v>0</v>
      </c>
      <c r="O45" t="s">
        <v>252</v>
      </c>
      <c r="P45">
        <f t="shared" si="2"/>
        <v>65186.28</v>
      </c>
      <c r="Q45">
        <v>75798</v>
      </c>
      <c r="R45" t="e">
        <v>#VALUE!</v>
      </c>
      <c r="S45">
        <f t="shared" si="4"/>
        <v>4.4000000000000004</v>
      </c>
    </row>
    <row r="46" spans="1:19" x14ac:dyDescent="0.25">
      <c r="A46" t="s">
        <v>253</v>
      </c>
      <c r="B46" t="s">
        <v>254</v>
      </c>
      <c r="C46">
        <v>2022</v>
      </c>
      <c r="D46">
        <f t="shared" si="0"/>
        <v>5716.3756800000001</v>
      </c>
      <c r="E46">
        <v>3552</v>
      </c>
      <c r="F46" t="s">
        <v>255</v>
      </c>
      <c r="H46" t="s">
        <v>256</v>
      </c>
      <c r="I46" t="s">
        <v>257</v>
      </c>
      <c r="J46" t="s">
        <v>214</v>
      </c>
      <c r="K46" t="s">
        <v>146</v>
      </c>
      <c r="L46" t="s">
        <v>41</v>
      </c>
      <c r="M46">
        <f t="shared" si="1"/>
        <v>0</v>
      </c>
      <c r="N46" t="s">
        <v>24</v>
      </c>
      <c r="O46" t="s">
        <v>258</v>
      </c>
      <c r="P46">
        <f t="shared" si="2"/>
        <v>103199.14</v>
      </c>
      <c r="Q46">
        <v>119999</v>
      </c>
      <c r="R46">
        <v>536</v>
      </c>
      <c r="S46" t="e">
        <f t="shared" si="4"/>
        <v>#VALUE!</v>
      </c>
    </row>
    <row r="47" spans="1:19" x14ac:dyDescent="0.25">
      <c r="A47" t="s">
        <v>50</v>
      </c>
      <c r="B47" t="s">
        <v>259</v>
      </c>
      <c r="C47">
        <v>2012</v>
      </c>
      <c r="D47">
        <f t="shared" si="0"/>
        <v>86904.36</v>
      </c>
      <c r="E47">
        <v>54000</v>
      </c>
      <c r="F47" t="s">
        <v>260</v>
      </c>
      <c r="G47" t="s">
        <v>29</v>
      </c>
      <c r="H47" t="s">
        <v>261</v>
      </c>
      <c r="I47" t="s">
        <v>95</v>
      </c>
      <c r="J47" t="s">
        <v>22</v>
      </c>
      <c r="K47" t="s">
        <v>108</v>
      </c>
      <c r="L47" t="s">
        <v>23</v>
      </c>
      <c r="M47">
        <f t="shared" si="1"/>
        <v>1</v>
      </c>
      <c r="N47" t="s">
        <v>24</v>
      </c>
      <c r="O47" t="s">
        <v>262</v>
      </c>
      <c r="P47">
        <f t="shared" si="2"/>
        <v>31716.799999999999</v>
      </c>
      <c r="Q47">
        <v>36880</v>
      </c>
      <c r="R47">
        <v>310</v>
      </c>
      <c r="S47">
        <f t="shared" si="4"/>
        <v>3</v>
      </c>
    </row>
    <row r="48" spans="1:19" x14ac:dyDescent="0.25">
      <c r="A48" t="s">
        <v>148</v>
      </c>
      <c r="B48" t="s">
        <v>263</v>
      </c>
      <c r="C48">
        <v>2021</v>
      </c>
      <c r="D48">
        <f t="shared" si="0"/>
        <v>82641.218340000007</v>
      </c>
      <c r="E48">
        <v>51351</v>
      </c>
      <c r="F48" t="s">
        <v>264</v>
      </c>
      <c r="G48" t="s">
        <v>29</v>
      </c>
      <c r="H48" t="s">
        <v>265</v>
      </c>
      <c r="I48" t="s">
        <v>39</v>
      </c>
      <c r="J48" t="s">
        <v>22</v>
      </c>
      <c r="K48" t="s">
        <v>266</v>
      </c>
      <c r="L48" t="s">
        <v>41</v>
      </c>
      <c r="M48">
        <f t="shared" si="1"/>
        <v>0</v>
      </c>
      <c r="N48" t="s">
        <v>24</v>
      </c>
      <c r="O48" t="s">
        <v>267</v>
      </c>
      <c r="P48">
        <f t="shared" si="2"/>
        <v>37106.42</v>
      </c>
      <c r="Q48">
        <v>43147</v>
      </c>
      <c r="R48" t="e">
        <v>#VALUE!</v>
      </c>
      <c r="S48" t="e">
        <f t="shared" si="4"/>
        <v>#VALUE!</v>
      </c>
    </row>
    <row r="49" spans="1:19" x14ac:dyDescent="0.25">
      <c r="A49" t="s">
        <v>268</v>
      </c>
      <c r="B49" t="s">
        <v>269</v>
      </c>
      <c r="C49">
        <v>2017</v>
      </c>
      <c r="D49">
        <f t="shared" si="0"/>
        <v>39074.775199999996</v>
      </c>
      <c r="E49">
        <v>24280</v>
      </c>
      <c r="F49" t="s">
        <v>270</v>
      </c>
      <c r="G49" t="s">
        <v>29</v>
      </c>
      <c r="H49" t="s">
        <v>271</v>
      </c>
      <c r="I49" t="s">
        <v>21</v>
      </c>
      <c r="J49" t="s">
        <v>22</v>
      </c>
      <c r="K49" t="s">
        <v>22</v>
      </c>
      <c r="L49" t="s">
        <v>23</v>
      </c>
      <c r="M49">
        <f t="shared" si="1"/>
        <v>1</v>
      </c>
      <c r="N49" t="s">
        <v>24</v>
      </c>
      <c r="O49" t="s">
        <v>272</v>
      </c>
      <c r="P49">
        <f t="shared" si="2"/>
        <v>24940</v>
      </c>
      <c r="Q49">
        <v>29000</v>
      </c>
      <c r="R49">
        <v>228</v>
      </c>
      <c r="S49">
        <f t="shared" si="4"/>
        <v>2</v>
      </c>
    </row>
    <row r="50" spans="1:19" x14ac:dyDescent="0.25">
      <c r="A50" t="s">
        <v>97</v>
      </c>
      <c r="B50" t="s">
        <v>273</v>
      </c>
      <c r="C50">
        <v>2016</v>
      </c>
      <c r="D50">
        <f t="shared" si="0"/>
        <v>143469.44232</v>
      </c>
      <c r="E50">
        <v>89148</v>
      </c>
      <c r="F50" t="s">
        <v>274</v>
      </c>
      <c r="G50" t="s">
        <v>29</v>
      </c>
      <c r="H50" t="s">
        <v>275</v>
      </c>
      <c r="I50" t="s">
        <v>72</v>
      </c>
      <c r="J50" t="s">
        <v>22</v>
      </c>
      <c r="K50" t="s">
        <v>22</v>
      </c>
      <c r="L50" t="s">
        <v>41</v>
      </c>
      <c r="M50">
        <f t="shared" si="1"/>
        <v>0</v>
      </c>
      <c r="N50" t="s">
        <v>24</v>
      </c>
      <c r="O50" t="s">
        <v>276</v>
      </c>
      <c r="P50">
        <f t="shared" si="2"/>
        <v>15050</v>
      </c>
      <c r="Q50">
        <v>17500</v>
      </c>
      <c r="R50">
        <v>268</v>
      </c>
      <c r="S50">
        <f t="shared" si="4"/>
        <v>3.5</v>
      </c>
    </row>
    <row r="51" spans="1:19" x14ac:dyDescent="0.25">
      <c r="A51" t="s">
        <v>277</v>
      </c>
      <c r="B51" t="s">
        <v>278</v>
      </c>
      <c r="C51">
        <v>2017</v>
      </c>
      <c r="D51">
        <f t="shared" si="0"/>
        <v>117551.02162</v>
      </c>
      <c r="E51">
        <v>73043</v>
      </c>
      <c r="F51" t="s">
        <v>279</v>
      </c>
      <c r="G51" t="s">
        <v>29</v>
      </c>
      <c r="H51" t="s">
        <v>280</v>
      </c>
      <c r="I51" t="s">
        <v>95</v>
      </c>
      <c r="J51" t="s">
        <v>118</v>
      </c>
      <c r="K51" t="s">
        <v>22</v>
      </c>
      <c r="L51" t="s">
        <v>41</v>
      </c>
      <c r="M51">
        <f t="shared" si="1"/>
        <v>0</v>
      </c>
      <c r="N51" t="s">
        <v>24</v>
      </c>
      <c r="O51" t="s">
        <v>281</v>
      </c>
      <c r="P51">
        <f t="shared" si="2"/>
        <v>26651.399999999998</v>
      </c>
      <c r="Q51">
        <v>30990</v>
      </c>
      <c r="R51">
        <v>300</v>
      </c>
      <c r="S51">
        <f t="shared" si="4"/>
        <v>3.6</v>
      </c>
    </row>
    <row r="52" spans="1:19" x14ac:dyDescent="0.25">
      <c r="A52" t="s">
        <v>120</v>
      </c>
      <c r="B52" t="s">
        <v>282</v>
      </c>
      <c r="C52">
        <v>2017</v>
      </c>
      <c r="D52">
        <f t="shared" si="0"/>
        <v>96560.4</v>
      </c>
      <c r="E52">
        <v>60000</v>
      </c>
      <c r="F52" t="s">
        <v>283</v>
      </c>
      <c r="G52" t="s">
        <v>29</v>
      </c>
      <c r="H52" t="s">
        <v>284</v>
      </c>
      <c r="I52" t="s">
        <v>107</v>
      </c>
      <c r="J52" t="s">
        <v>33</v>
      </c>
      <c r="K52" t="s">
        <v>22</v>
      </c>
      <c r="L52" t="s">
        <v>23</v>
      </c>
      <c r="M52">
        <f t="shared" si="1"/>
        <v>1</v>
      </c>
      <c r="N52" t="s">
        <v>24</v>
      </c>
      <c r="O52" t="s">
        <v>285</v>
      </c>
      <c r="P52">
        <f t="shared" si="2"/>
        <v>45150</v>
      </c>
      <c r="Q52">
        <v>52500</v>
      </c>
      <c r="R52">
        <v>503</v>
      </c>
      <c r="S52">
        <f t="shared" si="4"/>
        <v>4</v>
      </c>
    </row>
    <row r="53" spans="1:19" x14ac:dyDescent="0.25">
      <c r="A53" t="s">
        <v>237</v>
      </c>
      <c r="B53" t="s">
        <v>286</v>
      </c>
      <c r="C53">
        <v>2016</v>
      </c>
      <c r="D53">
        <f t="shared" si="0"/>
        <v>118365.34766</v>
      </c>
      <c r="E53">
        <v>73549</v>
      </c>
      <c r="F53" t="s">
        <v>287</v>
      </c>
      <c r="G53" t="s">
        <v>29</v>
      </c>
      <c r="H53" t="s">
        <v>288</v>
      </c>
      <c r="I53" t="s">
        <v>289</v>
      </c>
      <c r="J53" t="s">
        <v>290</v>
      </c>
      <c r="K53" t="s">
        <v>22</v>
      </c>
      <c r="L53" t="s">
        <v>23</v>
      </c>
      <c r="M53">
        <f t="shared" si="1"/>
        <v>1</v>
      </c>
      <c r="O53" t="s">
        <v>291</v>
      </c>
      <c r="P53">
        <f t="shared" si="2"/>
        <v>17929.28</v>
      </c>
      <c r="Q53">
        <v>20848</v>
      </c>
      <c r="R53" t="e">
        <v>#VALUE!</v>
      </c>
      <c r="S53" t="e">
        <f t="shared" si="4"/>
        <v>#VALUE!</v>
      </c>
    </row>
    <row r="54" spans="1:19" x14ac:dyDescent="0.25">
      <c r="A54" t="s">
        <v>292</v>
      </c>
      <c r="B54" t="s">
        <v>293</v>
      </c>
      <c r="C54">
        <v>2005</v>
      </c>
      <c r="D54">
        <f t="shared" si="0"/>
        <v>178475.80600000001</v>
      </c>
      <c r="E54">
        <v>110900</v>
      </c>
      <c r="F54" t="s">
        <v>294</v>
      </c>
      <c r="G54" t="s">
        <v>29</v>
      </c>
      <c r="H54" t="s">
        <v>295</v>
      </c>
      <c r="I54" t="s">
        <v>72</v>
      </c>
      <c r="J54" t="s">
        <v>33</v>
      </c>
      <c r="K54" t="s">
        <v>22</v>
      </c>
      <c r="L54" t="s">
        <v>41</v>
      </c>
      <c r="M54">
        <f t="shared" si="1"/>
        <v>0</v>
      </c>
      <c r="N54" t="s">
        <v>24</v>
      </c>
      <c r="O54" t="s">
        <v>296</v>
      </c>
      <c r="P54">
        <f t="shared" si="2"/>
        <v>16770</v>
      </c>
      <c r="Q54">
        <v>19500</v>
      </c>
      <c r="R54">
        <v>325</v>
      </c>
      <c r="S54">
        <f t="shared" si="4"/>
        <v>6</v>
      </c>
    </row>
    <row r="55" spans="1:19" x14ac:dyDescent="0.25">
      <c r="A55" t="s">
        <v>277</v>
      </c>
      <c r="B55" t="s">
        <v>297</v>
      </c>
      <c r="C55">
        <v>2013</v>
      </c>
      <c r="D55">
        <f t="shared" si="0"/>
        <v>62764.26</v>
      </c>
      <c r="E55">
        <v>39000</v>
      </c>
      <c r="F55" t="s">
        <v>298</v>
      </c>
      <c r="G55" t="s">
        <v>29</v>
      </c>
      <c r="H55" t="s">
        <v>299</v>
      </c>
      <c r="I55" t="s">
        <v>48</v>
      </c>
      <c r="J55" t="s">
        <v>40</v>
      </c>
      <c r="K55" t="s">
        <v>22</v>
      </c>
      <c r="L55" t="s">
        <v>41</v>
      </c>
      <c r="M55">
        <f t="shared" si="1"/>
        <v>0</v>
      </c>
      <c r="N55" t="s">
        <v>24</v>
      </c>
      <c r="O55" t="s">
        <v>300</v>
      </c>
      <c r="P55">
        <f t="shared" si="2"/>
        <v>62780</v>
      </c>
      <c r="Q55">
        <v>73000</v>
      </c>
      <c r="R55">
        <v>400</v>
      </c>
      <c r="S55">
        <f t="shared" si="4"/>
        <v>3.8</v>
      </c>
    </row>
    <row r="56" spans="1:19" x14ac:dyDescent="0.25">
      <c r="A56" t="s">
        <v>120</v>
      </c>
      <c r="B56" t="s">
        <v>301</v>
      </c>
      <c r="C56">
        <v>2016</v>
      </c>
      <c r="D56">
        <f t="shared" si="0"/>
        <v>193120.8</v>
      </c>
      <c r="E56">
        <v>120000</v>
      </c>
      <c r="F56" t="s">
        <v>302</v>
      </c>
      <c r="G56" t="s">
        <v>29</v>
      </c>
      <c r="H56" t="s">
        <v>303</v>
      </c>
      <c r="I56" t="s">
        <v>107</v>
      </c>
      <c r="J56" t="s">
        <v>22</v>
      </c>
      <c r="K56" t="s">
        <v>22</v>
      </c>
      <c r="L56" t="s">
        <v>41</v>
      </c>
      <c r="M56">
        <f t="shared" si="1"/>
        <v>0</v>
      </c>
      <c r="N56" t="s">
        <v>24</v>
      </c>
      <c r="O56" t="s">
        <v>304</v>
      </c>
      <c r="P56">
        <f t="shared" si="2"/>
        <v>17028</v>
      </c>
      <c r="Q56">
        <v>19800</v>
      </c>
      <c r="R56">
        <v>208</v>
      </c>
      <c r="S56">
        <f t="shared" si="4"/>
        <v>2</v>
      </c>
    </row>
    <row r="57" spans="1:19" x14ac:dyDescent="0.25">
      <c r="A57" t="s">
        <v>305</v>
      </c>
      <c r="B57" t="s">
        <v>306</v>
      </c>
      <c r="C57">
        <v>2009</v>
      </c>
      <c r="D57">
        <f t="shared" si="0"/>
        <v>216620.38268000001</v>
      </c>
      <c r="E57">
        <v>134602</v>
      </c>
      <c r="F57" t="s">
        <v>307</v>
      </c>
      <c r="G57" t="s">
        <v>29</v>
      </c>
      <c r="H57" t="s">
        <v>308</v>
      </c>
      <c r="I57" t="s">
        <v>107</v>
      </c>
      <c r="J57" t="s">
        <v>40</v>
      </c>
      <c r="K57" t="s">
        <v>22</v>
      </c>
      <c r="L57" t="s">
        <v>41</v>
      </c>
      <c r="M57">
        <f t="shared" si="1"/>
        <v>0</v>
      </c>
      <c r="N57" t="s">
        <v>24</v>
      </c>
      <c r="O57" t="s">
        <v>309</v>
      </c>
      <c r="P57">
        <f t="shared" si="2"/>
        <v>6450</v>
      </c>
      <c r="Q57">
        <v>7500</v>
      </c>
      <c r="R57">
        <v>250</v>
      </c>
      <c r="S57">
        <f t="shared" si="4"/>
        <v>3.5</v>
      </c>
    </row>
    <row r="58" spans="1:19" x14ac:dyDescent="0.25">
      <c r="A58" t="s">
        <v>130</v>
      </c>
      <c r="B58" t="s">
        <v>310</v>
      </c>
      <c r="C58">
        <v>2023</v>
      </c>
      <c r="D58">
        <f t="shared" si="0"/>
        <v>1760.61796</v>
      </c>
      <c r="E58">
        <v>1094</v>
      </c>
      <c r="F58" t="s">
        <v>311</v>
      </c>
      <c r="G58" t="s">
        <v>29</v>
      </c>
      <c r="H58" t="s">
        <v>312</v>
      </c>
      <c r="I58" t="s">
        <v>289</v>
      </c>
      <c r="J58" t="s">
        <v>313</v>
      </c>
      <c r="K58" t="s">
        <v>314</v>
      </c>
      <c r="L58" t="s">
        <v>41</v>
      </c>
      <c r="M58">
        <f t="shared" si="1"/>
        <v>0</v>
      </c>
      <c r="O58" t="s">
        <v>315</v>
      </c>
      <c r="P58">
        <f t="shared" si="2"/>
        <v>26659.14</v>
      </c>
      <c r="Q58">
        <v>30999</v>
      </c>
      <c r="R58" t="e">
        <v>#VALUE!</v>
      </c>
      <c r="S58" t="e">
        <f t="shared" si="4"/>
        <v>#VALUE!</v>
      </c>
    </row>
    <row r="59" spans="1:19" x14ac:dyDescent="0.25">
      <c r="A59" t="s">
        <v>50</v>
      </c>
      <c r="B59" t="s">
        <v>316</v>
      </c>
      <c r="C59">
        <v>2010</v>
      </c>
      <c r="D59">
        <f t="shared" si="0"/>
        <v>134379.88999999998</v>
      </c>
      <c r="E59">
        <v>83500</v>
      </c>
      <c r="F59" t="s">
        <v>317</v>
      </c>
      <c r="G59" t="s">
        <v>29</v>
      </c>
      <c r="H59" t="s">
        <v>318</v>
      </c>
      <c r="I59" t="s">
        <v>107</v>
      </c>
      <c r="J59" t="s">
        <v>61</v>
      </c>
      <c r="K59" t="s">
        <v>22</v>
      </c>
      <c r="L59" t="s">
        <v>41</v>
      </c>
      <c r="M59">
        <f t="shared" si="1"/>
        <v>0</v>
      </c>
      <c r="N59" t="s">
        <v>24</v>
      </c>
      <c r="O59" t="s">
        <v>319</v>
      </c>
      <c r="P59">
        <f t="shared" si="2"/>
        <v>5590</v>
      </c>
      <c r="Q59">
        <v>6500</v>
      </c>
      <c r="R59">
        <v>200</v>
      </c>
      <c r="S59">
        <f t="shared" si="4"/>
        <v>2</v>
      </c>
    </row>
    <row r="60" spans="1:19" x14ac:dyDescent="0.25">
      <c r="A60" t="s">
        <v>16</v>
      </c>
      <c r="B60" t="s">
        <v>320</v>
      </c>
      <c r="C60">
        <v>2014</v>
      </c>
      <c r="D60">
        <f t="shared" si="0"/>
        <v>59642.140399999997</v>
      </c>
      <c r="E60">
        <v>37060</v>
      </c>
      <c r="F60" t="s">
        <v>321</v>
      </c>
      <c r="G60" t="s">
        <v>29</v>
      </c>
      <c r="H60" t="s">
        <v>322</v>
      </c>
      <c r="I60" t="s">
        <v>134</v>
      </c>
      <c r="J60" t="s">
        <v>22</v>
      </c>
      <c r="K60" t="s">
        <v>22</v>
      </c>
      <c r="L60" t="s">
        <v>41</v>
      </c>
      <c r="M60">
        <f t="shared" si="1"/>
        <v>0</v>
      </c>
      <c r="N60" t="s">
        <v>24</v>
      </c>
      <c r="O60" t="s">
        <v>323</v>
      </c>
      <c r="P60">
        <f t="shared" si="2"/>
        <v>24510</v>
      </c>
      <c r="Q60">
        <v>28500</v>
      </c>
      <c r="R60">
        <v>420</v>
      </c>
      <c r="S60">
        <f t="shared" si="4"/>
        <v>5</v>
      </c>
    </row>
    <row r="61" spans="1:19" x14ac:dyDescent="0.25">
      <c r="A61" t="s">
        <v>56</v>
      </c>
      <c r="B61" t="s">
        <v>324</v>
      </c>
      <c r="C61">
        <v>2010</v>
      </c>
      <c r="D61">
        <f t="shared" si="0"/>
        <v>157232.51800000001</v>
      </c>
      <c r="E61">
        <v>97700</v>
      </c>
      <c r="F61" t="s">
        <v>325</v>
      </c>
      <c r="G61" t="s">
        <v>29</v>
      </c>
      <c r="H61" t="s">
        <v>326</v>
      </c>
      <c r="I61" t="s">
        <v>107</v>
      </c>
      <c r="J61" t="s">
        <v>40</v>
      </c>
      <c r="K61" t="s">
        <v>146</v>
      </c>
      <c r="L61" t="s">
        <v>41</v>
      </c>
      <c r="M61">
        <f t="shared" si="1"/>
        <v>0</v>
      </c>
      <c r="N61" t="s">
        <v>24</v>
      </c>
      <c r="O61" t="s">
        <v>327</v>
      </c>
      <c r="P61">
        <f t="shared" si="2"/>
        <v>9455.7000000000007</v>
      </c>
      <c r="Q61">
        <v>10995</v>
      </c>
      <c r="R61">
        <v>300</v>
      </c>
      <c r="S61">
        <f t="shared" si="4"/>
        <v>3.7</v>
      </c>
    </row>
    <row r="62" spans="1:19" x14ac:dyDescent="0.25">
      <c r="A62" t="s">
        <v>328</v>
      </c>
      <c r="B62" t="s">
        <v>329</v>
      </c>
      <c r="C62">
        <v>2018</v>
      </c>
      <c r="D62">
        <f t="shared" si="0"/>
        <v>64373.599999999999</v>
      </c>
      <c r="E62">
        <v>40000</v>
      </c>
      <c r="F62" t="s">
        <v>330</v>
      </c>
      <c r="G62" t="s">
        <v>331</v>
      </c>
      <c r="H62" t="s">
        <v>332</v>
      </c>
      <c r="I62" t="s">
        <v>107</v>
      </c>
      <c r="J62" t="s">
        <v>22</v>
      </c>
      <c r="K62" t="s">
        <v>22</v>
      </c>
      <c r="L62" t="s">
        <v>41</v>
      </c>
      <c r="M62">
        <f t="shared" si="1"/>
        <v>0</v>
      </c>
      <c r="N62" t="s">
        <v>24</v>
      </c>
      <c r="O62" t="s">
        <v>333</v>
      </c>
      <c r="P62">
        <f t="shared" si="2"/>
        <v>36120</v>
      </c>
      <c r="Q62">
        <v>42000</v>
      </c>
      <c r="R62">
        <v>400</v>
      </c>
      <c r="S62">
        <f t="shared" si="4"/>
        <v>2</v>
      </c>
    </row>
    <row r="63" spans="1:19" x14ac:dyDescent="0.25">
      <c r="A63" t="s">
        <v>50</v>
      </c>
      <c r="B63" t="s">
        <v>334</v>
      </c>
      <c r="C63">
        <v>2018</v>
      </c>
      <c r="D63">
        <f t="shared" si="0"/>
        <v>14387.499599999999</v>
      </c>
      <c r="E63">
        <v>8940</v>
      </c>
      <c r="F63" t="s">
        <v>335</v>
      </c>
      <c r="G63" t="s">
        <v>29</v>
      </c>
      <c r="H63" t="s">
        <v>336</v>
      </c>
      <c r="I63" t="s">
        <v>337</v>
      </c>
      <c r="J63" t="s">
        <v>338</v>
      </c>
      <c r="K63" t="s">
        <v>22</v>
      </c>
      <c r="L63" t="s">
        <v>41</v>
      </c>
      <c r="M63">
        <f t="shared" si="1"/>
        <v>0</v>
      </c>
      <c r="O63" t="s">
        <v>339</v>
      </c>
      <c r="P63">
        <f t="shared" si="2"/>
        <v>124614</v>
      </c>
      <c r="Q63">
        <v>144900</v>
      </c>
      <c r="R63" t="e">
        <v>#VALUE!</v>
      </c>
      <c r="S63" t="e">
        <f t="shared" si="4"/>
        <v>#VALUE!</v>
      </c>
    </row>
    <row r="64" spans="1:19" x14ac:dyDescent="0.25">
      <c r="A64" t="s">
        <v>120</v>
      </c>
      <c r="B64" t="s">
        <v>340</v>
      </c>
      <c r="C64">
        <v>2014</v>
      </c>
      <c r="D64">
        <f t="shared" si="0"/>
        <v>299337.24</v>
      </c>
      <c r="E64">
        <v>186000</v>
      </c>
      <c r="F64" t="s">
        <v>341</v>
      </c>
      <c r="G64" t="s">
        <v>29</v>
      </c>
      <c r="H64" t="s">
        <v>342</v>
      </c>
      <c r="I64" t="s">
        <v>72</v>
      </c>
      <c r="J64" t="s">
        <v>22</v>
      </c>
      <c r="K64" t="s">
        <v>146</v>
      </c>
      <c r="L64" t="s">
        <v>23</v>
      </c>
      <c r="M64">
        <f t="shared" si="1"/>
        <v>1</v>
      </c>
      <c r="N64" t="s">
        <v>24</v>
      </c>
      <c r="O64" t="s">
        <v>343</v>
      </c>
      <c r="P64">
        <f t="shared" si="2"/>
        <v>8600</v>
      </c>
      <c r="Q64">
        <v>10000</v>
      </c>
      <c r="R64">
        <v>302</v>
      </c>
      <c r="S64">
        <f t="shared" si="4"/>
        <v>3.5</v>
      </c>
    </row>
    <row r="65" spans="1:19" x14ac:dyDescent="0.25">
      <c r="A65" t="s">
        <v>97</v>
      </c>
      <c r="B65" t="s">
        <v>344</v>
      </c>
      <c r="C65">
        <v>2021</v>
      </c>
      <c r="D65">
        <f t="shared" si="0"/>
        <v>21211.101200000001</v>
      </c>
      <c r="E65">
        <v>13180</v>
      </c>
      <c r="F65" t="s">
        <v>345</v>
      </c>
      <c r="G65" t="s">
        <v>29</v>
      </c>
      <c r="H65" t="s">
        <v>346</v>
      </c>
      <c r="I65" t="s">
        <v>347</v>
      </c>
      <c r="J65" t="s">
        <v>136</v>
      </c>
      <c r="K65" t="s">
        <v>136</v>
      </c>
      <c r="L65" t="s">
        <v>41</v>
      </c>
      <c r="M65">
        <f t="shared" si="1"/>
        <v>0</v>
      </c>
      <c r="O65" t="s">
        <v>348</v>
      </c>
      <c r="P65">
        <f t="shared" si="2"/>
        <v>20638.28</v>
      </c>
      <c r="Q65">
        <v>23998</v>
      </c>
      <c r="R65" t="e">
        <v>#VALUE!</v>
      </c>
      <c r="S65">
        <f t="shared" si="4"/>
        <v>2</v>
      </c>
    </row>
    <row r="66" spans="1:19" x14ac:dyDescent="0.25">
      <c r="A66" t="s">
        <v>35</v>
      </c>
      <c r="B66" t="s">
        <v>349</v>
      </c>
      <c r="C66">
        <v>2014</v>
      </c>
      <c r="D66">
        <f t="shared" si="0"/>
        <v>167371.35999999999</v>
      </c>
      <c r="E66">
        <v>104000</v>
      </c>
      <c r="F66" t="s">
        <v>350</v>
      </c>
      <c r="G66" t="s">
        <v>29</v>
      </c>
      <c r="H66" t="s">
        <v>351</v>
      </c>
      <c r="I66" t="s">
        <v>95</v>
      </c>
      <c r="J66" t="s">
        <v>22</v>
      </c>
      <c r="K66" t="s">
        <v>22</v>
      </c>
      <c r="L66" t="s">
        <v>41</v>
      </c>
      <c r="M66">
        <f t="shared" si="1"/>
        <v>0</v>
      </c>
      <c r="N66" t="s">
        <v>24</v>
      </c>
      <c r="O66" t="s">
        <v>352</v>
      </c>
      <c r="P66">
        <f t="shared" si="2"/>
        <v>18060</v>
      </c>
      <c r="Q66">
        <v>21000</v>
      </c>
      <c r="R66">
        <v>306</v>
      </c>
      <c r="S66">
        <f t="shared" si="4"/>
        <v>3.5</v>
      </c>
    </row>
    <row r="67" spans="1:19" x14ac:dyDescent="0.25">
      <c r="A67" t="s">
        <v>68</v>
      </c>
      <c r="B67" t="s">
        <v>353</v>
      </c>
      <c r="C67">
        <v>2023</v>
      </c>
      <c r="D67">
        <f t="shared" ref="D67:D130" si="5">E67*1.60934</f>
        <v>13679.39</v>
      </c>
      <c r="E67">
        <v>8500</v>
      </c>
      <c r="F67" t="s">
        <v>354</v>
      </c>
      <c r="G67" t="s">
        <v>46</v>
      </c>
      <c r="H67" t="s">
        <v>355</v>
      </c>
      <c r="I67" t="s">
        <v>107</v>
      </c>
      <c r="J67" t="s">
        <v>33</v>
      </c>
      <c r="K67" t="s">
        <v>146</v>
      </c>
      <c r="L67" t="s">
        <v>41</v>
      </c>
      <c r="M67">
        <f t="shared" ref="M67:M130" si="6">IF(ISNUMBER(SEARCH("At least 1 accident or damage reported", L67)), 1, 0)</f>
        <v>0</v>
      </c>
      <c r="N67" t="s">
        <v>24</v>
      </c>
      <c r="O67" t="s">
        <v>356</v>
      </c>
      <c r="P67">
        <f t="shared" ref="P67:P130" si="7">Q67*0.86</f>
        <v>58394</v>
      </c>
      <c r="Q67">
        <v>67900</v>
      </c>
      <c r="R67">
        <v>382</v>
      </c>
      <c r="S67">
        <f t="shared" ref="S67:S130" si="8">VALUE(SUBSTITUTE(MID(H67, SEARCH("L", H67)-4, 4), "L", ""))</f>
        <v>3</v>
      </c>
    </row>
    <row r="68" spans="1:19" x14ac:dyDescent="0.25">
      <c r="A68" t="s">
        <v>68</v>
      </c>
      <c r="B68" t="s">
        <v>357</v>
      </c>
      <c r="C68">
        <v>2019</v>
      </c>
      <c r="D68">
        <f t="shared" si="5"/>
        <v>30688.50446</v>
      </c>
      <c r="E68">
        <v>19069</v>
      </c>
      <c r="F68" t="s">
        <v>358</v>
      </c>
      <c r="G68" t="s">
        <v>29</v>
      </c>
      <c r="H68" t="s">
        <v>359</v>
      </c>
      <c r="I68" t="s">
        <v>39</v>
      </c>
      <c r="J68" t="s">
        <v>360</v>
      </c>
      <c r="K68" t="s">
        <v>361</v>
      </c>
      <c r="L68" t="s">
        <v>41</v>
      </c>
      <c r="M68">
        <f t="shared" si="6"/>
        <v>0</v>
      </c>
      <c r="O68" t="s">
        <v>362</v>
      </c>
      <c r="P68">
        <f t="shared" si="7"/>
        <v>60198.28</v>
      </c>
      <c r="Q68">
        <v>69998</v>
      </c>
      <c r="R68" t="e">
        <v>#VALUE!</v>
      </c>
      <c r="S68">
        <f t="shared" si="8"/>
        <v>3</v>
      </c>
    </row>
    <row r="69" spans="1:19" x14ac:dyDescent="0.25">
      <c r="A69" t="s">
        <v>363</v>
      </c>
      <c r="B69" t="s">
        <v>364</v>
      </c>
      <c r="C69">
        <v>2023</v>
      </c>
      <c r="D69">
        <f t="shared" si="5"/>
        <v>9800.8806000000004</v>
      </c>
      <c r="E69">
        <v>6090</v>
      </c>
      <c r="F69" t="s">
        <v>365</v>
      </c>
      <c r="G69" t="s">
        <v>29</v>
      </c>
      <c r="H69" t="s">
        <v>366</v>
      </c>
      <c r="I69" t="s">
        <v>72</v>
      </c>
      <c r="J69" t="s">
        <v>118</v>
      </c>
      <c r="K69" t="s">
        <v>146</v>
      </c>
      <c r="L69" t="s">
        <v>41</v>
      </c>
      <c r="M69">
        <f t="shared" si="6"/>
        <v>0</v>
      </c>
      <c r="N69" t="s">
        <v>24</v>
      </c>
      <c r="O69" t="s">
        <v>209</v>
      </c>
      <c r="P69">
        <f t="shared" si="7"/>
        <v>40334</v>
      </c>
      <c r="Q69">
        <v>46900</v>
      </c>
      <c r="R69">
        <v>237</v>
      </c>
      <c r="S69">
        <f t="shared" si="8"/>
        <v>2</v>
      </c>
    </row>
    <row r="70" spans="1:19" x14ac:dyDescent="0.25">
      <c r="A70" t="s">
        <v>253</v>
      </c>
      <c r="B70" t="s">
        <v>254</v>
      </c>
      <c r="C70">
        <v>2022</v>
      </c>
      <c r="D70">
        <f t="shared" si="5"/>
        <v>7885.7659999999996</v>
      </c>
      <c r="E70">
        <v>4900</v>
      </c>
      <c r="F70" t="s">
        <v>367</v>
      </c>
      <c r="H70" t="s">
        <v>256</v>
      </c>
      <c r="I70" t="s">
        <v>257</v>
      </c>
      <c r="J70" t="s">
        <v>214</v>
      </c>
      <c r="K70" t="s">
        <v>22</v>
      </c>
      <c r="L70" t="s">
        <v>41</v>
      </c>
      <c r="M70">
        <f t="shared" si="6"/>
        <v>0</v>
      </c>
      <c r="N70" t="s">
        <v>24</v>
      </c>
      <c r="O70" t="s">
        <v>368</v>
      </c>
      <c r="P70">
        <f t="shared" si="7"/>
        <v>85140</v>
      </c>
      <c r="Q70">
        <v>99000</v>
      </c>
      <c r="R70">
        <v>536</v>
      </c>
      <c r="S70" t="e">
        <f t="shared" si="8"/>
        <v>#VALUE!</v>
      </c>
    </row>
    <row r="71" spans="1:19" x14ac:dyDescent="0.25">
      <c r="A71" t="s">
        <v>50</v>
      </c>
      <c r="B71" t="s">
        <v>369</v>
      </c>
      <c r="C71">
        <v>2019</v>
      </c>
      <c r="D71">
        <f t="shared" si="5"/>
        <v>76480.664820000005</v>
      </c>
      <c r="E71">
        <v>47523</v>
      </c>
      <c r="F71" t="s">
        <v>370</v>
      </c>
      <c r="G71" t="s">
        <v>29</v>
      </c>
      <c r="H71" t="s">
        <v>371</v>
      </c>
      <c r="I71" t="s">
        <v>107</v>
      </c>
      <c r="J71" t="s">
        <v>22</v>
      </c>
      <c r="K71" t="s">
        <v>22</v>
      </c>
      <c r="L71" t="s">
        <v>41</v>
      </c>
      <c r="M71">
        <f t="shared" si="6"/>
        <v>0</v>
      </c>
      <c r="N71" t="s">
        <v>24</v>
      </c>
      <c r="O71" t="s">
        <v>67</v>
      </c>
      <c r="P71">
        <f t="shared" si="7"/>
        <v>26660</v>
      </c>
      <c r="Q71">
        <v>31000</v>
      </c>
      <c r="R71">
        <v>248</v>
      </c>
      <c r="S71">
        <f t="shared" si="8"/>
        <v>2</v>
      </c>
    </row>
    <row r="72" spans="1:19" x14ac:dyDescent="0.25">
      <c r="A72" t="s">
        <v>305</v>
      </c>
      <c r="B72" t="s">
        <v>372</v>
      </c>
      <c r="C72">
        <v>2006</v>
      </c>
      <c r="D72">
        <f t="shared" si="5"/>
        <v>69201.62</v>
      </c>
      <c r="E72">
        <v>43000</v>
      </c>
      <c r="F72" t="s">
        <v>373</v>
      </c>
      <c r="G72" t="s">
        <v>29</v>
      </c>
      <c r="H72" t="s">
        <v>374</v>
      </c>
      <c r="I72" t="s">
        <v>247</v>
      </c>
      <c r="J72" t="s">
        <v>61</v>
      </c>
      <c r="K72" t="s">
        <v>22</v>
      </c>
      <c r="L72" t="s">
        <v>23</v>
      </c>
      <c r="M72">
        <f t="shared" si="6"/>
        <v>1</v>
      </c>
      <c r="N72" t="s">
        <v>24</v>
      </c>
      <c r="O72" t="s">
        <v>375</v>
      </c>
      <c r="P72">
        <f t="shared" si="7"/>
        <v>17195.7</v>
      </c>
      <c r="Q72">
        <v>19995</v>
      </c>
      <c r="R72">
        <v>425</v>
      </c>
      <c r="S72">
        <f t="shared" si="8"/>
        <v>6.1</v>
      </c>
    </row>
    <row r="73" spans="1:19" x14ac:dyDescent="0.25">
      <c r="A73" t="s">
        <v>232</v>
      </c>
      <c r="B73" t="s">
        <v>376</v>
      </c>
      <c r="C73">
        <v>2017</v>
      </c>
      <c r="D73">
        <f t="shared" si="5"/>
        <v>23631.548559999999</v>
      </c>
      <c r="E73">
        <v>14684</v>
      </c>
      <c r="F73" t="s">
        <v>377</v>
      </c>
      <c r="G73" t="s">
        <v>29</v>
      </c>
      <c r="H73" t="s">
        <v>378</v>
      </c>
      <c r="I73" t="s">
        <v>95</v>
      </c>
      <c r="J73" t="s">
        <v>118</v>
      </c>
      <c r="K73" t="s">
        <v>118</v>
      </c>
      <c r="L73" t="s">
        <v>41</v>
      </c>
      <c r="M73">
        <f t="shared" si="6"/>
        <v>0</v>
      </c>
      <c r="N73" t="s">
        <v>24</v>
      </c>
      <c r="O73" t="s">
        <v>379</v>
      </c>
      <c r="P73">
        <f t="shared" si="7"/>
        <v>111800</v>
      </c>
      <c r="Q73">
        <v>130000</v>
      </c>
      <c r="R73">
        <v>582</v>
      </c>
      <c r="S73">
        <f t="shared" si="8"/>
        <v>6</v>
      </c>
    </row>
    <row r="74" spans="1:19" x14ac:dyDescent="0.25">
      <c r="A74" t="s">
        <v>68</v>
      </c>
      <c r="B74" t="s">
        <v>380</v>
      </c>
      <c r="C74">
        <v>2019</v>
      </c>
      <c r="D74">
        <f t="shared" si="5"/>
        <v>93019.851999999999</v>
      </c>
      <c r="E74">
        <v>57800</v>
      </c>
      <c r="F74" t="s">
        <v>381</v>
      </c>
      <c r="G74" t="s">
        <v>29</v>
      </c>
      <c r="H74" t="s">
        <v>382</v>
      </c>
      <c r="I74" t="s">
        <v>107</v>
      </c>
      <c r="J74" t="s">
        <v>22</v>
      </c>
      <c r="K74" t="s">
        <v>214</v>
      </c>
      <c r="L74" t="s">
        <v>41</v>
      </c>
      <c r="M74">
        <f t="shared" si="6"/>
        <v>0</v>
      </c>
      <c r="N74" t="s">
        <v>24</v>
      </c>
      <c r="O74" t="s">
        <v>383</v>
      </c>
      <c r="P74">
        <f t="shared" si="7"/>
        <v>48159.14</v>
      </c>
      <c r="Q74">
        <v>55999</v>
      </c>
      <c r="R74">
        <v>425</v>
      </c>
      <c r="S74">
        <f t="shared" si="8"/>
        <v>3</v>
      </c>
    </row>
    <row r="75" spans="1:19" x14ac:dyDescent="0.25">
      <c r="A75" t="s">
        <v>97</v>
      </c>
      <c r="B75" t="s">
        <v>384</v>
      </c>
      <c r="C75">
        <v>2023</v>
      </c>
      <c r="D75">
        <f t="shared" si="5"/>
        <v>1532.09168</v>
      </c>
      <c r="E75">
        <v>952</v>
      </c>
      <c r="F75" t="s">
        <v>385</v>
      </c>
      <c r="G75" t="s">
        <v>29</v>
      </c>
      <c r="H75" t="s">
        <v>386</v>
      </c>
      <c r="I75" t="s">
        <v>134</v>
      </c>
      <c r="J75" t="s">
        <v>61</v>
      </c>
      <c r="K75" t="s">
        <v>33</v>
      </c>
      <c r="L75" t="s">
        <v>41</v>
      </c>
      <c r="M75">
        <f t="shared" si="6"/>
        <v>0</v>
      </c>
      <c r="N75" t="s">
        <v>24</v>
      </c>
      <c r="O75" t="s">
        <v>387</v>
      </c>
      <c r="P75">
        <f t="shared" si="7"/>
        <v>42957</v>
      </c>
      <c r="Q75">
        <v>49950</v>
      </c>
      <c r="R75">
        <v>300</v>
      </c>
      <c r="S75">
        <f t="shared" si="8"/>
        <v>1.6</v>
      </c>
    </row>
    <row r="76" spans="1:19" x14ac:dyDescent="0.25">
      <c r="A76" t="s">
        <v>50</v>
      </c>
      <c r="B76" t="s">
        <v>388</v>
      </c>
      <c r="C76">
        <v>2019</v>
      </c>
      <c r="D76">
        <f t="shared" si="5"/>
        <v>34182.381600000001</v>
      </c>
      <c r="E76">
        <v>21240</v>
      </c>
      <c r="F76" t="s">
        <v>389</v>
      </c>
      <c r="G76" t="s">
        <v>29</v>
      </c>
      <c r="H76" t="s">
        <v>390</v>
      </c>
      <c r="I76" t="s">
        <v>95</v>
      </c>
      <c r="J76" t="s">
        <v>22</v>
      </c>
      <c r="K76" t="s">
        <v>22</v>
      </c>
      <c r="L76" t="s">
        <v>23</v>
      </c>
      <c r="M76">
        <f t="shared" si="6"/>
        <v>1</v>
      </c>
      <c r="N76" t="s">
        <v>24</v>
      </c>
      <c r="O76" t="s">
        <v>391</v>
      </c>
      <c r="P76">
        <f t="shared" si="7"/>
        <v>51557</v>
      </c>
      <c r="Q76">
        <v>59950</v>
      </c>
      <c r="R76">
        <v>444</v>
      </c>
      <c r="S76">
        <f t="shared" si="8"/>
        <v>2.9</v>
      </c>
    </row>
    <row r="77" spans="1:19" x14ac:dyDescent="0.25">
      <c r="A77" t="s">
        <v>277</v>
      </c>
      <c r="B77" t="s">
        <v>392</v>
      </c>
      <c r="C77">
        <v>2019</v>
      </c>
      <c r="D77">
        <f t="shared" si="5"/>
        <v>95495.016919999995</v>
      </c>
      <c r="E77">
        <v>59338</v>
      </c>
      <c r="F77" t="s">
        <v>393</v>
      </c>
      <c r="G77" t="s">
        <v>29</v>
      </c>
      <c r="H77" t="s">
        <v>394</v>
      </c>
      <c r="I77" t="s">
        <v>107</v>
      </c>
      <c r="J77" t="s">
        <v>22</v>
      </c>
      <c r="K77" t="s">
        <v>22</v>
      </c>
      <c r="L77" t="s">
        <v>41</v>
      </c>
      <c r="M77">
        <f t="shared" si="6"/>
        <v>0</v>
      </c>
      <c r="N77" t="s">
        <v>24</v>
      </c>
      <c r="O77" t="s">
        <v>395</v>
      </c>
      <c r="P77">
        <f t="shared" si="7"/>
        <v>36549.14</v>
      </c>
      <c r="Q77">
        <v>42499</v>
      </c>
      <c r="R77">
        <v>335</v>
      </c>
      <c r="S77">
        <f t="shared" si="8"/>
        <v>3</v>
      </c>
    </row>
    <row r="78" spans="1:19" x14ac:dyDescent="0.25">
      <c r="A78" t="s">
        <v>396</v>
      </c>
      <c r="B78" t="s">
        <v>397</v>
      </c>
      <c r="C78">
        <v>2023</v>
      </c>
      <c r="D78">
        <f t="shared" si="5"/>
        <v>410.38170000000002</v>
      </c>
      <c r="E78">
        <v>255</v>
      </c>
      <c r="F78" t="s">
        <v>398</v>
      </c>
      <c r="G78" t="s">
        <v>29</v>
      </c>
      <c r="H78" t="s">
        <v>399</v>
      </c>
      <c r="I78" t="s">
        <v>39</v>
      </c>
      <c r="J78" t="s">
        <v>400</v>
      </c>
      <c r="K78" t="s">
        <v>401</v>
      </c>
      <c r="L78" t="s">
        <v>41</v>
      </c>
      <c r="M78">
        <f t="shared" si="6"/>
        <v>0</v>
      </c>
      <c r="O78" t="s">
        <v>402</v>
      </c>
      <c r="P78">
        <f t="shared" si="7"/>
        <v>309592.26</v>
      </c>
      <c r="Q78">
        <v>359991</v>
      </c>
      <c r="R78" t="e">
        <v>#VALUE!</v>
      </c>
      <c r="S78" t="e">
        <f t="shared" si="8"/>
        <v>#VALUE!</v>
      </c>
    </row>
    <row r="79" spans="1:19" x14ac:dyDescent="0.25">
      <c r="A79" t="s">
        <v>403</v>
      </c>
      <c r="B79" t="s">
        <v>404</v>
      </c>
      <c r="C79">
        <v>2019</v>
      </c>
      <c r="D79">
        <f t="shared" si="5"/>
        <v>37384.968200000003</v>
      </c>
      <c r="E79">
        <v>23230</v>
      </c>
      <c r="F79" t="s">
        <v>405</v>
      </c>
      <c r="G79" t="s">
        <v>29</v>
      </c>
      <c r="H79" t="s">
        <v>406</v>
      </c>
      <c r="I79" t="s">
        <v>95</v>
      </c>
      <c r="J79" t="s">
        <v>22</v>
      </c>
      <c r="K79" t="s">
        <v>22</v>
      </c>
      <c r="L79" t="s">
        <v>41</v>
      </c>
      <c r="M79">
        <f t="shared" si="6"/>
        <v>0</v>
      </c>
      <c r="N79" t="s">
        <v>24</v>
      </c>
      <c r="O79" t="s">
        <v>407</v>
      </c>
      <c r="P79">
        <f t="shared" si="7"/>
        <v>38699.14</v>
      </c>
      <c r="Q79">
        <v>44999</v>
      </c>
      <c r="R79">
        <v>424</v>
      </c>
      <c r="S79">
        <f t="shared" si="8"/>
        <v>3</v>
      </c>
    </row>
    <row r="80" spans="1:19" x14ac:dyDescent="0.25">
      <c r="A80" t="s">
        <v>110</v>
      </c>
      <c r="B80" t="s">
        <v>408</v>
      </c>
      <c r="C80">
        <v>2017</v>
      </c>
      <c r="D80">
        <f t="shared" si="5"/>
        <v>77248.319999999992</v>
      </c>
      <c r="E80">
        <v>48000</v>
      </c>
      <c r="F80" t="s">
        <v>409</v>
      </c>
      <c r="G80" t="s">
        <v>29</v>
      </c>
      <c r="H80" t="s">
        <v>410</v>
      </c>
      <c r="I80" t="s">
        <v>72</v>
      </c>
      <c r="J80" t="s">
        <v>214</v>
      </c>
      <c r="K80" t="s">
        <v>22</v>
      </c>
      <c r="L80" t="s">
        <v>23</v>
      </c>
      <c r="M80">
        <f t="shared" si="6"/>
        <v>1</v>
      </c>
      <c r="N80" t="s">
        <v>24</v>
      </c>
      <c r="O80" t="s">
        <v>411</v>
      </c>
      <c r="P80">
        <f t="shared" si="7"/>
        <v>25800</v>
      </c>
      <c r="Q80">
        <v>30000</v>
      </c>
      <c r="R80">
        <v>340</v>
      </c>
      <c r="S80">
        <f t="shared" si="8"/>
        <v>3</v>
      </c>
    </row>
    <row r="81" spans="1:19" x14ac:dyDescent="0.25">
      <c r="A81" t="s">
        <v>35</v>
      </c>
      <c r="B81" t="s">
        <v>412</v>
      </c>
      <c r="C81">
        <v>2005</v>
      </c>
      <c r="D81">
        <f t="shared" si="5"/>
        <v>66077.891059999994</v>
      </c>
      <c r="E81">
        <v>41059</v>
      </c>
      <c r="F81" t="s">
        <v>413</v>
      </c>
      <c r="G81" t="s">
        <v>29</v>
      </c>
      <c r="H81" t="s">
        <v>414</v>
      </c>
      <c r="I81" t="s">
        <v>247</v>
      </c>
      <c r="J81" t="s">
        <v>118</v>
      </c>
      <c r="K81" t="s">
        <v>146</v>
      </c>
      <c r="L81" t="s">
        <v>41</v>
      </c>
      <c r="M81">
        <f t="shared" si="6"/>
        <v>0</v>
      </c>
      <c r="N81" t="s">
        <v>24</v>
      </c>
      <c r="O81" t="s">
        <v>415</v>
      </c>
      <c r="P81">
        <f t="shared" si="7"/>
        <v>9546</v>
      </c>
      <c r="Q81">
        <v>11100</v>
      </c>
      <c r="R81">
        <v>225</v>
      </c>
      <c r="S81">
        <f t="shared" si="8"/>
        <v>3.3</v>
      </c>
    </row>
    <row r="82" spans="1:19" x14ac:dyDescent="0.25">
      <c r="A82" t="s">
        <v>84</v>
      </c>
      <c r="B82" t="s">
        <v>416</v>
      </c>
      <c r="C82">
        <v>2020</v>
      </c>
      <c r="D82">
        <f t="shared" si="5"/>
        <v>34182.381600000001</v>
      </c>
      <c r="E82">
        <v>21240</v>
      </c>
      <c r="F82" t="s">
        <v>389</v>
      </c>
      <c r="G82" t="s">
        <v>29</v>
      </c>
      <c r="H82" t="s">
        <v>346</v>
      </c>
      <c r="I82" t="s">
        <v>39</v>
      </c>
      <c r="J82" t="s">
        <v>118</v>
      </c>
      <c r="K82" t="s">
        <v>22</v>
      </c>
      <c r="L82" t="s">
        <v>41</v>
      </c>
      <c r="M82">
        <f t="shared" si="6"/>
        <v>0</v>
      </c>
      <c r="O82" t="s">
        <v>417</v>
      </c>
      <c r="P82">
        <f t="shared" si="7"/>
        <v>32678.28</v>
      </c>
      <c r="Q82">
        <v>37998</v>
      </c>
      <c r="R82" t="e">
        <v>#VALUE!</v>
      </c>
      <c r="S82">
        <f t="shared" si="8"/>
        <v>2</v>
      </c>
    </row>
    <row r="83" spans="1:19" x14ac:dyDescent="0.25">
      <c r="A83" t="s">
        <v>277</v>
      </c>
      <c r="B83" t="s">
        <v>418</v>
      </c>
      <c r="C83">
        <v>2015</v>
      </c>
      <c r="D83">
        <f t="shared" si="5"/>
        <v>18507.41</v>
      </c>
      <c r="E83">
        <v>11500</v>
      </c>
      <c r="F83" t="s">
        <v>419</v>
      </c>
      <c r="G83" t="s">
        <v>29</v>
      </c>
      <c r="H83" t="s">
        <v>420</v>
      </c>
      <c r="I83" t="s">
        <v>48</v>
      </c>
      <c r="J83" t="s">
        <v>61</v>
      </c>
      <c r="K83" t="s">
        <v>136</v>
      </c>
      <c r="L83" t="s">
        <v>41</v>
      </c>
      <c r="M83">
        <f t="shared" si="6"/>
        <v>0</v>
      </c>
      <c r="N83" t="s">
        <v>24</v>
      </c>
      <c r="O83" t="s">
        <v>421</v>
      </c>
      <c r="P83">
        <f t="shared" si="7"/>
        <v>61920</v>
      </c>
      <c r="Q83">
        <v>72000</v>
      </c>
      <c r="R83">
        <v>340</v>
      </c>
      <c r="S83">
        <f t="shared" si="8"/>
        <v>3.4</v>
      </c>
    </row>
    <row r="84" spans="1:19" x14ac:dyDescent="0.25">
      <c r="A84" t="s">
        <v>142</v>
      </c>
      <c r="B84" t="s">
        <v>422</v>
      </c>
      <c r="C84">
        <v>2021</v>
      </c>
      <c r="D84">
        <f t="shared" si="5"/>
        <v>16012.932999999999</v>
      </c>
      <c r="E84">
        <v>9950</v>
      </c>
      <c r="F84" t="s">
        <v>423</v>
      </c>
      <c r="G84" t="s">
        <v>29</v>
      </c>
      <c r="H84" t="s">
        <v>424</v>
      </c>
      <c r="I84" t="s">
        <v>95</v>
      </c>
      <c r="J84" t="s">
        <v>61</v>
      </c>
      <c r="K84" t="s">
        <v>40</v>
      </c>
      <c r="L84" t="s">
        <v>41</v>
      </c>
      <c r="M84">
        <f t="shared" si="6"/>
        <v>0</v>
      </c>
      <c r="N84" t="s">
        <v>24</v>
      </c>
      <c r="O84" t="s">
        <v>425</v>
      </c>
      <c r="P84">
        <f t="shared" si="7"/>
        <v>46397</v>
      </c>
      <c r="Q84">
        <v>53950</v>
      </c>
      <c r="R84">
        <v>365</v>
      </c>
      <c r="S84">
        <f t="shared" si="8"/>
        <v>3.3</v>
      </c>
    </row>
    <row r="85" spans="1:19" x14ac:dyDescent="0.25">
      <c r="A85" t="s">
        <v>426</v>
      </c>
      <c r="B85" t="s">
        <v>427</v>
      </c>
      <c r="C85">
        <v>2023</v>
      </c>
      <c r="D85">
        <f t="shared" si="5"/>
        <v>1018.71222</v>
      </c>
      <c r="E85">
        <v>633</v>
      </c>
      <c r="F85" t="s">
        <v>428</v>
      </c>
      <c r="G85" t="s">
        <v>29</v>
      </c>
      <c r="H85" t="s">
        <v>429</v>
      </c>
      <c r="I85" t="s">
        <v>134</v>
      </c>
      <c r="J85" t="s">
        <v>118</v>
      </c>
      <c r="K85" t="s">
        <v>22</v>
      </c>
      <c r="L85" t="s">
        <v>41</v>
      </c>
      <c r="M85">
        <f t="shared" si="6"/>
        <v>0</v>
      </c>
      <c r="N85" t="s">
        <v>24</v>
      </c>
      <c r="O85" t="s">
        <v>430</v>
      </c>
      <c r="P85">
        <f t="shared" si="7"/>
        <v>41279.14</v>
      </c>
      <c r="Q85">
        <v>47999</v>
      </c>
      <c r="R85">
        <v>315</v>
      </c>
      <c r="S85">
        <f t="shared" si="8"/>
        <v>2</v>
      </c>
    </row>
    <row r="86" spans="1:19" x14ac:dyDescent="0.25">
      <c r="A86" t="s">
        <v>26</v>
      </c>
      <c r="B86" t="s">
        <v>431</v>
      </c>
      <c r="C86">
        <v>2015</v>
      </c>
      <c r="D86">
        <f t="shared" si="5"/>
        <v>106216.44</v>
      </c>
      <c r="E86">
        <v>66000</v>
      </c>
      <c r="F86" t="s">
        <v>432</v>
      </c>
      <c r="G86" t="s">
        <v>46</v>
      </c>
      <c r="H86" t="s">
        <v>433</v>
      </c>
      <c r="I86" t="s">
        <v>72</v>
      </c>
      <c r="J86" t="s">
        <v>118</v>
      </c>
      <c r="K86" t="s">
        <v>33</v>
      </c>
      <c r="L86" t="s">
        <v>23</v>
      </c>
      <c r="M86">
        <f t="shared" si="6"/>
        <v>1</v>
      </c>
      <c r="N86" t="s">
        <v>24</v>
      </c>
      <c r="O86" t="s">
        <v>215</v>
      </c>
      <c r="P86">
        <f t="shared" si="7"/>
        <v>13674</v>
      </c>
      <c r="Q86">
        <v>15900</v>
      </c>
      <c r="R86">
        <v>199</v>
      </c>
      <c r="S86">
        <f t="shared" si="8"/>
        <v>2.4</v>
      </c>
    </row>
    <row r="87" spans="1:19" x14ac:dyDescent="0.25">
      <c r="A87" t="s">
        <v>50</v>
      </c>
      <c r="B87" t="s">
        <v>434</v>
      </c>
      <c r="C87">
        <v>2014</v>
      </c>
      <c r="D87">
        <f t="shared" si="5"/>
        <v>96101.738100000002</v>
      </c>
      <c r="E87">
        <v>59715</v>
      </c>
      <c r="F87" t="s">
        <v>435</v>
      </c>
      <c r="G87" t="s">
        <v>29</v>
      </c>
      <c r="H87" t="s">
        <v>436</v>
      </c>
      <c r="I87" t="s">
        <v>72</v>
      </c>
      <c r="J87" t="s">
        <v>33</v>
      </c>
      <c r="K87" t="s">
        <v>22</v>
      </c>
      <c r="L87" t="s">
        <v>23</v>
      </c>
      <c r="M87">
        <f t="shared" si="6"/>
        <v>1</v>
      </c>
      <c r="N87" t="s">
        <v>24</v>
      </c>
      <c r="O87" t="s">
        <v>437</v>
      </c>
      <c r="P87">
        <f t="shared" si="7"/>
        <v>38700</v>
      </c>
      <c r="Q87">
        <v>45000</v>
      </c>
      <c r="R87">
        <v>560</v>
      </c>
      <c r="S87">
        <f t="shared" si="8"/>
        <v>4</v>
      </c>
    </row>
    <row r="88" spans="1:19" x14ac:dyDescent="0.25">
      <c r="A88" t="s">
        <v>68</v>
      </c>
      <c r="B88" t="s">
        <v>438</v>
      </c>
      <c r="C88">
        <v>2012</v>
      </c>
      <c r="D88">
        <f t="shared" si="5"/>
        <v>137199.45368000001</v>
      </c>
      <c r="E88">
        <v>85252</v>
      </c>
      <c r="F88" t="s">
        <v>439</v>
      </c>
      <c r="G88" t="s">
        <v>29</v>
      </c>
      <c r="H88" t="s">
        <v>440</v>
      </c>
      <c r="I88" t="s">
        <v>21</v>
      </c>
      <c r="J88" t="s">
        <v>22</v>
      </c>
      <c r="K88" t="s">
        <v>22</v>
      </c>
      <c r="L88" t="s">
        <v>41</v>
      </c>
      <c r="M88">
        <f t="shared" si="6"/>
        <v>0</v>
      </c>
      <c r="N88" t="s">
        <v>24</v>
      </c>
      <c r="O88" t="s">
        <v>441</v>
      </c>
      <c r="P88">
        <f t="shared" si="7"/>
        <v>15910</v>
      </c>
      <c r="Q88">
        <v>18500</v>
      </c>
      <c r="R88">
        <v>326</v>
      </c>
      <c r="S88">
        <f t="shared" si="8"/>
        <v>3</v>
      </c>
    </row>
    <row r="89" spans="1:19" x14ac:dyDescent="0.25">
      <c r="A89" t="s">
        <v>120</v>
      </c>
      <c r="B89" t="s">
        <v>442</v>
      </c>
      <c r="C89">
        <v>2020</v>
      </c>
      <c r="D89">
        <f t="shared" si="5"/>
        <v>28807.186000000002</v>
      </c>
      <c r="E89">
        <v>17900</v>
      </c>
      <c r="F89" t="s">
        <v>443</v>
      </c>
      <c r="G89" t="s">
        <v>46</v>
      </c>
      <c r="H89" t="s">
        <v>444</v>
      </c>
      <c r="I89" t="s">
        <v>191</v>
      </c>
      <c r="J89" t="s">
        <v>22</v>
      </c>
      <c r="K89" t="s">
        <v>22</v>
      </c>
      <c r="L89" t="s">
        <v>23</v>
      </c>
      <c r="M89">
        <f t="shared" si="6"/>
        <v>1</v>
      </c>
      <c r="N89" t="s">
        <v>24</v>
      </c>
      <c r="O89" t="s">
        <v>445</v>
      </c>
      <c r="P89">
        <f t="shared" si="7"/>
        <v>68800</v>
      </c>
      <c r="Q89">
        <v>80000</v>
      </c>
      <c r="R89">
        <v>362</v>
      </c>
      <c r="S89">
        <f t="shared" si="8"/>
        <v>3</v>
      </c>
    </row>
    <row r="90" spans="1:19" x14ac:dyDescent="0.25">
      <c r="A90" t="s">
        <v>68</v>
      </c>
      <c r="B90" t="s">
        <v>446</v>
      </c>
      <c r="C90">
        <v>2016</v>
      </c>
      <c r="D90">
        <f t="shared" si="5"/>
        <v>41038.17</v>
      </c>
      <c r="E90">
        <v>25500</v>
      </c>
      <c r="F90" t="s">
        <v>447</v>
      </c>
      <c r="G90" t="s">
        <v>29</v>
      </c>
      <c r="H90" t="s">
        <v>448</v>
      </c>
      <c r="I90" t="s">
        <v>48</v>
      </c>
      <c r="J90" t="s">
        <v>118</v>
      </c>
      <c r="K90" t="s">
        <v>22</v>
      </c>
      <c r="L90" t="s">
        <v>41</v>
      </c>
      <c r="M90">
        <f t="shared" si="6"/>
        <v>0</v>
      </c>
      <c r="N90" t="s">
        <v>24</v>
      </c>
      <c r="O90" t="s">
        <v>449</v>
      </c>
      <c r="P90">
        <f t="shared" si="7"/>
        <v>47300</v>
      </c>
      <c r="Q90">
        <v>55000</v>
      </c>
      <c r="R90">
        <v>560</v>
      </c>
      <c r="S90">
        <f t="shared" si="8"/>
        <v>4.4000000000000004</v>
      </c>
    </row>
    <row r="91" spans="1:19" x14ac:dyDescent="0.25">
      <c r="A91" t="s">
        <v>450</v>
      </c>
      <c r="B91" t="s">
        <v>451</v>
      </c>
      <c r="C91">
        <v>2004</v>
      </c>
      <c r="D91">
        <f t="shared" si="5"/>
        <v>339092.76601999998</v>
      </c>
      <c r="E91">
        <v>210703</v>
      </c>
      <c r="F91" t="s">
        <v>452</v>
      </c>
      <c r="G91" t="s">
        <v>29</v>
      </c>
      <c r="H91" t="s">
        <v>453</v>
      </c>
      <c r="I91" t="s">
        <v>454</v>
      </c>
      <c r="J91" t="s">
        <v>73</v>
      </c>
      <c r="K91" t="s">
        <v>146</v>
      </c>
      <c r="M91">
        <f t="shared" si="6"/>
        <v>0</v>
      </c>
      <c r="O91" t="s">
        <v>455</v>
      </c>
      <c r="P91">
        <f t="shared" si="7"/>
        <v>1978</v>
      </c>
      <c r="Q91">
        <v>2300</v>
      </c>
      <c r="R91">
        <v>165</v>
      </c>
      <c r="S91">
        <f t="shared" si="8"/>
        <v>2.5</v>
      </c>
    </row>
    <row r="92" spans="1:19" x14ac:dyDescent="0.25">
      <c r="A92" t="s">
        <v>26</v>
      </c>
      <c r="B92" t="s">
        <v>167</v>
      </c>
      <c r="C92">
        <v>2023</v>
      </c>
      <c r="D92">
        <f t="shared" si="5"/>
        <v>6115.4920000000002</v>
      </c>
      <c r="E92">
        <v>3800</v>
      </c>
      <c r="F92" t="s">
        <v>456</v>
      </c>
      <c r="G92" t="s">
        <v>29</v>
      </c>
      <c r="H92" t="s">
        <v>169</v>
      </c>
      <c r="I92" t="s">
        <v>134</v>
      </c>
      <c r="J92" t="s">
        <v>118</v>
      </c>
      <c r="K92" t="s">
        <v>22</v>
      </c>
      <c r="L92" t="s">
        <v>41</v>
      </c>
      <c r="M92">
        <f t="shared" si="6"/>
        <v>0</v>
      </c>
      <c r="N92" t="s">
        <v>24</v>
      </c>
      <c r="O92" t="s">
        <v>457</v>
      </c>
      <c r="P92">
        <f t="shared" si="7"/>
        <v>29240</v>
      </c>
      <c r="Q92">
        <v>34000</v>
      </c>
      <c r="R92">
        <v>276</v>
      </c>
      <c r="S92">
        <f t="shared" si="8"/>
        <v>2</v>
      </c>
    </row>
    <row r="93" spans="1:19" x14ac:dyDescent="0.25">
      <c r="A93" t="s">
        <v>201</v>
      </c>
      <c r="B93" t="s">
        <v>458</v>
      </c>
      <c r="C93">
        <v>2022</v>
      </c>
      <c r="D93">
        <f t="shared" si="5"/>
        <v>58905.062680000003</v>
      </c>
      <c r="E93">
        <v>36602</v>
      </c>
      <c r="F93" t="s">
        <v>459</v>
      </c>
      <c r="G93" t="s">
        <v>46</v>
      </c>
      <c r="H93" t="s">
        <v>460</v>
      </c>
      <c r="I93" t="s">
        <v>461</v>
      </c>
      <c r="J93" t="s">
        <v>462</v>
      </c>
      <c r="K93" t="s">
        <v>463</v>
      </c>
      <c r="L93" t="s">
        <v>41</v>
      </c>
      <c r="M93">
        <f t="shared" si="6"/>
        <v>0</v>
      </c>
      <c r="N93" t="s">
        <v>24</v>
      </c>
      <c r="O93" t="s">
        <v>464</v>
      </c>
      <c r="P93">
        <f t="shared" si="7"/>
        <v>27515.7</v>
      </c>
      <c r="Q93">
        <v>31995</v>
      </c>
      <c r="R93" t="e">
        <v>#VALUE!</v>
      </c>
      <c r="S93" t="e">
        <f t="shared" si="8"/>
        <v>#VALUE!</v>
      </c>
    </row>
    <row r="94" spans="1:19" x14ac:dyDescent="0.25">
      <c r="A94" t="s">
        <v>465</v>
      </c>
      <c r="B94" t="s">
        <v>466</v>
      </c>
      <c r="C94">
        <v>2023</v>
      </c>
      <c r="D94">
        <f t="shared" si="5"/>
        <v>4506.152</v>
      </c>
      <c r="E94">
        <v>2800</v>
      </c>
      <c r="F94" t="s">
        <v>467</v>
      </c>
      <c r="H94" t="s">
        <v>468</v>
      </c>
      <c r="I94" t="s">
        <v>257</v>
      </c>
      <c r="J94" t="s">
        <v>118</v>
      </c>
      <c r="K94" t="s">
        <v>73</v>
      </c>
      <c r="L94" t="s">
        <v>41</v>
      </c>
      <c r="M94">
        <f t="shared" si="6"/>
        <v>0</v>
      </c>
      <c r="N94" t="s">
        <v>24</v>
      </c>
      <c r="O94" t="s">
        <v>469</v>
      </c>
      <c r="P94">
        <f t="shared" si="7"/>
        <v>79120</v>
      </c>
      <c r="Q94">
        <v>92000</v>
      </c>
      <c r="R94">
        <v>835</v>
      </c>
      <c r="S94" t="e">
        <f t="shared" si="8"/>
        <v>#VALUE!</v>
      </c>
    </row>
    <row r="95" spans="1:19" x14ac:dyDescent="0.25">
      <c r="A95" t="s">
        <v>91</v>
      </c>
      <c r="B95" t="s">
        <v>92</v>
      </c>
      <c r="C95">
        <v>2021</v>
      </c>
      <c r="D95">
        <f t="shared" si="5"/>
        <v>3484.2211000000002</v>
      </c>
      <c r="E95">
        <v>2165</v>
      </c>
      <c r="F95" t="s">
        <v>470</v>
      </c>
      <c r="G95" t="s">
        <v>29</v>
      </c>
      <c r="H95" t="s">
        <v>471</v>
      </c>
      <c r="I95" t="s">
        <v>31</v>
      </c>
      <c r="J95" t="s">
        <v>22</v>
      </c>
      <c r="K95" t="s">
        <v>22</v>
      </c>
      <c r="L95" t="s">
        <v>41</v>
      </c>
      <c r="M95">
        <f t="shared" si="6"/>
        <v>0</v>
      </c>
      <c r="N95" t="s">
        <v>24</v>
      </c>
      <c r="O95" t="s">
        <v>472</v>
      </c>
      <c r="P95">
        <f t="shared" si="7"/>
        <v>240757</v>
      </c>
      <c r="Q95">
        <v>279950</v>
      </c>
      <c r="R95" t="e">
        <v>#VALUE!</v>
      </c>
      <c r="S95" t="e">
        <f t="shared" si="8"/>
        <v>#VALUE!</v>
      </c>
    </row>
    <row r="96" spans="1:19" x14ac:dyDescent="0.25">
      <c r="A96" t="s">
        <v>120</v>
      </c>
      <c r="B96" t="s">
        <v>473</v>
      </c>
      <c r="C96">
        <v>2018</v>
      </c>
      <c r="D96">
        <f t="shared" si="5"/>
        <v>53108.22</v>
      </c>
      <c r="E96">
        <v>33000</v>
      </c>
      <c r="F96" t="s">
        <v>474</v>
      </c>
      <c r="G96" t="s">
        <v>29</v>
      </c>
      <c r="H96" t="s">
        <v>475</v>
      </c>
      <c r="I96" t="s">
        <v>191</v>
      </c>
      <c r="J96" t="s">
        <v>214</v>
      </c>
      <c r="K96" t="s">
        <v>22</v>
      </c>
      <c r="L96" t="s">
        <v>23</v>
      </c>
      <c r="M96">
        <f t="shared" si="6"/>
        <v>1</v>
      </c>
      <c r="N96" t="s">
        <v>24</v>
      </c>
      <c r="O96" t="s">
        <v>476</v>
      </c>
      <c r="P96">
        <f t="shared" si="7"/>
        <v>25714</v>
      </c>
      <c r="Q96">
        <v>29900</v>
      </c>
      <c r="R96">
        <v>241</v>
      </c>
      <c r="S96">
        <f t="shared" si="8"/>
        <v>2</v>
      </c>
    </row>
    <row r="97" spans="1:19" x14ac:dyDescent="0.25">
      <c r="A97" t="s">
        <v>68</v>
      </c>
      <c r="B97" t="s">
        <v>477</v>
      </c>
      <c r="C97">
        <v>2016</v>
      </c>
      <c r="D97">
        <f t="shared" si="5"/>
        <v>122324.32406</v>
      </c>
      <c r="E97">
        <v>76009</v>
      </c>
      <c r="F97" t="s">
        <v>478</v>
      </c>
      <c r="G97" t="s">
        <v>29</v>
      </c>
      <c r="H97" t="s">
        <v>479</v>
      </c>
      <c r="I97" t="s">
        <v>95</v>
      </c>
      <c r="J97" t="s">
        <v>118</v>
      </c>
      <c r="K97" t="s">
        <v>146</v>
      </c>
      <c r="L97" t="s">
        <v>41</v>
      </c>
      <c r="M97">
        <f t="shared" si="6"/>
        <v>0</v>
      </c>
      <c r="N97" t="s">
        <v>24</v>
      </c>
      <c r="O97" t="s">
        <v>480</v>
      </c>
      <c r="P97">
        <f t="shared" si="7"/>
        <v>21457</v>
      </c>
      <c r="Q97">
        <v>24950</v>
      </c>
      <c r="R97">
        <v>300</v>
      </c>
      <c r="S97">
        <f t="shared" si="8"/>
        <v>3</v>
      </c>
    </row>
    <row r="98" spans="1:19" x14ac:dyDescent="0.25">
      <c r="A98" t="s">
        <v>210</v>
      </c>
      <c r="B98" t="s">
        <v>481</v>
      </c>
      <c r="C98">
        <v>2020</v>
      </c>
      <c r="D98">
        <f t="shared" si="5"/>
        <v>50451.199659999998</v>
      </c>
      <c r="E98">
        <v>31349</v>
      </c>
      <c r="F98" t="s">
        <v>482</v>
      </c>
      <c r="G98" t="s">
        <v>29</v>
      </c>
      <c r="H98" t="s">
        <v>483</v>
      </c>
      <c r="I98" t="s">
        <v>31</v>
      </c>
      <c r="J98" t="s">
        <v>484</v>
      </c>
      <c r="K98" t="s">
        <v>22</v>
      </c>
      <c r="L98" t="s">
        <v>41</v>
      </c>
      <c r="M98">
        <f t="shared" si="6"/>
        <v>0</v>
      </c>
      <c r="O98" t="s">
        <v>485</v>
      </c>
      <c r="P98">
        <f t="shared" si="7"/>
        <v>33854.76</v>
      </c>
      <c r="Q98">
        <v>39366</v>
      </c>
      <c r="R98" t="e">
        <v>#VALUE!</v>
      </c>
      <c r="S98" t="e">
        <f t="shared" si="8"/>
        <v>#VALUE!</v>
      </c>
    </row>
    <row r="99" spans="1:19" x14ac:dyDescent="0.25">
      <c r="A99" t="s">
        <v>35</v>
      </c>
      <c r="B99" t="s">
        <v>486</v>
      </c>
      <c r="C99">
        <v>2015</v>
      </c>
      <c r="D99">
        <f t="shared" si="5"/>
        <v>77248.319999999992</v>
      </c>
      <c r="E99">
        <v>48000</v>
      </c>
      <c r="F99" t="s">
        <v>409</v>
      </c>
      <c r="G99" t="s">
        <v>29</v>
      </c>
      <c r="H99" t="s">
        <v>351</v>
      </c>
      <c r="I99" t="s">
        <v>107</v>
      </c>
      <c r="J99" t="s">
        <v>487</v>
      </c>
      <c r="K99" t="s">
        <v>214</v>
      </c>
      <c r="L99" t="s">
        <v>41</v>
      </c>
      <c r="M99">
        <f t="shared" si="6"/>
        <v>0</v>
      </c>
      <c r="N99" t="s">
        <v>24</v>
      </c>
      <c r="O99" t="s">
        <v>488</v>
      </c>
      <c r="P99">
        <f t="shared" si="7"/>
        <v>28294</v>
      </c>
      <c r="Q99">
        <v>32900</v>
      </c>
      <c r="R99">
        <v>306</v>
      </c>
      <c r="S99">
        <f t="shared" si="8"/>
        <v>3.5</v>
      </c>
    </row>
    <row r="100" spans="1:19" x14ac:dyDescent="0.25">
      <c r="A100" t="s">
        <v>68</v>
      </c>
      <c r="B100" t="s">
        <v>489</v>
      </c>
      <c r="C100">
        <v>2005</v>
      </c>
      <c r="D100">
        <f t="shared" si="5"/>
        <v>147125.8628</v>
      </c>
      <c r="E100">
        <v>91420</v>
      </c>
      <c r="F100" t="s">
        <v>490</v>
      </c>
      <c r="G100" t="s">
        <v>29</v>
      </c>
      <c r="H100" t="s">
        <v>491</v>
      </c>
      <c r="I100" t="s">
        <v>21</v>
      </c>
      <c r="J100" t="s">
        <v>22</v>
      </c>
      <c r="K100" t="s">
        <v>22</v>
      </c>
      <c r="L100" t="s">
        <v>41</v>
      </c>
      <c r="M100">
        <f t="shared" si="6"/>
        <v>0</v>
      </c>
      <c r="N100" t="s">
        <v>24</v>
      </c>
      <c r="O100" t="s">
        <v>492</v>
      </c>
      <c r="P100">
        <f t="shared" si="7"/>
        <v>7654</v>
      </c>
      <c r="Q100">
        <v>8900</v>
      </c>
      <c r="R100">
        <v>215</v>
      </c>
      <c r="S100">
        <f t="shared" si="8"/>
        <v>2.5</v>
      </c>
    </row>
    <row r="101" spans="1:19" x14ac:dyDescent="0.25">
      <c r="A101" t="s">
        <v>97</v>
      </c>
      <c r="B101" t="s">
        <v>493</v>
      </c>
      <c r="C101">
        <v>2003</v>
      </c>
      <c r="D101">
        <f t="shared" si="5"/>
        <v>200774.82104000001</v>
      </c>
      <c r="E101">
        <v>124756</v>
      </c>
      <c r="F101" t="s">
        <v>494</v>
      </c>
      <c r="G101" t="s">
        <v>29</v>
      </c>
      <c r="H101" t="s">
        <v>495</v>
      </c>
      <c r="I101" t="s">
        <v>454</v>
      </c>
      <c r="J101" t="s">
        <v>146</v>
      </c>
      <c r="K101" t="s">
        <v>146</v>
      </c>
      <c r="L101" t="s">
        <v>23</v>
      </c>
      <c r="M101">
        <f t="shared" si="6"/>
        <v>1</v>
      </c>
      <c r="N101" t="s">
        <v>24</v>
      </c>
      <c r="O101" t="s">
        <v>496</v>
      </c>
      <c r="P101">
        <f t="shared" si="7"/>
        <v>4295.7</v>
      </c>
      <c r="Q101">
        <v>4995</v>
      </c>
      <c r="R101">
        <v>130</v>
      </c>
      <c r="S101">
        <f t="shared" si="8"/>
        <v>1.8</v>
      </c>
    </row>
    <row r="102" spans="1:19" x14ac:dyDescent="0.25">
      <c r="A102" t="s">
        <v>363</v>
      </c>
      <c r="B102" t="s">
        <v>497</v>
      </c>
      <c r="C102">
        <v>2023</v>
      </c>
      <c r="D102">
        <f t="shared" si="5"/>
        <v>3886.5560999999998</v>
      </c>
      <c r="E102">
        <v>2415</v>
      </c>
      <c r="F102" t="s">
        <v>498</v>
      </c>
      <c r="G102" t="s">
        <v>29</v>
      </c>
      <c r="H102" t="s">
        <v>499</v>
      </c>
      <c r="I102" t="s">
        <v>500</v>
      </c>
      <c r="J102" t="s">
        <v>501</v>
      </c>
      <c r="K102" t="s">
        <v>33</v>
      </c>
      <c r="L102" t="s">
        <v>41</v>
      </c>
      <c r="M102">
        <f t="shared" si="6"/>
        <v>0</v>
      </c>
      <c r="O102" t="s">
        <v>502</v>
      </c>
      <c r="P102">
        <f t="shared" si="7"/>
        <v>90214</v>
      </c>
      <c r="Q102">
        <v>104900</v>
      </c>
      <c r="R102" t="e">
        <v>#VALUE!</v>
      </c>
      <c r="S102" t="e">
        <f t="shared" si="8"/>
        <v>#VALUE!</v>
      </c>
    </row>
    <row r="103" spans="1:19" x14ac:dyDescent="0.25">
      <c r="A103" t="s">
        <v>503</v>
      </c>
      <c r="B103" t="s">
        <v>504</v>
      </c>
      <c r="C103">
        <v>2012</v>
      </c>
      <c r="D103">
        <f t="shared" si="5"/>
        <v>187047.15083999999</v>
      </c>
      <c r="E103">
        <v>116226</v>
      </c>
      <c r="F103" t="s">
        <v>505</v>
      </c>
      <c r="G103" t="s">
        <v>29</v>
      </c>
      <c r="H103" t="s">
        <v>506</v>
      </c>
      <c r="I103" t="s">
        <v>21</v>
      </c>
      <c r="J103" t="s">
        <v>22</v>
      </c>
      <c r="K103" t="s">
        <v>22</v>
      </c>
      <c r="L103" t="s">
        <v>41</v>
      </c>
      <c r="M103">
        <f t="shared" si="6"/>
        <v>0</v>
      </c>
      <c r="N103" t="s">
        <v>24</v>
      </c>
      <c r="O103" t="s">
        <v>507</v>
      </c>
      <c r="P103">
        <f t="shared" si="7"/>
        <v>6794</v>
      </c>
      <c r="Q103">
        <v>7900</v>
      </c>
      <c r="R103">
        <v>288</v>
      </c>
      <c r="S103">
        <f t="shared" si="8"/>
        <v>3.6</v>
      </c>
    </row>
    <row r="104" spans="1:19" x14ac:dyDescent="0.25">
      <c r="A104" t="s">
        <v>35</v>
      </c>
      <c r="B104" t="s">
        <v>508</v>
      </c>
      <c r="C104">
        <v>2020</v>
      </c>
      <c r="D104">
        <f t="shared" si="5"/>
        <v>60944.096460000001</v>
      </c>
      <c r="E104">
        <v>37869</v>
      </c>
      <c r="F104" t="s">
        <v>509</v>
      </c>
      <c r="G104" t="s">
        <v>29</v>
      </c>
      <c r="H104" t="s">
        <v>510</v>
      </c>
      <c r="I104" t="s">
        <v>500</v>
      </c>
      <c r="J104" t="s">
        <v>511</v>
      </c>
      <c r="K104" t="s">
        <v>512</v>
      </c>
      <c r="L104" t="s">
        <v>41</v>
      </c>
      <c r="M104">
        <f t="shared" si="6"/>
        <v>0</v>
      </c>
      <c r="O104" t="s">
        <v>513</v>
      </c>
      <c r="P104">
        <f t="shared" si="7"/>
        <v>65317</v>
      </c>
      <c r="Q104">
        <v>75950</v>
      </c>
      <c r="R104" t="e">
        <v>#VALUE!</v>
      </c>
      <c r="S104" t="e">
        <f t="shared" si="8"/>
        <v>#VALUE!</v>
      </c>
    </row>
    <row r="105" spans="1:19" x14ac:dyDescent="0.25">
      <c r="A105" t="s">
        <v>68</v>
      </c>
      <c r="B105" t="s">
        <v>514</v>
      </c>
      <c r="C105">
        <v>2019</v>
      </c>
      <c r="D105">
        <f t="shared" si="5"/>
        <v>66787.61</v>
      </c>
      <c r="E105">
        <v>41500</v>
      </c>
      <c r="F105" t="s">
        <v>515</v>
      </c>
      <c r="G105" t="s">
        <v>331</v>
      </c>
      <c r="H105" t="s">
        <v>516</v>
      </c>
      <c r="I105" t="s">
        <v>107</v>
      </c>
      <c r="J105" t="s">
        <v>118</v>
      </c>
      <c r="K105" t="s">
        <v>22</v>
      </c>
      <c r="L105" t="s">
        <v>41</v>
      </c>
      <c r="M105">
        <f t="shared" si="6"/>
        <v>0</v>
      </c>
      <c r="N105" t="s">
        <v>24</v>
      </c>
      <c r="O105" t="s">
        <v>517</v>
      </c>
      <c r="P105">
        <f t="shared" si="7"/>
        <v>73960</v>
      </c>
      <c r="Q105">
        <v>86000</v>
      </c>
      <c r="R105">
        <v>369</v>
      </c>
      <c r="S105">
        <f t="shared" si="8"/>
        <v>1.5</v>
      </c>
    </row>
    <row r="106" spans="1:19" x14ac:dyDescent="0.25">
      <c r="A106" t="s">
        <v>35</v>
      </c>
      <c r="B106" t="s">
        <v>518</v>
      </c>
      <c r="C106">
        <v>2013</v>
      </c>
      <c r="D106">
        <f t="shared" si="5"/>
        <v>140014.18934000001</v>
      </c>
      <c r="E106">
        <v>87001</v>
      </c>
      <c r="F106" t="s">
        <v>519</v>
      </c>
      <c r="G106" t="s">
        <v>46</v>
      </c>
      <c r="H106" t="s">
        <v>520</v>
      </c>
      <c r="I106" t="s">
        <v>521</v>
      </c>
      <c r="J106" t="s">
        <v>226</v>
      </c>
      <c r="K106" t="s">
        <v>146</v>
      </c>
      <c r="L106" t="s">
        <v>41</v>
      </c>
      <c r="M106">
        <f t="shared" si="6"/>
        <v>0</v>
      </c>
      <c r="N106" t="s">
        <v>24</v>
      </c>
      <c r="O106" t="s">
        <v>522</v>
      </c>
      <c r="P106">
        <f t="shared" si="7"/>
        <v>15475.699999999999</v>
      </c>
      <c r="Q106">
        <v>17995</v>
      </c>
      <c r="R106">
        <v>200</v>
      </c>
      <c r="S106">
        <f t="shared" si="8"/>
        <v>2.5</v>
      </c>
    </row>
    <row r="107" spans="1:19" x14ac:dyDescent="0.25">
      <c r="A107" t="s">
        <v>363</v>
      </c>
      <c r="B107" t="s">
        <v>523</v>
      </c>
      <c r="C107">
        <v>2022</v>
      </c>
      <c r="D107">
        <f t="shared" si="5"/>
        <v>7163.1723400000001</v>
      </c>
      <c r="E107">
        <v>4451</v>
      </c>
      <c r="F107" t="s">
        <v>524</v>
      </c>
      <c r="G107" t="s">
        <v>29</v>
      </c>
      <c r="H107" t="s">
        <v>525</v>
      </c>
      <c r="I107" t="s">
        <v>39</v>
      </c>
      <c r="J107" t="s">
        <v>526</v>
      </c>
      <c r="K107" t="s">
        <v>266</v>
      </c>
      <c r="L107" t="s">
        <v>23</v>
      </c>
      <c r="M107">
        <f t="shared" si="6"/>
        <v>1</v>
      </c>
      <c r="N107" t="s">
        <v>24</v>
      </c>
      <c r="O107" t="s">
        <v>527</v>
      </c>
      <c r="P107">
        <f t="shared" si="7"/>
        <v>47863.299999999996</v>
      </c>
      <c r="Q107">
        <v>55655</v>
      </c>
      <c r="R107" t="e">
        <v>#VALUE!</v>
      </c>
      <c r="S107" t="e">
        <f t="shared" si="8"/>
        <v>#VALUE!</v>
      </c>
    </row>
    <row r="108" spans="1:19" x14ac:dyDescent="0.25">
      <c r="A108" t="s">
        <v>68</v>
      </c>
      <c r="B108" t="s">
        <v>528</v>
      </c>
      <c r="C108">
        <v>2020</v>
      </c>
      <c r="D108">
        <f t="shared" si="5"/>
        <v>43706.455719999998</v>
      </c>
      <c r="E108">
        <v>27158</v>
      </c>
      <c r="F108" t="s">
        <v>529</v>
      </c>
      <c r="G108" t="s">
        <v>29</v>
      </c>
      <c r="H108" t="s">
        <v>530</v>
      </c>
      <c r="I108" t="s">
        <v>39</v>
      </c>
      <c r="J108" t="s">
        <v>531</v>
      </c>
      <c r="K108" t="s">
        <v>532</v>
      </c>
      <c r="L108" t="s">
        <v>41</v>
      </c>
      <c r="M108">
        <f t="shared" si="6"/>
        <v>0</v>
      </c>
      <c r="O108" t="s">
        <v>533</v>
      </c>
      <c r="P108">
        <f t="shared" si="7"/>
        <v>34398.28</v>
      </c>
      <c r="Q108">
        <v>39998</v>
      </c>
      <c r="R108" t="e">
        <v>#VALUE!</v>
      </c>
      <c r="S108">
        <f t="shared" si="8"/>
        <v>2</v>
      </c>
    </row>
    <row r="109" spans="1:19" x14ac:dyDescent="0.25">
      <c r="A109" t="s">
        <v>148</v>
      </c>
      <c r="B109" t="s">
        <v>534</v>
      </c>
      <c r="C109">
        <v>2014</v>
      </c>
      <c r="D109">
        <f t="shared" si="5"/>
        <v>224992.16936</v>
      </c>
      <c r="E109">
        <v>139804</v>
      </c>
      <c r="F109" t="s">
        <v>535</v>
      </c>
      <c r="G109" t="s">
        <v>29</v>
      </c>
      <c r="H109" t="s">
        <v>536</v>
      </c>
      <c r="I109" t="s">
        <v>72</v>
      </c>
      <c r="J109" t="s">
        <v>118</v>
      </c>
      <c r="K109" t="s">
        <v>33</v>
      </c>
      <c r="L109" t="s">
        <v>23</v>
      </c>
      <c r="M109">
        <f t="shared" si="6"/>
        <v>1</v>
      </c>
      <c r="N109" t="s">
        <v>24</v>
      </c>
      <c r="O109" t="s">
        <v>537</v>
      </c>
      <c r="P109">
        <f t="shared" si="7"/>
        <v>12470</v>
      </c>
      <c r="Q109">
        <v>14500</v>
      </c>
      <c r="R109">
        <v>195</v>
      </c>
      <c r="S109">
        <f t="shared" si="8"/>
        <v>4.3</v>
      </c>
    </row>
    <row r="110" spans="1:19" x14ac:dyDescent="0.25">
      <c r="A110" t="s">
        <v>210</v>
      </c>
      <c r="B110" t="s">
        <v>538</v>
      </c>
      <c r="C110">
        <v>2022</v>
      </c>
      <c r="D110">
        <f t="shared" si="5"/>
        <v>43934.981999999996</v>
      </c>
      <c r="E110">
        <v>27300</v>
      </c>
      <c r="F110" t="s">
        <v>539</v>
      </c>
      <c r="G110" t="s">
        <v>29</v>
      </c>
      <c r="H110" t="s">
        <v>540</v>
      </c>
      <c r="I110" t="s">
        <v>72</v>
      </c>
      <c r="J110" t="s">
        <v>73</v>
      </c>
      <c r="K110" t="s">
        <v>22</v>
      </c>
      <c r="L110" t="s">
        <v>41</v>
      </c>
      <c r="M110">
        <f t="shared" si="6"/>
        <v>0</v>
      </c>
      <c r="N110" t="s">
        <v>24</v>
      </c>
      <c r="O110" t="s">
        <v>541</v>
      </c>
      <c r="P110">
        <f t="shared" si="7"/>
        <v>40850</v>
      </c>
      <c r="Q110">
        <v>47500</v>
      </c>
      <c r="R110">
        <v>285</v>
      </c>
      <c r="S110">
        <f t="shared" si="8"/>
        <v>3.6</v>
      </c>
    </row>
    <row r="111" spans="1:19" x14ac:dyDescent="0.25">
      <c r="A111" t="s">
        <v>68</v>
      </c>
      <c r="B111" t="s">
        <v>228</v>
      </c>
      <c r="C111">
        <v>2014</v>
      </c>
      <c r="D111">
        <f t="shared" si="5"/>
        <v>59243.024080000003</v>
      </c>
      <c r="E111">
        <v>36812</v>
      </c>
      <c r="F111" t="s">
        <v>542</v>
      </c>
      <c r="G111" t="s">
        <v>29</v>
      </c>
      <c r="H111" t="s">
        <v>230</v>
      </c>
      <c r="I111" t="s">
        <v>107</v>
      </c>
      <c r="J111" t="s">
        <v>118</v>
      </c>
      <c r="K111" t="s">
        <v>146</v>
      </c>
      <c r="L111" t="s">
        <v>41</v>
      </c>
      <c r="M111">
        <f t="shared" si="6"/>
        <v>0</v>
      </c>
      <c r="N111" t="s">
        <v>24</v>
      </c>
      <c r="O111" t="s">
        <v>543</v>
      </c>
      <c r="P111">
        <f t="shared" si="7"/>
        <v>23220</v>
      </c>
      <c r="Q111">
        <v>27000</v>
      </c>
      <c r="R111">
        <v>240</v>
      </c>
      <c r="S111">
        <f t="shared" si="8"/>
        <v>2</v>
      </c>
    </row>
    <row r="112" spans="1:19" x14ac:dyDescent="0.25">
      <c r="A112" t="s">
        <v>84</v>
      </c>
      <c r="B112" t="s">
        <v>544</v>
      </c>
      <c r="C112">
        <v>2016</v>
      </c>
      <c r="D112">
        <f t="shared" si="5"/>
        <v>231744.96</v>
      </c>
      <c r="E112">
        <v>144000</v>
      </c>
      <c r="F112" t="s">
        <v>545</v>
      </c>
      <c r="G112" t="s">
        <v>29</v>
      </c>
      <c r="H112" t="s">
        <v>410</v>
      </c>
      <c r="I112" t="s">
        <v>95</v>
      </c>
      <c r="J112" t="s">
        <v>22</v>
      </c>
      <c r="K112" t="s">
        <v>22</v>
      </c>
      <c r="L112" t="s">
        <v>23</v>
      </c>
      <c r="M112">
        <f t="shared" si="6"/>
        <v>1</v>
      </c>
      <c r="N112" t="s">
        <v>24</v>
      </c>
      <c r="O112" t="s">
        <v>546</v>
      </c>
      <c r="P112">
        <f t="shared" si="7"/>
        <v>15480</v>
      </c>
      <c r="Q112">
        <v>18000</v>
      </c>
      <c r="R112">
        <v>340</v>
      </c>
      <c r="S112">
        <f t="shared" si="8"/>
        <v>3</v>
      </c>
    </row>
    <row r="113" spans="1:19" x14ac:dyDescent="0.25">
      <c r="A113" t="s">
        <v>363</v>
      </c>
      <c r="B113" t="s">
        <v>547</v>
      </c>
      <c r="C113">
        <v>2019</v>
      </c>
      <c r="D113">
        <f t="shared" si="5"/>
        <v>71615.63</v>
      </c>
      <c r="E113">
        <v>44500</v>
      </c>
      <c r="F113" t="s">
        <v>548</v>
      </c>
      <c r="G113" t="s">
        <v>29</v>
      </c>
      <c r="H113" t="s">
        <v>366</v>
      </c>
      <c r="I113" t="s">
        <v>191</v>
      </c>
      <c r="J113" t="s">
        <v>40</v>
      </c>
      <c r="K113" t="s">
        <v>118</v>
      </c>
      <c r="L113" t="s">
        <v>41</v>
      </c>
      <c r="M113">
        <f t="shared" si="6"/>
        <v>0</v>
      </c>
      <c r="N113" t="s">
        <v>24</v>
      </c>
      <c r="O113" t="s">
        <v>549</v>
      </c>
      <c r="P113">
        <f t="shared" si="7"/>
        <v>24854</v>
      </c>
      <c r="Q113">
        <v>28900</v>
      </c>
      <c r="R113">
        <v>237</v>
      </c>
      <c r="S113">
        <f t="shared" si="8"/>
        <v>2</v>
      </c>
    </row>
    <row r="114" spans="1:19" x14ac:dyDescent="0.25">
      <c r="A114" t="s">
        <v>68</v>
      </c>
      <c r="B114" t="s">
        <v>550</v>
      </c>
      <c r="C114">
        <v>2021</v>
      </c>
      <c r="D114">
        <f t="shared" si="5"/>
        <v>17569.164779999999</v>
      </c>
      <c r="E114">
        <v>10917</v>
      </c>
      <c r="F114" t="s">
        <v>551</v>
      </c>
      <c r="G114" t="s">
        <v>29</v>
      </c>
      <c r="H114" t="s">
        <v>552</v>
      </c>
      <c r="I114" t="s">
        <v>39</v>
      </c>
      <c r="J114" t="s">
        <v>22</v>
      </c>
      <c r="K114" t="s">
        <v>22</v>
      </c>
      <c r="L114" t="s">
        <v>41</v>
      </c>
      <c r="M114">
        <f t="shared" si="6"/>
        <v>0</v>
      </c>
      <c r="O114" t="s">
        <v>553</v>
      </c>
      <c r="P114">
        <f t="shared" si="7"/>
        <v>63638.28</v>
      </c>
      <c r="Q114">
        <v>73998</v>
      </c>
      <c r="R114" t="e">
        <v>#VALUE!</v>
      </c>
      <c r="S114">
        <f t="shared" si="8"/>
        <v>4.4000000000000004</v>
      </c>
    </row>
    <row r="115" spans="1:19" x14ac:dyDescent="0.25">
      <c r="A115" t="s">
        <v>232</v>
      </c>
      <c r="B115" t="s">
        <v>554</v>
      </c>
      <c r="C115">
        <v>2005</v>
      </c>
      <c r="D115">
        <f t="shared" si="5"/>
        <v>13409.02088</v>
      </c>
      <c r="E115">
        <v>8332</v>
      </c>
      <c r="F115" t="s">
        <v>555</v>
      </c>
      <c r="G115" t="s">
        <v>29</v>
      </c>
      <c r="H115" t="s">
        <v>556</v>
      </c>
      <c r="I115" t="s">
        <v>557</v>
      </c>
      <c r="J115" t="s">
        <v>118</v>
      </c>
      <c r="K115" t="s">
        <v>146</v>
      </c>
      <c r="L115" t="s">
        <v>41</v>
      </c>
      <c r="M115">
        <f t="shared" si="6"/>
        <v>0</v>
      </c>
      <c r="N115" t="s">
        <v>24</v>
      </c>
      <c r="O115" t="s">
        <v>558</v>
      </c>
      <c r="P115">
        <f t="shared" si="7"/>
        <v>40721</v>
      </c>
      <c r="Q115">
        <v>47350</v>
      </c>
      <c r="R115">
        <v>400</v>
      </c>
      <c r="S115">
        <f t="shared" si="8"/>
        <v>6.75</v>
      </c>
    </row>
    <row r="116" spans="1:19" x14ac:dyDescent="0.25">
      <c r="A116" t="s">
        <v>103</v>
      </c>
      <c r="B116" t="s">
        <v>104</v>
      </c>
      <c r="C116">
        <v>2020</v>
      </c>
      <c r="D116">
        <f t="shared" si="5"/>
        <v>82473.846980000002</v>
      </c>
      <c r="E116">
        <v>51247</v>
      </c>
      <c r="F116" t="s">
        <v>559</v>
      </c>
      <c r="G116" t="s">
        <v>29</v>
      </c>
      <c r="H116" t="s">
        <v>560</v>
      </c>
      <c r="I116" t="s">
        <v>39</v>
      </c>
      <c r="J116" t="s">
        <v>561</v>
      </c>
      <c r="K116" t="s">
        <v>562</v>
      </c>
      <c r="L116" t="s">
        <v>41</v>
      </c>
      <c r="M116">
        <f t="shared" si="6"/>
        <v>0</v>
      </c>
      <c r="O116" t="s">
        <v>563</v>
      </c>
      <c r="P116">
        <f t="shared" si="7"/>
        <v>41020.28</v>
      </c>
      <c r="Q116">
        <v>47698</v>
      </c>
      <c r="R116" t="e">
        <v>#VALUE!</v>
      </c>
      <c r="S116">
        <f t="shared" si="8"/>
        <v>3</v>
      </c>
    </row>
    <row r="117" spans="1:19" x14ac:dyDescent="0.25">
      <c r="A117" t="s">
        <v>120</v>
      </c>
      <c r="B117" t="s">
        <v>564</v>
      </c>
      <c r="C117">
        <v>2016</v>
      </c>
      <c r="D117">
        <f t="shared" si="5"/>
        <v>111044.46</v>
      </c>
      <c r="E117">
        <v>69000</v>
      </c>
      <c r="F117" t="s">
        <v>180</v>
      </c>
      <c r="G117" t="s">
        <v>29</v>
      </c>
      <c r="H117" t="s">
        <v>565</v>
      </c>
      <c r="I117" t="s">
        <v>107</v>
      </c>
      <c r="J117" t="s">
        <v>22</v>
      </c>
      <c r="K117" t="s">
        <v>108</v>
      </c>
      <c r="L117" t="s">
        <v>41</v>
      </c>
      <c r="M117">
        <f t="shared" si="6"/>
        <v>0</v>
      </c>
      <c r="N117" t="s">
        <v>24</v>
      </c>
      <c r="O117" t="s">
        <v>566</v>
      </c>
      <c r="P117">
        <f t="shared" si="7"/>
        <v>31390</v>
      </c>
      <c r="Q117">
        <v>36500</v>
      </c>
      <c r="R117">
        <v>550</v>
      </c>
      <c r="S117">
        <f t="shared" si="8"/>
        <v>5.5</v>
      </c>
    </row>
    <row r="118" spans="1:19" x14ac:dyDescent="0.25">
      <c r="A118" t="s">
        <v>567</v>
      </c>
      <c r="B118" t="s">
        <v>568</v>
      </c>
      <c r="C118">
        <v>2021</v>
      </c>
      <c r="D118">
        <f t="shared" si="5"/>
        <v>237915.16956000001</v>
      </c>
      <c r="E118">
        <v>147834</v>
      </c>
      <c r="F118" t="s">
        <v>569</v>
      </c>
      <c r="G118" t="s">
        <v>29</v>
      </c>
      <c r="H118" t="s">
        <v>570</v>
      </c>
      <c r="I118" t="s">
        <v>571</v>
      </c>
      <c r="J118" t="s">
        <v>572</v>
      </c>
      <c r="K118" t="s">
        <v>22</v>
      </c>
      <c r="L118" t="s">
        <v>41</v>
      </c>
      <c r="M118">
        <f t="shared" si="6"/>
        <v>0</v>
      </c>
      <c r="N118" t="s">
        <v>24</v>
      </c>
      <c r="O118" t="s">
        <v>573</v>
      </c>
      <c r="P118">
        <f t="shared" si="7"/>
        <v>28089.32</v>
      </c>
      <c r="Q118">
        <v>32662</v>
      </c>
      <c r="R118" t="e">
        <v>#VALUE!</v>
      </c>
      <c r="S118" t="e">
        <f t="shared" si="8"/>
        <v>#VALUE!</v>
      </c>
    </row>
    <row r="119" spans="1:19" x14ac:dyDescent="0.25">
      <c r="A119" t="s">
        <v>16</v>
      </c>
      <c r="B119" t="s">
        <v>17</v>
      </c>
      <c r="C119">
        <v>2013</v>
      </c>
      <c r="D119">
        <f t="shared" si="5"/>
        <v>168980.7</v>
      </c>
      <c r="E119">
        <v>105000</v>
      </c>
      <c r="F119" t="s">
        <v>574</v>
      </c>
      <c r="G119" t="s">
        <v>19</v>
      </c>
      <c r="H119" t="s">
        <v>20</v>
      </c>
      <c r="I119" t="s">
        <v>72</v>
      </c>
      <c r="J119" t="s">
        <v>118</v>
      </c>
      <c r="K119" t="s">
        <v>22</v>
      </c>
      <c r="L119" t="s">
        <v>23</v>
      </c>
      <c r="M119">
        <f t="shared" si="6"/>
        <v>1</v>
      </c>
      <c r="N119" t="s">
        <v>24</v>
      </c>
      <c r="O119" t="s">
        <v>575</v>
      </c>
      <c r="P119">
        <f t="shared" si="7"/>
        <v>5676</v>
      </c>
      <c r="Q119">
        <v>6600</v>
      </c>
      <c r="R119">
        <v>300</v>
      </c>
      <c r="S119">
        <f t="shared" si="8"/>
        <v>3.7</v>
      </c>
    </row>
    <row r="120" spans="1:19" x14ac:dyDescent="0.25">
      <c r="A120" t="s">
        <v>50</v>
      </c>
      <c r="B120" t="s">
        <v>576</v>
      </c>
      <c r="C120">
        <v>2011</v>
      </c>
      <c r="D120">
        <f t="shared" si="5"/>
        <v>148385.97602</v>
      </c>
      <c r="E120">
        <v>92203</v>
      </c>
      <c r="F120" t="s">
        <v>577</v>
      </c>
      <c r="G120" t="s">
        <v>29</v>
      </c>
      <c r="H120" t="s">
        <v>221</v>
      </c>
      <c r="I120" t="s">
        <v>107</v>
      </c>
      <c r="J120" t="s">
        <v>214</v>
      </c>
      <c r="K120" t="s">
        <v>146</v>
      </c>
      <c r="L120" t="s">
        <v>41</v>
      </c>
      <c r="M120">
        <f t="shared" si="6"/>
        <v>0</v>
      </c>
      <c r="N120" t="s">
        <v>24</v>
      </c>
      <c r="O120" t="s">
        <v>578</v>
      </c>
      <c r="P120">
        <f t="shared" si="7"/>
        <v>8595.7000000000007</v>
      </c>
      <c r="Q120">
        <v>9995</v>
      </c>
      <c r="R120">
        <v>211</v>
      </c>
      <c r="S120">
        <f t="shared" si="8"/>
        <v>2</v>
      </c>
    </row>
    <row r="121" spans="1:19" x14ac:dyDescent="0.25">
      <c r="A121" t="s">
        <v>130</v>
      </c>
      <c r="B121" t="s">
        <v>579</v>
      </c>
      <c r="C121">
        <v>2010</v>
      </c>
      <c r="D121">
        <f t="shared" si="5"/>
        <v>25105.704000000002</v>
      </c>
      <c r="E121">
        <v>15600</v>
      </c>
      <c r="F121" t="s">
        <v>580</v>
      </c>
      <c r="G121" t="s">
        <v>29</v>
      </c>
      <c r="H121" t="s">
        <v>581</v>
      </c>
      <c r="I121" t="s">
        <v>107</v>
      </c>
      <c r="J121" t="s">
        <v>118</v>
      </c>
      <c r="K121" t="s">
        <v>22</v>
      </c>
      <c r="L121" t="s">
        <v>41</v>
      </c>
      <c r="M121">
        <f t="shared" si="6"/>
        <v>0</v>
      </c>
      <c r="N121" t="s">
        <v>24</v>
      </c>
      <c r="O121" t="s">
        <v>582</v>
      </c>
      <c r="P121">
        <f t="shared" si="7"/>
        <v>59770</v>
      </c>
      <c r="Q121">
        <v>69500</v>
      </c>
      <c r="R121">
        <v>485</v>
      </c>
      <c r="S121">
        <f t="shared" si="8"/>
        <v>3.8</v>
      </c>
    </row>
    <row r="122" spans="1:19" x14ac:dyDescent="0.25">
      <c r="A122" t="s">
        <v>84</v>
      </c>
      <c r="B122" t="s">
        <v>583</v>
      </c>
      <c r="C122">
        <v>2018</v>
      </c>
      <c r="D122">
        <f t="shared" si="5"/>
        <v>168497.89799999999</v>
      </c>
      <c r="E122">
        <v>104700</v>
      </c>
      <c r="F122" t="s">
        <v>584</v>
      </c>
      <c r="G122" t="s">
        <v>29</v>
      </c>
      <c r="H122" t="s">
        <v>87</v>
      </c>
      <c r="I122" t="s">
        <v>39</v>
      </c>
      <c r="J122" t="s">
        <v>88</v>
      </c>
      <c r="K122" t="s">
        <v>585</v>
      </c>
      <c r="L122" t="s">
        <v>23</v>
      </c>
      <c r="M122">
        <f t="shared" si="6"/>
        <v>1</v>
      </c>
      <c r="O122" t="s">
        <v>586</v>
      </c>
      <c r="P122">
        <f t="shared" si="7"/>
        <v>26466.5</v>
      </c>
      <c r="Q122">
        <v>30775</v>
      </c>
      <c r="R122" t="e">
        <v>#VALUE!</v>
      </c>
      <c r="S122" t="e">
        <f t="shared" si="8"/>
        <v>#VALUE!</v>
      </c>
    </row>
    <row r="123" spans="1:19" x14ac:dyDescent="0.25">
      <c r="A123" t="s">
        <v>97</v>
      </c>
      <c r="B123" t="s">
        <v>493</v>
      </c>
      <c r="C123">
        <v>2010</v>
      </c>
      <c r="D123">
        <f t="shared" si="5"/>
        <v>116432.53032000001</v>
      </c>
      <c r="E123">
        <v>72348</v>
      </c>
      <c r="F123" t="s">
        <v>587</v>
      </c>
      <c r="G123" t="s">
        <v>29</v>
      </c>
      <c r="H123" t="s">
        <v>588</v>
      </c>
      <c r="I123" t="s">
        <v>72</v>
      </c>
      <c r="J123" t="s">
        <v>214</v>
      </c>
      <c r="K123" t="s">
        <v>33</v>
      </c>
      <c r="L123" t="s">
        <v>23</v>
      </c>
      <c r="M123">
        <f t="shared" si="6"/>
        <v>1</v>
      </c>
      <c r="N123" t="s">
        <v>24</v>
      </c>
      <c r="O123" t="s">
        <v>578</v>
      </c>
      <c r="P123">
        <f t="shared" si="7"/>
        <v>8595.7000000000007</v>
      </c>
      <c r="Q123">
        <v>9995</v>
      </c>
      <c r="R123">
        <v>132</v>
      </c>
      <c r="S123">
        <f t="shared" si="8"/>
        <v>1.8</v>
      </c>
    </row>
    <row r="124" spans="1:19" x14ac:dyDescent="0.25">
      <c r="A124" t="s">
        <v>465</v>
      </c>
      <c r="B124" t="s">
        <v>466</v>
      </c>
      <c r="C124">
        <v>2023</v>
      </c>
      <c r="D124">
        <f t="shared" si="5"/>
        <v>4023.35</v>
      </c>
      <c r="E124">
        <v>2500</v>
      </c>
      <c r="F124" t="s">
        <v>589</v>
      </c>
      <c r="H124" t="s">
        <v>468</v>
      </c>
      <c r="I124" t="s">
        <v>72</v>
      </c>
      <c r="J124" t="s">
        <v>73</v>
      </c>
      <c r="K124" t="s">
        <v>118</v>
      </c>
      <c r="L124" t="s">
        <v>41</v>
      </c>
      <c r="M124">
        <f t="shared" si="6"/>
        <v>0</v>
      </c>
      <c r="N124" t="s">
        <v>24</v>
      </c>
      <c r="O124" t="s">
        <v>590</v>
      </c>
      <c r="P124">
        <f t="shared" si="7"/>
        <v>80840</v>
      </c>
      <c r="Q124">
        <v>94000</v>
      </c>
      <c r="R124">
        <v>835</v>
      </c>
      <c r="S124" t="e">
        <f t="shared" si="8"/>
        <v>#VALUE!</v>
      </c>
    </row>
    <row r="125" spans="1:19" x14ac:dyDescent="0.25">
      <c r="A125" t="s">
        <v>120</v>
      </c>
      <c r="B125" t="s">
        <v>591</v>
      </c>
      <c r="C125">
        <v>2022</v>
      </c>
      <c r="D125">
        <f t="shared" si="5"/>
        <v>21206.27318</v>
      </c>
      <c r="E125">
        <v>13177</v>
      </c>
      <c r="F125" t="s">
        <v>592</v>
      </c>
      <c r="G125" t="s">
        <v>29</v>
      </c>
      <c r="H125" t="s">
        <v>530</v>
      </c>
      <c r="I125" t="s">
        <v>39</v>
      </c>
      <c r="J125" t="s">
        <v>118</v>
      </c>
      <c r="K125" t="s">
        <v>593</v>
      </c>
      <c r="L125" t="s">
        <v>41</v>
      </c>
      <c r="M125">
        <f t="shared" si="6"/>
        <v>0</v>
      </c>
      <c r="O125" t="s">
        <v>594</v>
      </c>
      <c r="P125">
        <f t="shared" si="7"/>
        <v>38526.28</v>
      </c>
      <c r="Q125">
        <v>44798</v>
      </c>
      <c r="R125" t="e">
        <v>#VALUE!</v>
      </c>
      <c r="S125">
        <f t="shared" si="8"/>
        <v>2</v>
      </c>
    </row>
    <row r="126" spans="1:19" x14ac:dyDescent="0.25">
      <c r="A126" t="s">
        <v>277</v>
      </c>
      <c r="B126" t="s">
        <v>595</v>
      </c>
      <c r="C126">
        <v>2016</v>
      </c>
      <c r="D126">
        <f t="shared" si="5"/>
        <v>154496.63999999998</v>
      </c>
      <c r="E126">
        <v>96000</v>
      </c>
      <c r="F126" t="s">
        <v>596</v>
      </c>
      <c r="G126" t="s">
        <v>331</v>
      </c>
      <c r="H126" t="s">
        <v>597</v>
      </c>
      <c r="I126" t="s">
        <v>107</v>
      </c>
      <c r="J126" t="s">
        <v>118</v>
      </c>
      <c r="K126" t="s">
        <v>214</v>
      </c>
      <c r="L126" t="s">
        <v>23</v>
      </c>
      <c r="M126">
        <f t="shared" si="6"/>
        <v>1</v>
      </c>
      <c r="N126" t="s">
        <v>24</v>
      </c>
      <c r="O126" t="s">
        <v>598</v>
      </c>
      <c r="P126">
        <f t="shared" si="7"/>
        <v>19780</v>
      </c>
      <c r="Q126">
        <v>23000</v>
      </c>
      <c r="R126">
        <v>416</v>
      </c>
      <c r="S126">
        <f t="shared" si="8"/>
        <v>3</v>
      </c>
    </row>
    <row r="127" spans="1:19" x14ac:dyDescent="0.25">
      <c r="A127" t="s">
        <v>148</v>
      </c>
      <c r="B127" t="s">
        <v>534</v>
      </c>
      <c r="C127">
        <v>2011</v>
      </c>
      <c r="D127">
        <f t="shared" si="5"/>
        <v>149683.10406000001</v>
      </c>
      <c r="E127">
        <v>93009</v>
      </c>
      <c r="F127" t="s">
        <v>599</v>
      </c>
      <c r="G127" t="s">
        <v>19</v>
      </c>
      <c r="H127" t="s">
        <v>600</v>
      </c>
      <c r="I127" t="s">
        <v>601</v>
      </c>
      <c r="J127" t="s">
        <v>526</v>
      </c>
      <c r="K127" t="s">
        <v>602</v>
      </c>
      <c r="L127" t="s">
        <v>41</v>
      </c>
      <c r="M127">
        <f t="shared" si="6"/>
        <v>0</v>
      </c>
      <c r="N127" t="s">
        <v>24</v>
      </c>
      <c r="O127" t="s">
        <v>603</v>
      </c>
      <c r="P127">
        <f t="shared" si="7"/>
        <v>19345.7</v>
      </c>
      <c r="Q127">
        <v>22495</v>
      </c>
      <c r="R127" t="e">
        <v>#VALUE!</v>
      </c>
      <c r="S127" t="e">
        <f t="shared" si="8"/>
        <v>#VALUE!</v>
      </c>
    </row>
    <row r="128" spans="1:19" x14ac:dyDescent="0.25">
      <c r="A128" t="s">
        <v>43</v>
      </c>
      <c r="B128" t="s">
        <v>604</v>
      </c>
      <c r="C128">
        <v>2016</v>
      </c>
      <c r="D128">
        <f t="shared" si="5"/>
        <v>84892.684999999998</v>
      </c>
      <c r="E128">
        <v>52750</v>
      </c>
      <c r="F128" t="s">
        <v>605</v>
      </c>
      <c r="G128" t="s">
        <v>46</v>
      </c>
      <c r="H128" t="s">
        <v>606</v>
      </c>
      <c r="I128" t="s">
        <v>48</v>
      </c>
      <c r="J128" t="s">
        <v>118</v>
      </c>
      <c r="K128" t="s">
        <v>22</v>
      </c>
      <c r="L128" t="s">
        <v>23</v>
      </c>
      <c r="M128">
        <f t="shared" si="6"/>
        <v>1</v>
      </c>
      <c r="N128" t="s">
        <v>24</v>
      </c>
      <c r="O128" t="s">
        <v>607</v>
      </c>
      <c r="P128">
        <f t="shared" si="7"/>
        <v>24938.28</v>
      </c>
      <c r="Q128">
        <v>28998</v>
      </c>
      <c r="R128">
        <v>360</v>
      </c>
      <c r="S128">
        <f t="shared" si="8"/>
        <v>3.5</v>
      </c>
    </row>
    <row r="129" spans="1:19" x14ac:dyDescent="0.25">
      <c r="A129" t="s">
        <v>50</v>
      </c>
      <c r="B129" t="s">
        <v>608</v>
      </c>
      <c r="C129">
        <v>2020</v>
      </c>
      <c r="D129">
        <f t="shared" si="5"/>
        <v>40814.471740000001</v>
      </c>
      <c r="E129">
        <v>25361</v>
      </c>
      <c r="F129" t="s">
        <v>609</v>
      </c>
      <c r="G129" t="s">
        <v>46</v>
      </c>
      <c r="H129" t="s">
        <v>155</v>
      </c>
      <c r="I129" t="s">
        <v>39</v>
      </c>
      <c r="J129" t="s">
        <v>610</v>
      </c>
      <c r="K129" t="s">
        <v>22</v>
      </c>
      <c r="L129" t="s">
        <v>41</v>
      </c>
      <c r="M129">
        <f t="shared" si="6"/>
        <v>0</v>
      </c>
      <c r="O129" t="s">
        <v>611</v>
      </c>
      <c r="P129">
        <f t="shared" si="7"/>
        <v>42998.28</v>
      </c>
      <c r="Q129">
        <v>49998</v>
      </c>
      <c r="R129" t="e">
        <v>#VALUE!</v>
      </c>
      <c r="S129">
        <f t="shared" si="8"/>
        <v>3</v>
      </c>
    </row>
    <row r="130" spans="1:19" x14ac:dyDescent="0.25">
      <c r="A130" t="s">
        <v>50</v>
      </c>
      <c r="B130" t="s">
        <v>612</v>
      </c>
      <c r="C130">
        <v>2015</v>
      </c>
      <c r="D130">
        <f t="shared" si="5"/>
        <v>158563.44218000001</v>
      </c>
      <c r="E130">
        <v>98527</v>
      </c>
      <c r="F130" t="s">
        <v>613</v>
      </c>
      <c r="G130" t="s">
        <v>29</v>
      </c>
      <c r="H130" t="s">
        <v>614</v>
      </c>
      <c r="I130" t="s">
        <v>95</v>
      </c>
      <c r="J130" t="s">
        <v>22</v>
      </c>
      <c r="K130" t="s">
        <v>22</v>
      </c>
      <c r="M130">
        <f t="shared" si="6"/>
        <v>0</v>
      </c>
      <c r="O130" t="s">
        <v>578</v>
      </c>
      <c r="P130">
        <f t="shared" si="7"/>
        <v>8595.7000000000007</v>
      </c>
      <c r="Q130">
        <v>9995</v>
      </c>
      <c r="R130">
        <v>280</v>
      </c>
      <c r="S130">
        <f t="shared" si="8"/>
        <v>3</v>
      </c>
    </row>
    <row r="131" spans="1:19" x14ac:dyDescent="0.25">
      <c r="A131" t="s">
        <v>253</v>
      </c>
      <c r="B131" t="s">
        <v>615</v>
      </c>
      <c r="C131">
        <v>2023</v>
      </c>
      <c r="D131">
        <f t="shared" ref="D131:D194" si="9">E131*1.60934</f>
        <v>2092.1419999999998</v>
      </c>
      <c r="E131">
        <v>1300</v>
      </c>
      <c r="F131" t="s">
        <v>616</v>
      </c>
      <c r="H131" t="s">
        <v>617</v>
      </c>
      <c r="I131" t="s">
        <v>72</v>
      </c>
      <c r="J131" t="s">
        <v>22</v>
      </c>
      <c r="K131" t="s">
        <v>33</v>
      </c>
      <c r="M131">
        <f t="shared" ref="M131:M194" si="10">IF(ISNUMBER(SEARCH("At least 1 accident or damage reported", L131)), 1, 0)</f>
        <v>0</v>
      </c>
      <c r="O131" t="s">
        <v>618</v>
      </c>
      <c r="P131">
        <f t="shared" ref="P131:P194" si="11">Q131*0.86</f>
        <v>74734</v>
      </c>
      <c r="Q131">
        <v>86900</v>
      </c>
      <c r="R131">
        <v>620</v>
      </c>
      <c r="S131" t="e">
        <f t="shared" ref="S131:S194" si="12">VALUE(SUBSTITUTE(MID(H131, SEARCH("L", H131)-4, 4), "L", ""))</f>
        <v>#VALUE!</v>
      </c>
    </row>
    <row r="132" spans="1:19" x14ac:dyDescent="0.25">
      <c r="A132" t="s">
        <v>305</v>
      </c>
      <c r="B132" t="s">
        <v>619</v>
      </c>
      <c r="C132">
        <v>2017</v>
      </c>
      <c r="D132">
        <f t="shared" si="9"/>
        <v>140503.42869999999</v>
      </c>
      <c r="E132">
        <v>87305</v>
      </c>
      <c r="F132" t="s">
        <v>620</v>
      </c>
      <c r="G132" t="s">
        <v>136</v>
      </c>
      <c r="H132" t="s">
        <v>136</v>
      </c>
      <c r="I132" t="s">
        <v>191</v>
      </c>
      <c r="J132" t="s">
        <v>61</v>
      </c>
      <c r="K132" t="s">
        <v>22</v>
      </c>
      <c r="L132" t="s">
        <v>41</v>
      </c>
      <c r="M132">
        <f t="shared" si="10"/>
        <v>0</v>
      </c>
      <c r="N132" t="s">
        <v>24</v>
      </c>
      <c r="O132" t="s">
        <v>621</v>
      </c>
      <c r="P132">
        <f t="shared" si="11"/>
        <v>7740</v>
      </c>
      <c r="Q132">
        <v>9000</v>
      </c>
      <c r="R132" t="e">
        <v>#VALUE!</v>
      </c>
      <c r="S132" t="e">
        <f t="shared" si="12"/>
        <v>#VALUE!</v>
      </c>
    </row>
    <row r="133" spans="1:19" x14ac:dyDescent="0.25">
      <c r="A133" t="s">
        <v>50</v>
      </c>
      <c r="B133" t="s">
        <v>622</v>
      </c>
      <c r="C133">
        <v>2012</v>
      </c>
      <c r="D133">
        <f t="shared" si="9"/>
        <v>117356.29148</v>
      </c>
      <c r="E133">
        <v>72922</v>
      </c>
      <c r="F133" t="s">
        <v>623</v>
      </c>
      <c r="G133" t="s">
        <v>29</v>
      </c>
      <c r="H133" t="s">
        <v>624</v>
      </c>
      <c r="I133" t="s">
        <v>21</v>
      </c>
      <c r="J133" t="s">
        <v>118</v>
      </c>
      <c r="K133" t="s">
        <v>22</v>
      </c>
      <c r="M133">
        <f t="shared" si="10"/>
        <v>0</v>
      </c>
      <c r="O133" t="s">
        <v>625</v>
      </c>
      <c r="P133">
        <f t="shared" si="11"/>
        <v>22359.14</v>
      </c>
      <c r="Q133">
        <v>25999</v>
      </c>
      <c r="R133">
        <v>265</v>
      </c>
      <c r="S133">
        <f t="shared" si="12"/>
        <v>2</v>
      </c>
    </row>
    <row r="134" spans="1:19" x14ac:dyDescent="0.25">
      <c r="A134" t="s">
        <v>68</v>
      </c>
      <c r="B134" t="s">
        <v>179</v>
      </c>
      <c r="C134">
        <v>2015</v>
      </c>
      <c r="D134">
        <f t="shared" si="9"/>
        <v>65982.94</v>
      </c>
      <c r="E134">
        <v>41000</v>
      </c>
      <c r="F134" t="s">
        <v>626</v>
      </c>
      <c r="G134" t="s">
        <v>29</v>
      </c>
      <c r="H134" t="s">
        <v>181</v>
      </c>
      <c r="I134" t="s">
        <v>95</v>
      </c>
      <c r="J134" t="s">
        <v>22</v>
      </c>
      <c r="K134" t="s">
        <v>22</v>
      </c>
      <c r="L134" t="s">
        <v>41</v>
      </c>
      <c r="M134">
        <f t="shared" si="10"/>
        <v>0</v>
      </c>
      <c r="N134" t="s">
        <v>24</v>
      </c>
      <c r="O134" t="s">
        <v>411</v>
      </c>
      <c r="P134">
        <f t="shared" si="11"/>
        <v>25800</v>
      </c>
      <c r="Q134">
        <v>30000</v>
      </c>
      <c r="R134">
        <v>445</v>
      </c>
      <c r="S134">
        <f t="shared" si="12"/>
        <v>4.4000000000000004</v>
      </c>
    </row>
    <row r="135" spans="1:19" x14ac:dyDescent="0.25">
      <c r="A135" t="s">
        <v>450</v>
      </c>
      <c r="B135" t="s">
        <v>627</v>
      </c>
      <c r="C135">
        <v>2021</v>
      </c>
      <c r="D135">
        <f t="shared" si="9"/>
        <v>67793.447499999995</v>
      </c>
      <c r="E135">
        <v>42125</v>
      </c>
      <c r="F135" t="s">
        <v>628</v>
      </c>
      <c r="G135" t="s">
        <v>29</v>
      </c>
      <c r="H135" t="s">
        <v>629</v>
      </c>
      <c r="I135" t="s">
        <v>289</v>
      </c>
      <c r="J135" t="s">
        <v>630</v>
      </c>
      <c r="K135" t="s">
        <v>22</v>
      </c>
      <c r="L135" t="s">
        <v>41</v>
      </c>
      <c r="M135">
        <f t="shared" si="10"/>
        <v>0</v>
      </c>
      <c r="N135" t="s">
        <v>24</v>
      </c>
      <c r="O135" t="s">
        <v>631</v>
      </c>
      <c r="P135">
        <f t="shared" si="11"/>
        <v>23993.14</v>
      </c>
      <c r="Q135">
        <v>27899</v>
      </c>
      <c r="R135" t="e">
        <v>#VALUE!</v>
      </c>
      <c r="S135" t="e">
        <f t="shared" si="12"/>
        <v>#VALUE!</v>
      </c>
    </row>
    <row r="136" spans="1:19" x14ac:dyDescent="0.25">
      <c r="A136" t="s">
        <v>120</v>
      </c>
      <c r="B136" t="s">
        <v>632</v>
      </c>
      <c r="C136">
        <v>2016</v>
      </c>
      <c r="D136">
        <f t="shared" si="9"/>
        <v>99779.08</v>
      </c>
      <c r="E136">
        <v>62000</v>
      </c>
      <c r="F136" t="s">
        <v>633</v>
      </c>
      <c r="G136" t="s">
        <v>29</v>
      </c>
      <c r="H136" t="s">
        <v>634</v>
      </c>
      <c r="I136" t="s">
        <v>107</v>
      </c>
      <c r="J136" t="s">
        <v>22</v>
      </c>
      <c r="K136" t="s">
        <v>22</v>
      </c>
      <c r="L136" t="s">
        <v>41</v>
      </c>
      <c r="M136">
        <f t="shared" si="10"/>
        <v>0</v>
      </c>
      <c r="N136" t="s">
        <v>24</v>
      </c>
      <c r="O136" t="s">
        <v>635</v>
      </c>
      <c r="P136">
        <f t="shared" si="11"/>
        <v>34400</v>
      </c>
      <c r="Q136">
        <v>40000</v>
      </c>
      <c r="R136">
        <v>469</v>
      </c>
      <c r="S136">
        <f t="shared" si="12"/>
        <v>4</v>
      </c>
    </row>
    <row r="137" spans="1:19" x14ac:dyDescent="0.25">
      <c r="A137" t="s">
        <v>84</v>
      </c>
      <c r="B137" t="s">
        <v>636</v>
      </c>
      <c r="C137">
        <v>2006</v>
      </c>
      <c r="D137">
        <f t="shared" si="9"/>
        <v>247585.69362000001</v>
      </c>
      <c r="E137">
        <v>153843</v>
      </c>
      <c r="F137" t="s">
        <v>637</v>
      </c>
      <c r="G137" t="s">
        <v>29</v>
      </c>
      <c r="H137" t="s">
        <v>638</v>
      </c>
      <c r="I137" t="s">
        <v>21</v>
      </c>
      <c r="J137" t="s">
        <v>214</v>
      </c>
      <c r="K137" t="s">
        <v>146</v>
      </c>
      <c r="L137" t="s">
        <v>23</v>
      </c>
      <c r="M137">
        <f t="shared" si="10"/>
        <v>1</v>
      </c>
      <c r="N137" t="s">
        <v>24</v>
      </c>
      <c r="O137" t="s">
        <v>639</v>
      </c>
      <c r="P137">
        <f t="shared" si="11"/>
        <v>8557</v>
      </c>
      <c r="Q137">
        <v>9950</v>
      </c>
      <c r="R137">
        <v>300</v>
      </c>
      <c r="S137">
        <f t="shared" si="12"/>
        <v>4.4000000000000004</v>
      </c>
    </row>
    <row r="138" spans="1:19" x14ac:dyDescent="0.25">
      <c r="A138" t="s">
        <v>68</v>
      </c>
      <c r="B138" t="s">
        <v>640</v>
      </c>
      <c r="C138">
        <v>2019</v>
      </c>
      <c r="D138">
        <f t="shared" si="9"/>
        <v>56726.016320000002</v>
      </c>
      <c r="E138">
        <v>35248</v>
      </c>
      <c r="F138" t="s">
        <v>641</v>
      </c>
      <c r="G138" t="s">
        <v>29</v>
      </c>
      <c r="H138" t="s">
        <v>642</v>
      </c>
      <c r="I138" t="s">
        <v>39</v>
      </c>
      <c r="J138" t="s">
        <v>643</v>
      </c>
      <c r="K138" t="s">
        <v>22</v>
      </c>
      <c r="L138" t="s">
        <v>41</v>
      </c>
      <c r="M138">
        <f t="shared" si="10"/>
        <v>0</v>
      </c>
      <c r="O138" t="s">
        <v>644</v>
      </c>
      <c r="P138">
        <f t="shared" si="11"/>
        <v>46438.28</v>
      </c>
      <c r="Q138">
        <v>53998</v>
      </c>
      <c r="R138" t="e">
        <v>#VALUE!</v>
      </c>
      <c r="S138">
        <f t="shared" si="12"/>
        <v>3</v>
      </c>
    </row>
    <row r="139" spans="1:19" x14ac:dyDescent="0.25">
      <c r="A139" t="s">
        <v>16</v>
      </c>
      <c r="B139" t="s">
        <v>645</v>
      </c>
      <c r="C139">
        <v>2015</v>
      </c>
      <c r="D139">
        <f t="shared" si="9"/>
        <v>312942.60035999998</v>
      </c>
      <c r="E139">
        <v>194454</v>
      </c>
      <c r="F139" t="s">
        <v>646</v>
      </c>
      <c r="G139" t="s">
        <v>29</v>
      </c>
      <c r="H139" t="s">
        <v>647</v>
      </c>
      <c r="I139" t="s">
        <v>21</v>
      </c>
      <c r="J139" t="s">
        <v>118</v>
      </c>
      <c r="K139" t="s">
        <v>22</v>
      </c>
      <c r="L139" t="s">
        <v>41</v>
      </c>
      <c r="M139">
        <f t="shared" si="10"/>
        <v>0</v>
      </c>
      <c r="N139" t="s">
        <v>24</v>
      </c>
      <c r="O139" t="s">
        <v>648</v>
      </c>
      <c r="P139">
        <f t="shared" si="11"/>
        <v>8503.68</v>
      </c>
      <c r="Q139">
        <v>9888</v>
      </c>
      <c r="R139">
        <v>169</v>
      </c>
      <c r="S139">
        <f t="shared" si="12"/>
        <v>2.5</v>
      </c>
    </row>
    <row r="140" spans="1:19" x14ac:dyDescent="0.25">
      <c r="A140" t="s">
        <v>35</v>
      </c>
      <c r="B140" t="s">
        <v>649</v>
      </c>
      <c r="C140">
        <v>2021</v>
      </c>
      <c r="D140">
        <f t="shared" si="9"/>
        <v>33796.14</v>
      </c>
      <c r="E140">
        <v>21000</v>
      </c>
      <c r="F140" t="s">
        <v>650</v>
      </c>
      <c r="G140" t="s">
        <v>29</v>
      </c>
      <c r="H140" t="s">
        <v>208</v>
      </c>
      <c r="I140" t="s">
        <v>107</v>
      </c>
      <c r="J140" t="s">
        <v>118</v>
      </c>
      <c r="K140" t="s">
        <v>22</v>
      </c>
      <c r="L140" t="s">
        <v>41</v>
      </c>
      <c r="M140">
        <f t="shared" si="10"/>
        <v>0</v>
      </c>
      <c r="N140" t="s">
        <v>24</v>
      </c>
      <c r="O140" t="s">
        <v>651</v>
      </c>
      <c r="P140">
        <f t="shared" si="11"/>
        <v>77399.14</v>
      </c>
      <c r="Q140">
        <v>89999</v>
      </c>
      <c r="R140">
        <v>383</v>
      </c>
      <c r="S140">
        <f t="shared" si="12"/>
        <v>5.7</v>
      </c>
    </row>
    <row r="141" spans="1:19" x14ac:dyDescent="0.25">
      <c r="A141" t="s">
        <v>277</v>
      </c>
      <c r="B141" t="s">
        <v>297</v>
      </c>
      <c r="C141">
        <v>2013</v>
      </c>
      <c r="D141">
        <f t="shared" si="9"/>
        <v>29763.133959999999</v>
      </c>
      <c r="E141">
        <v>18494</v>
      </c>
      <c r="F141" t="s">
        <v>652</v>
      </c>
      <c r="G141" t="s">
        <v>29</v>
      </c>
      <c r="H141" t="s">
        <v>299</v>
      </c>
      <c r="I141" t="s">
        <v>653</v>
      </c>
      <c r="J141" t="s">
        <v>22</v>
      </c>
      <c r="K141" t="s">
        <v>22</v>
      </c>
      <c r="M141">
        <f t="shared" si="10"/>
        <v>0</v>
      </c>
      <c r="O141" t="s">
        <v>618</v>
      </c>
      <c r="P141">
        <f t="shared" si="11"/>
        <v>74734</v>
      </c>
      <c r="Q141">
        <v>86900</v>
      </c>
      <c r="R141">
        <v>400</v>
      </c>
      <c r="S141">
        <f t="shared" si="12"/>
        <v>3.8</v>
      </c>
    </row>
    <row r="142" spans="1:19" x14ac:dyDescent="0.25">
      <c r="A142" t="s">
        <v>125</v>
      </c>
      <c r="B142" t="s">
        <v>654</v>
      </c>
      <c r="C142">
        <v>2006</v>
      </c>
      <c r="D142">
        <f t="shared" si="9"/>
        <v>350836.12</v>
      </c>
      <c r="E142">
        <v>218000</v>
      </c>
      <c r="F142" t="s">
        <v>655</v>
      </c>
      <c r="G142" t="s">
        <v>29</v>
      </c>
      <c r="H142" t="s">
        <v>656</v>
      </c>
      <c r="I142" t="s">
        <v>557</v>
      </c>
      <c r="J142" t="s">
        <v>214</v>
      </c>
      <c r="K142" t="s">
        <v>33</v>
      </c>
      <c r="L142" t="s">
        <v>41</v>
      </c>
      <c r="M142">
        <f t="shared" si="10"/>
        <v>0</v>
      </c>
      <c r="N142" t="s">
        <v>24</v>
      </c>
      <c r="O142" t="s">
        <v>657</v>
      </c>
      <c r="P142">
        <f t="shared" si="11"/>
        <v>11171.4</v>
      </c>
      <c r="Q142">
        <v>12990</v>
      </c>
      <c r="R142">
        <v>330</v>
      </c>
      <c r="S142">
        <f t="shared" si="12"/>
        <v>5.7</v>
      </c>
    </row>
    <row r="143" spans="1:19" x14ac:dyDescent="0.25">
      <c r="A143" t="s">
        <v>130</v>
      </c>
      <c r="B143" t="s">
        <v>658</v>
      </c>
      <c r="C143">
        <v>2021</v>
      </c>
      <c r="D143">
        <f t="shared" si="9"/>
        <v>109113.25199999999</v>
      </c>
      <c r="E143">
        <v>67800</v>
      </c>
      <c r="F143" t="s">
        <v>659</v>
      </c>
      <c r="G143" t="s">
        <v>29</v>
      </c>
      <c r="H143" t="s">
        <v>660</v>
      </c>
      <c r="I143" t="s">
        <v>48</v>
      </c>
      <c r="J143" t="s">
        <v>61</v>
      </c>
      <c r="K143" t="s">
        <v>22</v>
      </c>
      <c r="L143" t="s">
        <v>23</v>
      </c>
      <c r="M143">
        <f t="shared" si="10"/>
        <v>1</v>
      </c>
      <c r="N143" t="s">
        <v>24</v>
      </c>
      <c r="O143" t="s">
        <v>566</v>
      </c>
      <c r="P143">
        <f t="shared" si="11"/>
        <v>31390</v>
      </c>
      <c r="Q143">
        <v>36500</v>
      </c>
      <c r="R143">
        <v>400</v>
      </c>
      <c r="S143">
        <f t="shared" si="12"/>
        <v>5.6</v>
      </c>
    </row>
    <row r="144" spans="1:19" x14ac:dyDescent="0.25">
      <c r="A144" t="s">
        <v>277</v>
      </c>
      <c r="B144" t="s">
        <v>661</v>
      </c>
      <c r="C144">
        <v>2014</v>
      </c>
      <c r="D144">
        <f t="shared" si="9"/>
        <v>127137.86</v>
      </c>
      <c r="E144">
        <v>79000</v>
      </c>
      <c r="F144" t="s">
        <v>662</v>
      </c>
      <c r="G144" t="s">
        <v>29</v>
      </c>
      <c r="H144" t="s">
        <v>663</v>
      </c>
      <c r="I144" t="s">
        <v>107</v>
      </c>
      <c r="J144" t="s">
        <v>214</v>
      </c>
      <c r="K144" t="s">
        <v>22</v>
      </c>
      <c r="L144" t="s">
        <v>23</v>
      </c>
      <c r="M144">
        <f t="shared" si="10"/>
        <v>1</v>
      </c>
      <c r="N144" t="s">
        <v>24</v>
      </c>
      <c r="O144" t="s">
        <v>664</v>
      </c>
      <c r="P144">
        <f t="shared" si="11"/>
        <v>36979.14</v>
      </c>
      <c r="Q144">
        <v>42999</v>
      </c>
      <c r="R144">
        <v>275</v>
      </c>
      <c r="S144">
        <f t="shared" si="12"/>
        <v>2.7</v>
      </c>
    </row>
    <row r="145" spans="1:19" x14ac:dyDescent="0.25">
      <c r="A145" t="s">
        <v>120</v>
      </c>
      <c r="B145" t="s">
        <v>665</v>
      </c>
      <c r="C145">
        <v>2022</v>
      </c>
      <c r="D145">
        <f t="shared" si="9"/>
        <v>40082.222040000001</v>
      </c>
      <c r="E145">
        <v>24906</v>
      </c>
      <c r="F145" t="s">
        <v>666</v>
      </c>
      <c r="G145" t="s">
        <v>46</v>
      </c>
      <c r="H145" t="s">
        <v>155</v>
      </c>
      <c r="I145" t="s">
        <v>39</v>
      </c>
      <c r="J145" t="s">
        <v>667</v>
      </c>
      <c r="K145" t="s">
        <v>22</v>
      </c>
      <c r="L145" t="s">
        <v>41</v>
      </c>
      <c r="M145">
        <f t="shared" si="10"/>
        <v>0</v>
      </c>
      <c r="O145" t="s">
        <v>668</v>
      </c>
      <c r="P145">
        <f t="shared" si="11"/>
        <v>55038.28</v>
      </c>
      <c r="Q145">
        <v>63998</v>
      </c>
      <c r="R145" t="e">
        <v>#VALUE!</v>
      </c>
      <c r="S145">
        <f t="shared" si="12"/>
        <v>3</v>
      </c>
    </row>
    <row r="146" spans="1:19" x14ac:dyDescent="0.25">
      <c r="A146" t="s">
        <v>148</v>
      </c>
      <c r="B146" t="s">
        <v>669</v>
      </c>
      <c r="C146">
        <v>2006</v>
      </c>
      <c r="D146">
        <f t="shared" si="9"/>
        <v>107568.2856</v>
      </c>
      <c r="E146">
        <v>66840</v>
      </c>
      <c r="F146" t="s">
        <v>670</v>
      </c>
      <c r="G146" t="s">
        <v>29</v>
      </c>
      <c r="H146" t="s">
        <v>671</v>
      </c>
      <c r="I146" t="s">
        <v>72</v>
      </c>
      <c r="J146" t="s">
        <v>118</v>
      </c>
      <c r="K146" t="s">
        <v>33</v>
      </c>
      <c r="L146" t="s">
        <v>23</v>
      </c>
      <c r="M146">
        <f t="shared" si="10"/>
        <v>1</v>
      </c>
      <c r="N146" t="s">
        <v>24</v>
      </c>
      <c r="O146" t="s">
        <v>672</v>
      </c>
      <c r="P146">
        <f t="shared" si="11"/>
        <v>10320</v>
      </c>
      <c r="Q146">
        <v>12000</v>
      </c>
      <c r="R146">
        <v>303</v>
      </c>
      <c r="S146">
        <f t="shared" si="12"/>
        <v>5.3</v>
      </c>
    </row>
    <row r="147" spans="1:19" x14ac:dyDescent="0.25">
      <c r="A147" t="s">
        <v>68</v>
      </c>
      <c r="B147" t="s">
        <v>673</v>
      </c>
      <c r="C147">
        <v>2013</v>
      </c>
      <c r="D147">
        <f t="shared" si="9"/>
        <v>138403.24</v>
      </c>
      <c r="E147">
        <v>86000</v>
      </c>
      <c r="F147" t="s">
        <v>674</v>
      </c>
      <c r="G147" t="s">
        <v>29</v>
      </c>
      <c r="H147" t="s">
        <v>448</v>
      </c>
      <c r="I147" t="s">
        <v>107</v>
      </c>
      <c r="J147" t="s">
        <v>40</v>
      </c>
      <c r="K147" t="s">
        <v>118</v>
      </c>
      <c r="L147" t="s">
        <v>41</v>
      </c>
      <c r="M147">
        <f t="shared" si="10"/>
        <v>0</v>
      </c>
      <c r="N147" t="s">
        <v>24</v>
      </c>
      <c r="O147" t="s">
        <v>675</v>
      </c>
      <c r="P147">
        <f t="shared" si="11"/>
        <v>27520</v>
      </c>
      <c r="Q147">
        <v>32000</v>
      </c>
      <c r="R147">
        <v>560</v>
      </c>
      <c r="S147">
        <f t="shared" si="12"/>
        <v>4.4000000000000004</v>
      </c>
    </row>
    <row r="148" spans="1:19" x14ac:dyDescent="0.25">
      <c r="A148" t="s">
        <v>26</v>
      </c>
      <c r="B148" t="s">
        <v>676</v>
      </c>
      <c r="C148">
        <v>2023</v>
      </c>
      <c r="D148">
        <f t="shared" si="9"/>
        <v>1052.50836</v>
      </c>
      <c r="E148">
        <v>654</v>
      </c>
      <c r="F148" t="s">
        <v>677</v>
      </c>
      <c r="G148" t="s">
        <v>29</v>
      </c>
      <c r="H148" t="s">
        <v>53</v>
      </c>
      <c r="I148" t="s">
        <v>678</v>
      </c>
      <c r="J148" t="s">
        <v>679</v>
      </c>
      <c r="K148" t="s">
        <v>22</v>
      </c>
      <c r="L148" t="s">
        <v>41</v>
      </c>
      <c r="M148">
        <f t="shared" si="10"/>
        <v>0</v>
      </c>
      <c r="N148" t="s">
        <v>24</v>
      </c>
      <c r="O148" t="s">
        <v>680</v>
      </c>
      <c r="P148">
        <f t="shared" si="11"/>
        <v>29755.14</v>
      </c>
      <c r="Q148">
        <v>34599</v>
      </c>
      <c r="R148" t="e">
        <v>#VALUE!</v>
      </c>
      <c r="S148" t="e">
        <f t="shared" si="12"/>
        <v>#VALUE!</v>
      </c>
    </row>
    <row r="149" spans="1:19" x14ac:dyDescent="0.25">
      <c r="A149" t="s">
        <v>148</v>
      </c>
      <c r="B149" t="s">
        <v>669</v>
      </c>
      <c r="C149">
        <v>2005</v>
      </c>
      <c r="D149">
        <f t="shared" si="9"/>
        <v>120700.5</v>
      </c>
      <c r="E149">
        <v>75000</v>
      </c>
      <c r="F149" t="s">
        <v>681</v>
      </c>
      <c r="G149" t="s">
        <v>29</v>
      </c>
      <c r="H149" t="s">
        <v>682</v>
      </c>
      <c r="I149" t="s">
        <v>72</v>
      </c>
      <c r="J149" t="s">
        <v>22</v>
      </c>
      <c r="K149" t="s">
        <v>22</v>
      </c>
      <c r="L149" t="s">
        <v>41</v>
      </c>
      <c r="M149">
        <f t="shared" si="10"/>
        <v>0</v>
      </c>
      <c r="N149" t="s">
        <v>24</v>
      </c>
      <c r="O149" t="s">
        <v>683</v>
      </c>
      <c r="P149">
        <f t="shared" si="11"/>
        <v>10750</v>
      </c>
      <c r="Q149">
        <v>12500</v>
      </c>
      <c r="R149">
        <v>240</v>
      </c>
      <c r="S149">
        <f t="shared" si="12"/>
        <v>3.8</v>
      </c>
    </row>
    <row r="150" spans="1:19" x14ac:dyDescent="0.25">
      <c r="A150" t="s">
        <v>84</v>
      </c>
      <c r="B150" t="s">
        <v>684</v>
      </c>
      <c r="C150">
        <v>2015</v>
      </c>
      <c r="D150">
        <f t="shared" si="9"/>
        <v>135184.56</v>
      </c>
      <c r="E150">
        <v>84000</v>
      </c>
      <c r="F150" t="s">
        <v>65</v>
      </c>
      <c r="G150" t="s">
        <v>29</v>
      </c>
      <c r="H150" t="s">
        <v>230</v>
      </c>
      <c r="I150" t="s">
        <v>191</v>
      </c>
      <c r="J150" t="s">
        <v>146</v>
      </c>
      <c r="K150" t="s">
        <v>22</v>
      </c>
      <c r="L150" t="s">
        <v>23</v>
      </c>
      <c r="M150">
        <f t="shared" si="10"/>
        <v>1</v>
      </c>
      <c r="N150" t="s">
        <v>24</v>
      </c>
      <c r="O150" t="s">
        <v>685</v>
      </c>
      <c r="P150">
        <f t="shared" si="11"/>
        <v>19608</v>
      </c>
      <c r="Q150">
        <v>22800</v>
      </c>
      <c r="R150">
        <v>240</v>
      </c>
      <c r="S150">
        <f t="shared" si="12"/>
        <v>2</v>
      </c>
    </row>
    <row r="151" spans="1:19" x14ac:dyDescent="0.25">
      <c r="A151" t="s">
        <v>50</v>
      </c>
      <c r="B151" t="s">
        <v>686</v>
      </c>
      <c r="C151">
        <v>2017</v>
      </c>
      <c r="D151">
        <f t="shared" si="9"/>
        <v>84490.35</v>
      </c>
      <c r="E151">
        <v>52500</v>
      </c>
      <c r="F151" t="s">
        <v>687</v>
      </c>
      <c r="G151" t="s">
        <v>29</v>
      </c>
      <c r="H151" t="s">
        <v>688</v>
      </c>
      <c r="I151" t="s">
        <v>107</v>
      </c>
      <c r="J151" t="s">
        <v>33</v>
      </c>
      <c r="K151" t="s">
        <v>33</v>
      </c>
      <c r="L151" t="s">
        <v>41</v>
      </c>
      <c r="M151">
        <f t="shared" si="10"/>
        <v>0</v>
      </c>
      <c r="N151" t="s">
        <v>24</v>
      </c>
      <c r="O151" t="s">
        <v>689</v>
      </c>
      <c r="P151">
        <f t="shared" si="11"/>
        <v>34399.14</v>
      </c>
      <c r="Q151">
        <v>39999</v>
      </c>
      <c r="R151">
        <v>450</v>
      </c>
      <c r="S151">
        <f t="shared" si="12"/>
        <v>4</v>
      </c>
    </row>
    <row r="152" spans="1:19" x14ac:dyDescent="0.25">
      <c r="A152" t="s">
        <v>503</v>
      </c>
      <c r="B152" t="s">
        <v>504</v>
      </c>
      <c r="C152">
        <v>2011</v>
      </c>
      <c r="D152">
        <f t="shared" si="9"/>
        <v>193120.8</v>
      </c>
      <c r="E152">
        <v>120000</v>
      </c>
      <c r="F152" t="s">
        <v>302</v>
      </c>
      <c r="G152" t="s">
        <v>29</v>
      </c>
      <c r="H152" t="s">
        <v>506</v>
      </c>
      <c r="I152" t="s">
        <v>21</v>
      </c>
      <c r="J152" t="s">
        <v>61</v>
      </c>
      <c r="K152" t="s">
        <v>33</v>
      </c>
      <c r="L152" t="s">
        <v>41</v>
      </c>
      <c r="M152">
        <f t="shared" si="10"/>
        <v>0</v>
      </c>
      <c r="N152" t="s">
        <v>24</v>
      </c>
      <c r="O152" t="s">
        <v>309</v>
      </c>
      <c r="P152">
        <f t="shared" si="11"/>
        <v>6450</v>
      </c>
      <c r="Q152">
        <v>7500</v>
      </c>
      <c r="R152">
        <v>288</v>
      </c>
      <c r="S152">
        <f t="shared" si="12"/>
        <v>3.6</v>
      </c>
    </row>
    <row r="153" spans="1:19" x14ac:dyDescent="0.25">
      <c r="A153" t="s">
        <v>690</v>
      </c>
      <c r="B153" t="s">
        <v>691</v>
      </c>
      <c r="C153">
        <v>2020</v>
      </c>
      <c r="D153">
        <f t="shared" si="9"/>
        <v>30038.331099999999</v>
      </c>
      <c r="E153">
        <v>18665</v>
      </c>
      <c r="F153" t="s">
        <v>692</v>
      </c>
      <c r="G153" t="s">
        <v>29</v>
      </c>
      <c r="H153" t="s">
        <v>693</v>
      </c>
      <c r="I153" t="s">
        <v>31</v>
      </c>
      <c r="J153" t="s">
        <v>694</v>
      </c>
      <c r="K153" t="s">
        <v>695</v>
      </c>
      <c r="L153" t="s">
        <v>41</v>
      </c>
      <c r="M153">
        <f t="shared" si="10"/>
        <v>0</v>
      </c>
      <c r="N153" t="s">
        <v>24</v>
      </c>
      <c r="O153" t="s">
        <v>696</v>
      </c>
      <c r="P153">
        <f t="shared" si="11"/>
        <v>30654.7</v>
      </c>
      <c r="Q153">
        <v>35645</v>
      </c>
      <c r="R153" t="e">
        <v>#VALUE!</v>
      </c>
      <c r="S153" t="e">
        <f t="shared" si="12"/>
        <v>#VALUE!</v>
      </c>
    </row>
    <row r="154" spans="1:19" x14ac:dyDescent="0.25">
      <c r="A154" t="s">
        <v>697</v>
      </c>
      <c r="B154" t="s">
        <v>698</v>
      </c>
      <c r="C154">
        <v>2016</v>
      </c>
      <c r="D154">
        <f t="shared" si="9"/>
        <v>32165.878580000001</v>
      </c>
      <c r="E154">
        <v>19987</v>
      </c>
      <c r="F154" t="s">
        <v>699</v>
      </c>
      <c r="G154" t="s">
        <v>29</v>
      </c>
      <c r="H154" t="s">
        <v>700</v>
      </c>
      <c r="I154" t="s">
        <v>48</v>
      </c>
      <c r="J154" t="s">
        <v>22</v>
      </c>
      <c r="K154" t="s">
        <v>108</v>
      </c>
      <c r="L154" t="s">
        <v>41</v>
      </c>
      <c r="M154">
        <f t="shared" si="10"/>
        <v>0</v>
      </c>
      <c r="N154" t="s">
        <v>24</v>
      </c>
      <c r="O154" t="s">
        <v>701</v>
      </c>
      <c r="P154">
        <f t="shared" si="11"/>
        <v>128914</v>
      </c>
      <c r="Q154">
        <v>149900</v>
      </c>
      <c r="R154">
        <v>651</v>
      </c>
      <c r="S154">
        <f t="shared" si="12"/>
        <v>6.3</v>
      </c>
    </row>
    <row r="155" spans="1:19" x14ac:dyDescent="0.25">
      <c r="A155" t="s">
        <v>201</v>
      </c>
      <c r="B155" t="s">
        <v>702</v>
      </c>
      <c r="C155">
        <v>2017</v>
      </c>
      <c r="D155">
        <f t="shared" si="9"/>
        <v>58718.379240000002</v>
      </c>
      <c r="E155">
        <v>36486</v>
      </c>
      <c r="F155" t="s">
        <v>703</v>
      </c>
      <c r="G155" t="s">
        <v>29</v>
      </c>
      <c r="H155" t="s">
        <v>322</v>
      </c>
      <c r="I155" t="s">
        <v>95</v>
      </c>
      <c r="J155" t="s">
        <v>22</v>
      </c>
      <c r="K155" t="s">
        <v>146</v>
      </c>
      <c r="L155" t="s">
        <v>23</v>
      </c>
      <c r="M155">
        <f t="shared" si="10"/>
        <v>1</v>
      </c>
      <c r="N155" t="s">
        <v>24</v>
      </c>
      <c r="O155" t="s">
        <v>704</v>
      </c>
      <c r="P155">
        <f t="shared" si="11"/>
        <v>20597</v>
      </c>
      <c r="Q155">
        <v>23950</v>
      </c>
      <c r="R155">
        <v>420</v>
      </c>
      <c r="S155">
        <f t="shared" si="12"/>
        <v>5</v>
      </c>
    </row>
    <row r="156" spans="1:19" x14ac:dyDescent="0.25">
      <c r="A156" t="s">
        <v>16</v>
      </c>
      <c r="B156" t="s">
        <v>705</v>
      </c>
      <c r="C156">
        <v>2013</v>
      </c>
      <c r="D156">
        <f t="shared" si="9"/>
        <v>260874.014</v>
      </c>
      <c r="E156">
        <v>162100</v>
      </c>
      <c r="F156" t="s">
        <v>706</v>
      </c>
      <c r="G156" t="s">
        <v>19</v>
      </c>
      <c r="H156" t="s">
        <v>707</v>
      </c>
      <c r="I156" t="s">
        <v>557</v>
      </c>
      <c r="J156" t="s">
        <v>22</v>
      </c>
      <c r="K156" t="s">
        <v>33</v>
      </c>
      <c r="L156" t="s">
        <v>41</v>
      </c>
      <c r="M156">
        <f t="shared" si="10"/>
        <v>0</v>
      </c>
      <c r="N156" t="s">
        <v>24</v>
      </c>
      <c r="O156" t="s">
        <v>683</v>
      </c>
      <c r="P156">
        <f t="shared" si="11"/>
        <v>10750</v>
      </c>
      <c r="Q156">
        <v>12500</v>
      </c>
      <c r="R156">
        <v>255</v>
      </c>
      <c r="S156">
        <f t="shared" si="12"/>
        <v>5.4</v>
      </c>
    </row>
    <row r="157" spans="1:19" x14ac:dyDescent="0.25">
      <c r="A157" t="s">
        <v>79</v>
      </c>
      <c r="B157" t="s">
        <v>708</v>
      </c>
      <c r="C157">
        <v>2022</v>
      </c>
      <c r="D157">
        <f t="shared" si="9"/>
        <v>21048.557860000001</v>
      </c>
      <c r="E157">
        <v>13079</v>
      </c>
      <c r="F157" t="s">
        <v>709</v>
      </c>
      <c r="H157" t="s">
        <v>710</v>
      </c>
      <c r="I157" t="s">
        <v>72</v>
      </c>
      <c r="J157" t="s">
        <v>22</v>
      </c>
      <c r="K157" t="s">
        <v>118</v>
      </c>
      <c r="L157" t="s">
        <v>41</v>
      </c>
      <c r="M157">
        <f t="shared" si="10"/>
        <v>0</v>
      </c>
      <c r="N157" t="s">
        <v>24</v>
      </c>
      <c r="O157" t="s">
        <v>711</v>
      </c>
      <c r="P157">
        <f t="shared" si="11"/>
        <v>40420</v>
      </c>
      <c r="Q157">
        <v>47000</v>
      </c>
      <c r="R157">
        <v>455</v>
      </c>
      <c r="S157" t="e">
        <f t="shared" si="12"/>
        <v>#VALUE!</v>
      </c>
    </row>
    <row r="158" spans="1:19" x14ac:dyDescent="0.25">
      <c r="A158" t="s">
        <v>97</v>
      </c>
      <c r="B158" t="s">
        <v>712</v>
      </c>
      <c r="C158">
        <v>2022</v>
      </c>
      <c r="D158">
        <f t="shared" si="9"/>
        <v>45668.241179999997</v>
      </c>
      <c r="E158">
        <v>28377</v>
      </c>
      <c r="F158" t="s">
        <v>713</v>
      </c>
      <c r="G158" t="s">
        <v>29</v>
      </c>
      <c r="H158" t="s">
        <v>714</v>
      </c>
      <c r="I158" t="s">
        <v>715</v>
      </c>
      <c r="J158" t="s">
        <v>61</v>
      </c>
      <c r="K158" t="s">
        <v>33</v>
      </c>
      <c r="L158" t="s">
        <v>41</v>
      </c>
      <c r="M158">
        <f t="shared" si="10"/>
        <v>0</v>
      </c>
      <c r="O158" t="s">
        <v>716</v>
      </c>
      <c r="P158">
        <f t="shared" si="11"/>
        <v>31819.14</v>
      </c>
      <c r="Q158">
        <v>36999</v>
      </c>
      <c r="R158" t="e">
        <v>#VALUE!</v>
      </c>
      <c r="S158" t="e">
        <f t="shared" si="12"/>
        <v>#VALUE!</v>
      </c>
    </row>
    <row r="159" spans="1:19" x14ac:dyDescent="0.25">
      <c r="A159" t="s">
        <v>450</v>
      </c>
      <c r="B159" t="s">
        <v>717</v>
      </c>
      <c r="C159">
        <v>2020</v>
      </c>
      <c r="D159">
        <f t="shared" si="9"/>
        <v>52696.22896</v>
      </c>
      <c r="E159">
        <v>32744</v>
      </c>
      <c r="F159" t="s">
        <v>718</v>
      </c>
      <c r="G159" t="s">
        <v>29</v>
      </c>
      <c r="H159" t="s">
        <v>719</v>
      </c>
      <c r="I159" t="s">
        <v>521</v>
      </c>
      <c r="J159" t="s">
        <v>22</v>
      </c>
      <c r="K159" t="s">
        <v>33</v>
      </c>
      <c r="L159" t="s">
        <v>41</v>
      </c>
      <c r="M159">
        <f t="shared" si="10"/>
        <v>0</v>
      </c>
      <c r="N159" t="s">
        <v>24</v>
      </c>
      <c r="O159" t="s">
        <v>720</v>
      </c>
      <c r="P159">
        <f t="shared" si="11"/>
        <v>20640</v>
      </c>
      <c r="Q159">
        <v>24000</v>
      </c>
      <c r="R159">
        <v>182</v>
      </c>
      <c r="S159">
        <f t="shared" si="12"/>
        <v>2.5</v>
      </c>
    </row>
    <row r="160" spans="1:19" x14ac:dyDescent="0.25">
      <c r="A160" t="s">
        <v>277</v>
      </c>
      <c r="B160" t="s">
        <v>721</v>
      </c>
      <c r="C160">
        <v>2012</v>
      </c>
      <c r="D160">
        <f t="shared" si="9"/>
        <v>86904.36</v>
      </c>
      <c r="E160">
        <v>54000</v>
      </c>
      <c r="F160" t="s">
        <v>260</v>
      </c>
      <c r="G160" t="s">
        <v>29</v>
      </c>
      <c r="H160" t="s">
        <v>280</v>
      </c>
      <c r="I160" t="s">
        <v>72</v>
      </c>
      <c r="J160" t="s">
        <v>118</v>
      </c>
      <c r="K160" t="s">
        <v>136</v>
      </c>
      <c r="L160" t="s">
        <v>23</v>
      </c>
      <c r="M160">
        <f t="shared" si="10"/>
        <v>1</v>
      </c>
      <c r="N160" t="s">
        <v>24</v>
      </c>
      <c r="O160" t="s">
        <v>722</v>
      </c>
      <c r="P160">
        <f t="shared" si="11"/>
        <v>22360</v>
      </c>
      <c r="Q160">
        <v>26000</v>
      </c>
      <c r="R160">
        <v>300</v>
      </c>
      <c r="S160">
        <f t="shared" si="12"/>
        <v>3.6</v>
      </c>
    </row>
    <row r="161" spans="1:19" x14ac:dyDescent="0.25">
      <c r="A161" t="s">
        <v>97</v>
      </c>
      <c r="B161" t="s">
        <v>723</v>
      </c>
      <c r="C161">
        <v>2008</v>
      </c>
      <c r="D161">
        <f t="shared" si="9"/>
        <v>325175.1937</v>
      </c>
      <c r="E161">
        <v>202055</v>
      </c>
      <c r="F161" t="s">
        <v>724</v>
      </c>
      <c r="G161" t="s">
        <v>29</v>
      </c>
      <c r="H161" t="s">
        <v>725</v>
      </c>
      <c r="I161" t="s">
        <v>72</v>
      </c>
      <c r="J161" t="s">
        <v>61</v>
      </c>
      <c r="K161" t="s">
        <v>33</v>
      </c>
      <c r="L161" t="s">
        <v>23</v>
      </c>
      <c r="M161">
        <f t="shared" si="10"/>
        <v>1</v>
      </c>
      <c r="N161" t="s">
        <v>24</v>
      </c>
      <c r="O161" t="s">
        <v>726</v>
      </c>
      <c r="P161">
        <f t="shared" si="11"/>
        <v>7310</v>
      </c>
      <c r="Q161">
        <v>8500</v>
      </c>
      <c r="R161">
        <v>236</v>
      </c>
      <c r="S161">
        <f t="shared" si="12"/>
        <v>4</v>
      </c>
    </row>
    <row r="162" spans="1:19" x14ac:dyDescent="0.25">
      <c r="A162" t="s">
        <v>567</v>
      </c>
      <c r="B162" t="s">
        <v>727</v>
      </c>
      <c r="C162">
        <v>2019</v>
      </c>
      <c r="D162">
        <f t="shared" si="9"/>
        <v>104607.1</v>
      </c>
      <c r="E162">
        <v>65000</v>
      </c>
      <c r="F162" t="s">
        <v>728</v>
      </c>
      <c r="G162" t="s">
        <v>245</v>
      </c>
      <c r="H162" t="s">
        <v>729</v>
      </c>
      <c r="I162" t="s">
        <v>21</v>
      </c>
      <c r="J162" t="s">
        <v>22</v>
      </c>
      <c r="K162" t="s">
        <v>22</v>
      </c>
      <c r="L162" t="s">
        <v>41</v>
      </c>
      <c r="M162">
        <f t="shared" si="10"/>
        <v>0</v>
      </c>
      <c r="N162" t="s">
        <v>24</v>
      </c>
      <c r="O162" t="s">
        <v>730</v>
      </c>
      <c r="P162">
        <f t="shared" si="11"/>
        <v>55900</v>
      </c>
      <c r="Q162">
        <v>65000</v>
      </c>
      <c r="R162">
        <v>370</v>
      </c>
      <c r="S162">
        <f t="shared" si="12"/>
        <v>6.7</v>
      </c>
    </row>
    <row r="163" spans="1:19" x14ac:dyDescent="0.25">
      <c r="A163" t="s">
        <v>201</v>
      </c>
      <c r="B163" t="s">
        <v>731</v>
      </c>
      <c r="C163">
        <v>2022</v>
      </c>
      <c r="D163">
        <f t="shared" si="9"/>
        <v>15588.06724</v>
      </c>
      <c r="E163">
        <v>9686</v>
      </c>
      <c r="F163" t="s">
        <v>732</v>
      </c>
      <c r="G163" t="s">
        <v>29</v>
      </c>
      <c r="H163" t="s">
        <v>288</v>
      </c>
      <c r="I163" t="s">
        <v>571</v>
      </c>
      <c r="J163" t="s">
        <v>733</v>
      </c>
      <c r="K163" t="s">
        <v>22</v>
      </c>
      <c r="L163" t="s">
        <v>41</v>
      </c>
      <c r="M163">
        <f t="shared" si="10"/>
        <v>0</v>
      </c>
      <c r="N163" t="s">
        <v>24</v>
      </c>
      <c r="O163" t="s">
        <v>281</v>
      </c>
      <c r="P163">
        <f t="shared" si="11"/>
        <v>26651.399999999998</v>
      </c>
      <c r="Q163">
        <v>30990</v>
      </c>
      <c r="R163" t="e">
        <v>#VALUE!</v>
      </c>
      <c r="S163" t="e">
        <f t="shared" si="12"/>
        <v>#VALUE!</v>
      </c>
    </row>
    <row r="164" spans="1:19" x14ac:dyDescent="0.25">
      <c r="A164" t="s">
        <v>363</v>
      </c>
      <c r="B164" t="s">
        <v>734</v>
      </c>
      <c r="C164">
        <v>2010</v>
      </c>
      <c r="D164">
        <f t="shared" si="9"/>
        <v>79855.450800000006</v>
      </c>
      <c r="E164">
        <v>49620</v>
      </c>
      <c r="F164" t="s">
        <v>735</v>
      </c>
      <c r="G164" t="s">
        <v>29</v>
      </c>
      <c r="H164" t="s">
        <v>736</v>
      </c>
      <c r="I164" t="s">
        <v>72</v>
      </c>
      <c r="J164" t="s">
        <v>118</v>
      </c>
      <c r="K164" t="s">
        <v>33</v>
      </c>
      <c r="L164" t="s">
        <v>41</v>
      </c>
      <c r="M164">
        <f t="shared" si="10"/>
        <v>0</v>
      </c>
      <c r="N164" t="s">
        <v>24</v>
      </c>
      <c r="O164" t="s">
        <v>737</v>
      </c>
      <c r="P164">
        <f t="shared" si="11"/>
        <v>9029.14</v>
      </c>
      <c r="Q164">
        <v>10499</v>
      </c>
      <c r="R164">
        <v>275</v>
      </c>
      <c r="S164">
        <f t="shared" si="12"/>
        <v>4.5999999999999996</v>
      </c>
    </row>
    <row r="165" spans="1:19" x14ac:dyDescent="0.25">
      <c r="A165" t="s">
        <v>97</v>
      </c>
      <c r="B165" t="s">
        <v>738</v>
      </c>
      <c r="C165">
        <v>1997</v>
      </c>
      <c r="D165">
        <f t="shared" si="9"/>
        <v>342789.42</v>
      </c>
      <c r="E165">
        <v>213000</v>
      </c>
      <c r="F165" t="s">
        <v>739</v>
      </c>
      <c r="G165" t="s">
        <v>29</v>
      </c>
      <c r="H165" t="s">
        <v>740</v>
      </c>
      <c r="I165" t="s">
        <v>557</v>
      </c>
      <c r="J165" t="s">
        <v>118</v>
      </c>
      <c r="K165" t="s">
        <v>146</v>
      </c>
      <c r="L165" t="s">
        <v>41</v>
      </c>
      <c r="M165">
        <f t="shared" si="10"/>
        <v>0</v>
      </c>
      <c r="N165" t="s">
        <v>24</v>
      </c>
      <c r="O165" t="s">
        <v>741</v>
      </c>
      <c r="P165">
        <f t="shared" si="11"/>
        <v>22790</v>
      </c>
      <c r="Q165">
        <v>26500</v>
      </c>
      <c r="R165">
        <v>212</v>
      </c>
      <c r="S165">
        <f t="shared" si="12"/>
        <v>4.5</v>
      </c>
    </row>
    <row r="166" spans="1:19" x14ac:dyDescent="0.25">
      <c r="A166" t="s">
        <v>130</v>
      </c>
      <c r="B166" t="s">
        <v>579</v>
      </c>
      <c r="C166">
        <v>2020</v>
      </c>
      <c r="D166">
        <f t="shared" si="9"/>
        <v>25765.5334</v>
      </c>
      <c r="E166">
        <v>16010</v>
      </c>
      <c r="F166" t="s">
        <v>742</v>
      </c>
      <c r="G166" t="s">
        <v>29</v>
      </c>
      <c r="H166" t="s">
        <v>743</v>
      </c>
      <c r="I166" t="s">
        <v>72</v>
      </c>
      <c r="J166" t="s">
        <v>118</v>
      </c>
      <c r="K166" t="s">
        <v>22</v>
      </c>
      <c r="L166" t="s">
        <v>41</v>
      </c>
      <c r="M166">
        <f t="shared" si="10"/>
        <v>0</v>
      </c>
      <c r="N166" t="s">
        <v>24</v>
      </c>
      <c r="O166" t="s">
        <v>744</v>
      </c>
      <c r="P166">
        <f t="shared" si="11"/>
        <v>98040</v>
      </c>
      <c r="Q166">
        <v>114000</v>
      </c>
      <c r="R166">
        <v>565</v>
      </c>
      <c r="S166">
        <f t="shared" si="12"/>
        <v>3.8</v>
      </c>
    </row>
    <row r="167" spans="1:19" x14ac:dyDescent="0.25">
      <c r="A167" t="s">
        <v>35</v>
      </c>
      <c r="B167" t="s">
        <v>745</v>
      </c>
      <c r="C167">
        <v>2023</v>
      </c>
      <c r="D167">
        <f t="shared" si="9"/>
        <v>1319.6587999999999</v>
      </c>
      <c r="E167">
        <v>820</v>
      </c>
      <c r="F167" t="s">
        <v>746</v>
      </c>
      <c r="G167" t="s">
        <v>29</v>
      </c>
      <c r="H167" t="s">
        <v>59</v>
      </c>
      <c r="I167" t="s">
        <v>747</v>
      </c>
      <c r="J167" t="s">
        <v>22</v>
      </c>
      <c r="K167" t="s">
        <v>22</v>
      </c>
      <c r="L167" t="s">
        <v>41</v>
      </c>
      <c r="M167">
        <f t="shared" si="10"/>
        <v>0</v>
      </c>
      <c r="O167" t="s">
        <v>748</v>
      </c>
      <c r="P167">
        <f t="shared" si="11"/>
        <v>44718.28</v>
      </c>
      <c r="Q167">
        <v>51998</v>
      </c>
      <c r="R167" t="e">
        <v>#VALUE!</v>
      </c>
      <c r="S167">
        <f t="shared" si="12"/>
        <v>2.4</v>
      </c>
    </row>
    <row r="168" spans="1:19" x14ac:dyDescent="0.25">
      <c r="A168" t="s">
        <v>50</v>
      </c>
      <c r="B168" t="s">
        <v>749</v>
      </c>
      <c r="C168">
        <v>2021</v>
      </c>
      <c r="D168">
        <f t="shared" si="9"/>
        <v>109435.12</v>
      </c>
      <c r="E168">
        <v>68000</v>
      </c>
      <c r="F168" t="s">
        <v>750</v>
      </c>
      <c r="G168" t="s">
        <v>29</v>
      </c>
      <c r="H168" t="s">
        <v>371</v>
      </c>
      <c r="I168" t="s">
        <v>95</v>
      </c>
      <c r="J168" t="s">
        <v>40</v>
      </c>
      <c r="K168" t="s">
        <v>22</v>
      </c>
      <c r="L168" t="s">
        <v>41</v>
      </c>
      <c r="M168">
        <f t="shared" si="10"/>
        <v>0</v>
      </c>
      <c r="N168" t="s">
        <v>24</v>
      </c>
      <c r="O168" t="s">
        <v>751</v>
      </c>
      <c r="P168">
        <f t="shared" si="11"/>
        <v>31389.14</v>
      </c>
      <c r="Q168">
        <v>36499</v>
      </c>
      <c r="R168">
        <v>248</v>
      </c>
      <c r="S168">
        <f t="shared" si="12"/>
        <v>2</v>
      </c>
    </row>
    <row r="169" spans="1:19" x14ac:dyDescent="0.25">
      <c r="A169" t="s">
        <v>35</v>
      </c>
      <c r="B169" t="s">
        <v>752</v>
      </c>
      <c r="C169">
        <v>1999</v>
      </c>
      <c r="D169">
        <f t="shared" si="9"/>
        <v>131965.88</v>
      </c>
      <c r="E169">
        <v>82000</v>
      </c>
      <c r="F169" t="s">
        <v>753</v>
      </c>
      <c r="G169" t="s">
        <v>29</v>
      </c>
      <c r="H169" t="s">
        <v>754</v>
      </c>
      <c r="I169" t="s">
        <v>72</v>
      </c>
      <c r="J169" t="s">
        <v>118</v>
      </c>
      <c r="K169" t="s">
        <v>146</v>
      </c>
      <c r="L169" t="s">
        <v>41</v>
      </c>
      <c r="M169">
        <f t="shared" si="10"/>
        <v>0</v>
      </c>
      <c r="N169" t="s">
        <v>24</v>
      </c>
      <c r="O169" t="s">
        <v>755</v>
      </c>
      <c r="P169">
        <f t="shared" si="11"/>
        <v>21500</v>
      </c>
      <c r="Q169">
        <v>25000</v>
      </c>
      <c r="R169">
        <v>230</v>
      </c>
      <c r="S169">
        <f t="shared" si="12"/>
        <v>4.7</v>
      </c>
    </row>
    <row r="170" spans="1:19" x14ac:dyDescent="0.25">
      <c r="A170" t="s">
        <v>503</v>
      </c>
      <c r="B170" t="s">
        <v>756</v>
      </c>
      <c r="C170">
        <v>2022</v>
      </c>
      <c r="D170">
        <f t="shared" si="9"/>
        <v>44018.667679999999</v>
      </c>
      <c r="E170">
        <v>27352</v>
      </c>
      <c r="F170" t="s">
        <v>757</v>
      </c>
      <c r="G170" t="s">
        <v>29</v>
      </c>
      <c r="H170" t="s">
        <v>758</v>
      </c>
      <c r="I170" t="s">
        <v>123</v>
      </c>
      <c r="J170" t="s">
        <v>526</v>
      </c>
      <c r="K170" t="s">
        <v>266</v>
      </c>
      <c r="L170" t="s">
        <v>41</v>
      </c>
      <c r="M170">
        <f t="shared" si="10"/>
        <v>0</v>
      </c>
      <c r="O170" t="s">
        <v>759</v>
      </c>
      <c r="P170">
        <f t="shared" si="11"/>
        <v>23895.1</v>
      </c>
      <c r="Q170">
        <v>27785</v>
      </c>
      <c r="R170" t="e">
        <v>#VALUE!</v>
      </c>
      <c r="S170" t="e">
        <f t="shared" si="12"/>
        <v>#VALUE!</v>
      </c>
    </row>
    <row r="171" spans="1:19" x14ac:dyDescent="0.25">
      <c r="A171" t="s">
        <v>16</v>
      </c>
      <c r="B171" t="s">
        <v>760</v>
      </c>
      <c r="C171">
        <v>2012</v>
      </c>
      <c r="D171">
        <f t="shared" si="9"/>
        <v>207604.86</v>
      </c>
      <c r="E171">
        <v>129000</v>
      </c>
      <c r="F171" t="s">
        <v>761</v>
      </c>
      <c r="G171" t="s">
        <v>29</v>
      </c>
      <c r="H171" t="s">
        <v>762</v>
      </c>
      <c r="I171" t="s">
        <v>72</v>
      </c>
      <c r="J171" t="s">
        <v>118</v>
      </c>
      <c r="K171" t="s">
        <v>33</v>
      </c>
      <c r="L171" t="s">
        <v>23</v>
      </c>
      <c r="M171">
        <f t="shared" si="10"/>
        <v>1</v>
      </c>
      <c r="N171" t="s">
        <v>24</v>
      </c>
      <c r="O171" t="s">
        <v>763</v>
      </c>
      <c r="P171">
        <f t="shared" si="11"/>
        <v>6020</v>
      </c>
      <c r="Q171">
        <v>7000</v>
      </c>
      <c r="R171">
        <v>171</v>
      </c>
      <c r="S171">
        <f t="shared" si="12"/>
        <v>2.5</v>
      </c>
    </row>
    <row r="172" spans="1:19" x14ac:dyDescent="0.25">
      <c r="A172" t="s">
        <v>35</v>
      </c>
      <c r="B172" t="s">
        <v>764</v>
      </c>
      <c r="C172">
        <v>2014</v>
      </c>
      <c r="D172">
        <f t="shared" si="9"/>
        <v>171766.46754000001</v>
      </c>
      <c r="E172">
        <v>106731</v>
      </c>
      <c r="F172" t="s">
        <v>765</v>
      </c>
      <c r="G172" t="s">
        <v>29</v>
      </c>
      <c r="H172" t="s">
        <v>766</v>
      </c>
      <c r="I172" t="s">
        <v>95</v>
      </c>
      <c r="J172" t="s">
        <v>118</v>
      </c>
      <c r="K172" t="s">
        <v>146</v>
      </c>
      <c r="L172" t="s">
        <v>23</v>
      </c>
      <c r="M172">
        <f t="shared" si="10"/>
        <v>1</v>
      </c>
      <c r="N172" t="s">
        <v>24</v>
      </c>
      <c r="O172" t="s">
        <v>411</v>
      </c>
      <c r="P172">
        <f t="shared" si="11"/>
        <v>25800</v>
      </c>
      <c r="Q172">
        <v>30000</v>
      </c>
      <c r="R172">
        <v>360</v>
      </c>
      <c r="S172">
        <f t="shared" si="12"/>
        <v>4.5999999999999996</v>
      </c>
    </row>
    <row r="173" spans="1:19" x14ac:dyDescent="0.25">
      <c r="A173" t="s">
        <v>16</v>
      </c>
      <c r="B173" t="s">
        <v>767</v>
      </c>
      <c r="C173">
        <v>2019</v>
      </c>
      <c r="D173">
        <f t="shared" si="9"/>
        <v>55799.036480000002</v>
      </c>
      <c r="E173">
        <v>34672</v>
      </c>
      <c r="F173" t="s">
        <v>768</v>
      </c>
      <c r="G173" t="s">
        <v>29</v>
      </c>
      <c r="H173" t="s">
        <v>769</v>
      </c>
      <c r="I173" t="s">
        <v>165</v>
      </c>
      <c r="J173" t="s">
        <v>118</v>
      </c>
      <c r="K173" t="s">
        <v>118</v>
      </c>
      <c r="L173" t="s">
        <v>41</v>
      </c>
      <c r="M173">
        <f t="shared" si="10"/>
        <v>0</v>
      </c>
      <c r="N173" t="s">
        <v>24</v>
      </c>
      <c r="O173" t="s">
        <v>770</v>
      </c>
      <c r="P173">
        <f t="shared" si="11"/>
        <v>39130</v>
      </c>
      <c r="Q173">
        <v>45500</v>
      </c>
      <c r="R173">
        <v>400</v>
      </c>
      <c r="S173">
        <f t="shared" si="12"/>
        <v>3.5</v>
      </c>
    </row>
    <row r="174" spans="1:19" x14ac:dyDescent="0.25">
      <c r="A174" t="s">
        <v>148</v>
      </c>
      <c r="B174" t="s">
        <v>771</v>
      </c>
      <c r="C174">
        <v>2010</v>
      </c>
      <c r="D174">
        <f t="shared" si="9"/>
        <v>89962.106</v>
      </c>
      <c r="E174">
        <v>55900</v>
      </c>
      <c r="F174" t="s">
        <v>772</v>
      </c>
      <c r="G174" t="s">
        <v>29</v>
      </c>
      <c r="H174" t="s">
        <v>773</v>
      </c>
      <c r="I174" t="s">
        <v>107</v>
      </c>
      <c r="J174" t="s">
        <v>146</v>
      </c>
      <c r="K174" t="s">
        <v>146</v>
      </c>
      <c r="L174" t="s">
        <v>41</v>
      </c>
      <c r="M174">
        <f t="shared" si="10"/>
        <v>0</v>
      </c>
      <c r="N174" t="s">
        <v>24</v>
      </c>
      <c r="O174" t="s">
        <v>774</v>
      </c>
      <c r="P174">
        <f t="shared" si="11"/>
        <v>7697</v>
      </c>
      <c r="Q174">
        <v>8950</v>
      </c>
      <c r="R174">
        <v>252</v>
      </c>
      <c r="S174">
        <f t="shared" si="12"/>
        <v>3.6</v>
      </c>
    </row>
    <row r="175" spans="1:19" x14ac:dyDescent="0.25">
      <c r="A175" t="s">
        <v>50</v>
      </c>
      <c r="B175" t="s">
        <v>775</v>
      </c>
      <c r="C175">
        <v>2023</v>
      </c>
      <c r="D175">
        <f t="shared" si="9"/>
        <v>5082.2957200000001</v>
      </c>
      <c r="E175">
        <v>3158</v>
      </c>
      <c r="F175" t="s">
        <v>776</v>
      </c>
      <c r="G175" t="s">
        <v>29</v>
      </c>
      <c r="H175" t="s">
        <v>777</v>
      </c>
      <c r="I175" t="s">
        <v>778</v>
      </c>
      <c r="J175" t="s">
        <v>779</v>
      </c>
      <c r="K175" t="s">
        <v>780</v>
      </c>
      <c r="L175" t="s">
        <v>41</v>
      </c>
      <c r="M175">
        <f t="shared" si="10"/>
        <v>0</v>
      </c>
      <c r="O175" t="s">
        <v>781</v>
      </c>
      <c r="P175">
        <f t="shared" si="11"/>
        <v>110854</v>
      </c>
      <c r="Q175">
        <v>128900</v>
      </c>
      <c r="R175" t="e">
        <v>#VALUE!</v>
      </c>
      <c r="S175" t="e">
        <f t="shared" si="12"/>
        <v>#VALUE!</v>
      </c>
    </row>
    <row r="176" spans="1:19" x14ac:dyDescent="0.25">
      <c r="A176" t="s">
        <v>50</v>
      </c>
      <c r="B176" t="s">
        <v>369</v>
      </c>
      <c r="C176">
        <v>2015</v>
      </c>
      <c r="D176">
        <f t="shared" si="9"/>
        <v>131965.88</v>
      </c>
      <c r="E176">
        <v>82000</v>
      </c>
      <c r="F176" t="s">
        <v>753</v>
      </c>
      <c r="G176" t="s">
        <v>29</v>
      </c>
      <c r="H176" t="s">
        <v>782</v>
      </c>
      <c r="I176" t="s">
        <v>95</v>
      </c>
      <c r="J176" t="s">
        <v>118</v>
      </c>
      <c r="K176" t="s">
        <v>108</v>
      </c>
      <c r="L176" t="s">
        <v>41</v>
      </c>
      <c r="M176">
        <f t="shared" si="10"/>
        <v>0</v>
      </c>
      <c r="N176" t="s">
        <v>24</v>
      </c>
      <c r="O176" t="s">
        <v>783</v>
      </c>
      <c r="P176">
        <f t="shared" si="11"/>
        <v>14620</v>
      </c>
      <c r="Q176">
        <v>17000</v>
      </c>
      <c r="R176">
        <v>220</v>
      </c>
      <c r="S176">
        <f t="shared" si="12"/>
        <v>2</v>
      </c>
    </row>
    <row r="177" spans="1:19" x14ac:dyDescent="0.25">
      <c r="A177" t="s">
        <v>142</v>
      </c>
      <c r="B177" t="s">
        <v>784</v>
      </c>
      <c r="C177">
        <v>2023</v>
      </c>
      <c r="D177">
        <f t="shared" si="9"/>
        <v>7700.6918999999998</v>
      </c>
      <c r="E177">
        <v>4785</v>
      </c>
      <c r="F177" t="s">
        <v>785</v>
      </c>
      <c r="G177" t="s">
        <v>29</v>
      </c>
      <c r="H177" t="s">
        <v>53</v>
      </c>
      <c r="I177" t="s">
        <v>39</v>
      </c>
      <c r="J177" t="s">
        <v>786</v>
      </c>
      <c r="K177" t="s">
        <v>787</v>
      </c>
      <c r="L177" t="s">
        <v>41</v>
      </c>
      <c r="M177">
        <f t="shared" si="10"/>
        <v>0</v>
      </c>
      <c r="N177" t="s">
        <v>24</v>
      </c>
      <c r="O177" t="s">
        <v>788</v>
      </c>
      <c r="P177">
        <f t="shared" si="11"/>
        <v>36851</v>
      </c>
      <c r="Q177">
        <v>42850</v>
      </c>
      <c r="R177" t="e">
        <v>#VALUE!</v>
      </c>
      <c r="S177" t="e">
        <f t="shared" si="12"/>
        <v>#VALUE!</v>
      </c>
    </row>
    <row r="178" spans="1:19" x14ac:dyDescent="0.25">
      <c r="A178" t="s">
        <v>148</v>
      </c>
      <c r="B178" t="s">
        <v>789</v>
      </c>
      <c r="C178">
        <v>2021</v>
      </c>
      <c r="D178">
        <f t="shared" si="9"/>
        <v>32986.64198</v>
      </c>
      <c r="E178">
        <v>20497</v>
      </c>
      <c r="F178" t="s">
        <v>790</v>
      </c>
      <c r="G178" t="s">
        <v>29</v>
      </c>
      <c r="H178" t="s">
        <v>791</v>
      </c>
      <c r="I178" t="s">
        <v>123</v>
      </c>
      <c r="J178" t="s">
        <v>792</v>
      </c>
      <c r="K178" t="s">
        <v>22</v>
      </c>
      <c r="L178" t="s">
        <v>41</v>
      </c>
      <c r="M178">
        <f t="shared" si="10"/>
        <v>0</v>
      </c>
      <c r="O178" t="s">
        <v>793</v>
      </c>
      <c r="P178">
        <f t="shared" si="11"/>
        <v>19779.14</v>
      </c>
      <c r="Q178">
        <v>22999</v>
      </c>
      <c r="R178" t="e">
        <v>#VALUE!</v>
      </c>
      <c r="S178" t="e">
        <f t="shared" si="12"/>
        <v>#VALUE!</v>
      </c>
    </row>
    <row r="179" spans="1:19" x14ac:dyDescent="0.25">
      <c r="A179" t="s">
        <v>794</v>
      </c>
      <c r="B179" t="s">
        <v>795</v>
      </c>
      <c r="C179">
        <v>2013</v>
      </c>
      <c r="D179">
        <f t="shared" si="9"/>
        <v>285818.78399999999</v>
      </c>
      <c r="E179">
        <v>177600</v>
      </c>
      <c r="F179" t="s">
        <v>796</v>
      </c>
      <c r="G179" t="s">
        <v>29</v>
      </c>
      <c r="H179" t="s">
        <v>797</v>
      </c>
      <c r="I179" t="s">
        <v>21</v>
      </c>
      <c r="J179" t="s">
        <v>61</v>
      </c>
      <c r="K179" t="s">
        <v>22</v>
      </c>
      <c r="L179" t="s">
        <v>23</v>
      </c>
      <c r="M179">
        <f t="shared" si="10"/>
        <v>1</v>
      </c>
      <c r="N179" t="s">
        <v>24</v>
      </c>
      <c r="O179" t="s">
        <v>798</v>
      </c>
      <c r="P179">
        <f t="shared" si="11"/>
        <v>6106</v>
      </c>
      <c r="Q179">
        <v>7100</v>
      </c>
      <c r="R179">
        <v>180</v>
      </c>
      <c r="S179">
        <f t="shared" si="12"/>
        <v>2.5</v>
      </c>
    </row>
    <row r="180" spans="1:19" x14ac:dyDescent="0.25">
      <c r="A180" t="s">
        <v>103</v>
      </c>
      <c r="B180" t="s">
        <v>799</v>
      </c>
      <c r="C180">
        <v>2014</v>
      </c>
      <c r="D180">
        <f t="shared" si="9"/>
        <v>126442.62512</v>
      </c>
      <c r="E180">
        <v>78568</v>
      </c>
      <c r="F180" t="s">
        <v>800</v>
      </c>
      <c r="G180" t="s">
        <v>46</v>
      </c>
      <c r="H180" t="s">
        <v>801</v>
      </c>
      <c r="I180" t="s">
        <v>72</v>
      </c>
      <c r="J180" t="s">
        <v>40</v>
      </c>
      <c r="K180" t="s">
        <v>146</v>
      </c>
      <c r="L180" t="s">
        <v>41</v>
      </c>
      <c r="M180">
        <f t="shared" si="10"/>
        <v>0</v>
      </c>
      <c r="N180" t="s">
        <v>24</v>
      </c>
      <c r="O180" t="s">
        <v>49</v>
      </c>
      <c r="P180">
        <f t="shared" si="11"/>
        <v>13330</v>
      </c>
      <c r="Q180">
        <v>15500</v>
      </c>
      <c r="R180">
        <v>188</v>
      </c>
      <c r="S180">
        <f t="shared" si="12"/>
        <v>2</v>
      </c>
    </row>
    <row r="181" spans="1:19" x14ac:dyDescent="0.25">
      <c r="A181" t="s">
        <v>16</v>
      </c>
      <c r="B181" t="s">
        <v>802</v>
      </c>
      <c r="C181">
        <v>2018</v>
      </c>
      <c r="D181">
        <f t="shared" si="9"/>
        <v>152887.29999999999</v>
      </c>
      <c r="E181">
        <v>95000</v>
      </c>
      <c r="F181" t="s">
        <v>803</v>
      </c>
      <c r="G181" t="s">
        <v>19</v>
      </c>
      <c r="H181" t="s">
        <v>804</v>
      </c>
      <c r="I181" t="s">
        <v>72</v>
      </c>
      <c r="J181" t="s">
        <v>118</v>
      </c>
      <c r="K181" t="s">
        <v>33</v>
      </c>
      <c r="L181" t="s">
        <v>41</v>
      </c>
      <c r="M181">
        <f t="shared" si="10"/>
        <v>0</v>
      </c>
      <c r="N181" t="s">
        <v>24</v>
      </c>
      <c r="O181" t="s">
        <v>805</v>
      </c>
      <c r="P181">
        <f t="shared" si="11"/>
        <v>36980</v>
      </c>
      <c r="Q181">
        <v>43000</v>
      </c>
      <c r="R181">
        <v>275</v>
      </c>
      <c r="S181">
        <f t="shared" si="12"/>
        <v>3.7</v>
      </c>
    </row>
    <row r="182" spans="1:19" x14ac:dyDescent="0.25">
      <c r="A182" t="s">
        <v>277</v>
      </c>
      <c r="B182" t="s">
        <v>806</v>
      </c>
      <c r="C182">
        <v>2018</v>
      </c>
      <c r="D182">
        <f t="shared" si="9"/>
        <v>7288.7008599999999</v>
      </c>
      <c r="E182">
        <v>4529</v>
      </c>
      <c r="F182" t="s">
        <v>807</v>
      </c>
      <c r="G182" t="s">
        <v>29</v>
      </c>
      <c r="H182" t="s">
        <v>808</v>
      </c>
      <c r="I182" t="s">
        <v>337</v>
      </c>
      <c r="J182" t="s">
        <v>22</v>
      </c>
      <c r="K182" t="s">
        <v>22</v>
      </c>
      <c r="L182" t="s">
        <v>41</v>
      </c>
      <c r="M182">
        <f t="shared" si="10"/>
        <v>0</v>
      </c>
      <c r="N182" t="s">
        <v>24</v>
      </c>
      <c r="O182" t="s">
        <v>809</v>
      </c>
      <c r="P182">
        <f t="shared" si="11"/>
        <v>359050</v>
      </c>
      <c r="Q182">
        <v>417500</v>
      </c>
      <c r="R182" t="e">
        <v>#VALUE!</v>
      </c>
      <c r="S182" t="e">
        <f t="shared" si="12"/>
        <v>#VALUE!</v>
      </c>
    </row>
    <row r="183" spans="1:19" x14ac:dyDescent="0.25">
      <c r="A183" t="s">
        <v>16</v>
      </c>
      <c r="B183" t="s">
        <v>810</v>
      </c>
      <c r="C183">
        <v>2021</v>
      </c>
      <c r="D183">
        <f t="shared" si="9"/>
        <v>40619.741600000001</v>
      </c>
      <c r="E183">
        <v>25240</v>
      </c>
      <c r="F183" t="s">
        <v>811</v>
      </c>
      <c r="G183" t="s">
        <v>29</v>
      </c>
      <c r="H183" t="s">
        <v>812</v>
      </c>
      <c r="I183" t="s">
        <v>500</v>
      </c>
      <c r="J183" t="s">
        <v>33</v>
      </c>
      <c r="K183" t="s">
        <v>813</v>
      </c>
      <c r="L183" t="s">
        <v>23</v>
      </c>
      <c r="M183">
        <f t="shared" si="10"/>
        <v>1</v>
      </c>
      <c r="O183" t="s">
        <v>814</v>
      </c>
      <c r="P183">
        <f t="shared" si="11"/>
        <v>34357.86</v>
      </c>
      <c r="Q183">
        <v>39951</v>
      </c>
      <c r="R183" t="e">
        <v>#VALUE!</v>
      </c>
      <c r="S183" t="e">
        <f t="shared" si="12"/>
        <v>#VALUE!</v>
      </c>
    </row>
    <row r="184" spans="1:19" x14ac:dyDescent="0.25">
      <c r="A184" t="s">
        <v>328</v>
      </c>
      <c r="B184" t="s">
        <v>815</v>
      </c>
      <c r="C184">
        <v>2011</v>
      </c>
      <c r="D184">
        <f t="shared" si="9"/>
        <v>142104.72200000001</v>
      </c>
      <c r="E184">
        <v>88300</v>
      </c>
      <c r="F184" t="s">
        <v>816</v>
      </c>
      <c r="G184" t="s">
        <v>29</v>
      </c>
      <c r="H184" t="s">
        <v>817</v>
      </c>
      <c r="I184" t="s">
        <v>72</v>
      </c>
      <c r="J184" t="s">
        <v>40</v>
      </c>
      <c r="K184" t="s">
        <v>146</v>
      </c>
      <c r="L184" t="s">
        <v>23</v>
      </c>
      <c r="M184">
        <f t="shared" si="10"/>
        <v>1</v>
      </c>
      <c r="N184" t="s">
        <v>24</v>
      </c>
      <c r="O184" t="s">
        <v>818</v>
      </c>
      <c r="P184">
        <f t="shared" si="11"/>
        <v>9890</v>
      </c>
      <c r="Q184">
        <v>11500</v>
      </c>
      <c r="R184">
        <v>235</v>
      </c>
      <c r="S184">
        <f t="shared" si="12"/>
        <v>3.2</v>
      </c>
    </row>
    <row r="185" spans="1:19" x14ac:dyDescent="0.25">
      <c r="A185" t="s">
        <v>148</v>
      </c>
      <c r="B185" t="s">
        <v>819</v>
      </c>
      <c r="C185">
        <v>2013</v>
      </c>
      <c r="D185">
        <f t="shared" si="9"/>
        <v>157715.32</v>
      </c>
      <c r="E185">
        <v>98000</v>
      </c>
      <c r="F185" t="s">
        <v>820</v>
      </c>
      <c r="G185" t="s">
        <v>19</v>
      </c>
      <c r="H185" t="s">
        <v>821</v>
      </c>
      <c r="I185" t="s">
        <v>21</v>
      </c>
      <c r="J185" t="s">
        <v>61</v>
      </c>
      <c r="K185" t="s">
        <v>22</v>
      </c>
      <c r="L185" t="s">
        <v>23</v>
      </c>
      <c r="M185">
        <f t="shared" si="10"/>
        <v>1</v>
      </c>
      <c r="N185" t="s">
        <v>24</v>
      </c>
      <c r="O185" t="s">
        <v>822</v>
      </c>
      <c r="P185">
        <f t="shared" si="11"/>
        <v>23649.14</v>
      </c>
      <c r="Q185">
        <v>27499</v>
      </c>
      <c r="R185">
        <v>320</v>
      </c>
      <c r="S185">
        <f t="shared" si="12"/>
        <v>5.3</v>
      </c>
    </row>
    <row r="186" spans="1:19" x14ac:dyDescent="0.25">
      <c r="A186" t="s">
        <v>50</v>
      </c>
      <c r="B186" t="s">
        <v>823</v>
      </c>
      <c r="C186">
        <v>2018</v>
      </c>
      <c r="D186">
        <f t="shared" si="9"/>
        <v>33273.104500000001</v>
      </c>
      <c r="E186">
        <v>20675</v>
      </c>
      <c r="F186" t="s">
        <v>824</v>
      </c>
      <c r="G186" t="s">
        <v>29</v>
      </c>
      <c r="H186" t="s">
        <v>825</v>
      </c>
      <c r="I186" t="s">
        <v>107</v>
      </c>
      <c r="J186" t="s">
        <v>33</v>
      </c>
      <c r="K186" t="s">
        <v>33</v>
      </c>
      <c r="L186" t="s">
        <v>41</v>
      </c>
      <c r="M186">
        <f t="shared" si="10"/>
        <v>0</v>
      </c>
      <c r="N186" t="s">
        <v>24</v>
      </c>
      <c r="O186" t="s">
        <v>826</v>
      </c>
      <c r="P186">
        <f t="shared" si="11"/>
        <v>65360</v>
      </c>
      <c r="Q186">
        <v>76000</v>
      </c>
      <c r="R186">
        <v>400</v>
      </c>
      <c r="S186">
        <f t="shared" si="12"/>
        <v>2.5</v>
      </c>
    </row>
    <row r="187" spans="1:19" x14ac:dyDescent="0.25">
      <c r="A187" t="s">
        <v>103</v>
      </c>
      <c r="B187" t="s">
        <v>827</v>
      </c>
      <c r="C187">
        <v>2008</v>
      </c>
      <c r="D187">
        <f t="shared" si="9"/>
        <v>152887.29999999999</v>
      </c>
      <c r="E187">
        <v>95000</v>
      </c>
      <c r="F187" t="s">
        <v>803</v>
      </c>
      <c r="G187" t="s">
        <v>29</v>
      </c>
      <c r="H187" t="s">
        <v>828</v>
      </c>
      <c r="I187" t="s">
        <v>72</v>
      </c>
      <c r="J187" t="s">
        <v>22</v>
      </c>
      <c r="K187" t="s">
        <v>22</v>
      </c>
      <c r="L187" t="s">
        <v>41</v>
      </c>
      <c r="M187">
        <f t="shared" si="10"/>
        <v>0</v>
      </c>
      <c r="N187" t="s">
        <v>24</v>
      </c>
      <c r="O187" t="s">
        <v>196</v>
      </c>
      <c r="P187">
        <f t="shared" si="11"/>
        <v>9374</v>
      </c>
      <c r="Q187">
        <v>10900</v>
      </c>
      <c r="R187">
        <v>300</v>
      </c>
      <c r="S187">
        <f t="shared" si="12"/>
        <v>5.4</v>
      </c>
    </row>
    <row r="188" spans="1:19" x14ac:dyDescent="0.25">
      <c r="A188" t="s">
        <v>26</v>
      </c>
      <c r="B188" t="s">
        <v>829</v>
      </c>
      <c r="C188">
        <v>2010</v>
      </c>
      <c r="D188">
        <f t="shared" si="9"/>
        <v>172199.38</v>
      </c>
      <c r="E188">
        <v>107000</v>
      </c>
      <c r="F188" t="s">
        <v>830</v>
      </c>
      <c r="G188" t="s">
        <v>29</v>
      </c>
      <c r="H188" t="s">
        <v>831</v>
      </c>
      <c r="I188" t="s">
        <v>557</v>
      </c>
      <c r="J188" t="s">
        <v>40</v>
      </c>
      <c r="K188" t="s">
        <v>40</v>
      </c>
      <c r="L188" t="s">
        <v>23</v>
      </c>
      <c r="M188">
        <f t="shared" si="10"/>
        <v>1</v>
      </c>
      <c r="N188" t="s">
        <v>24</v>
      </c>
      <c r="O188" t="s">
        <v>832</v>
      </c>
      <c r="P188">
        <f t="shared" si="11"/>
        <v>5375</v>
      </c>
      <c r="Q188">
        <v>6250</v>
      </c>
      <c r="R188">
        <v>138</v>
      </c>
      <c r="S188">
        <f t="shared" si="12"/>
        <v>2</v>
      </c>
    </row>
    <row r="189" spans="1:19" x14ac:dyDescent="0.25">
      <c r="A189" t="s">
        <v>50</v>
      </c>
      <c r="B189" t="s">
        <v>833</v>
      </c>
      <c r="C189">
        <v>2016</v>
      </c>
      <c r="D189">
        <f t="shared" si="9"/>
        <v>96560.4</v>
      </c>
      <c r="E189">
        <v>60000</v>
      </c>
      <c r="F189" t="s">
        <v>283</v>
      </c>
      <c r="G189" t="s">
        <v>29</v>
      </c>
      <c r="H189" t="s">
        <v>834</v>
      </c>
      <c r="I189" t="s">
        <v>107</v>
      </c>
      <c r="J189" t="s">
        <v>22</v>
      </c>
      <c r="K189" t="s">
        <v>22</v>
      </c>
      <c r="L189" t="s">
        <v>23</v>
      </c>
      <c r="M189">
        <f t="shared" si="10"/>
        <v>1</v>
      </c>
      <c r="N189" t="s">
        <v>24</v>
      </c>
      <c r="O189" t="s">
        <v>835</v>
      </c>
      <c r="P189">
        <f t="shared" si="11"/>
        <v>21242</v>
      </c>
      <c r="Q189">
        <v>24700</v>
      </c>
      <c r="R189">
        <v>354</v>
      </c>
      <c r="S189">
        <f t="shared" si="12"/>
        <v>3</v>
      </c>
    </row>
    <row r="190" spans="1:19" x14ac:dyDescent="0.25">
      <c r="A190" t="s">
        <v>836</v>
      </c>
      <c r="B190" t="s">
        <v>837</v>
      </c>
      <c r="C190">
        <v>2012</v>
      </c>
      <c r="D190">
        <f t="shared" si="9"/>
        <v>53108.22</v>
      </c>
      <c r="E190">
        <v>33000</v>
      </c>
      <c r="F190" t="s">
        <v>474</v>
      </c>
      <c r="G190" t="s">
        <v>29</v>
      </c>
      <c r="H190" t="s">
        <v>838</v>
      </c>
      <c r="I190" t="s">
        <v>839</v>
      </c>
      <c r="J190" t="s">
        <v>22</v>
      </c>
      <c r="K190" t="s">
        <v>22</v>
      </c>
      <c r="L190" t="s">
        <v>41</v>
      </c>
      <c r="M190">
        <f t="shared" si="10"/>
        <v>0</v>
      </c>
      <c r="N190" t="s">
        <v>24</v>
      </c>
      <c r="O190" t="s">
        <v>55</v>
      </c>
      <c r="P190">
        <f t="shared" si="11"/>
        <v>30099.14</v>
      </c>
      <c r="Q190">
        <v>34999</v>
      </c>
      <c r="R190">
        <v>291</v>
      </c>
      <c r="S190">
        <f t="shared" si="12"/>
        <v>2</v>
      </c>
    </row>
    <row r="191" spans="1:19" x14ac:dyDescent="0.25">
      <c r="A191" t="s">
        <v>79</v>
      </c>
      <c r="B191" t="s">
        <v>840</v>
      </c>
      <c r="C191">
        <v>2023</v>
      </c>
      <c r="D191">
        <f t="shared" si="9"/>
        <v>804.67</v>
      </c>
      <c r="E191">
        <v>500</v>
      </c>
      <c r="F191" t="s">
        <v>841</v>
      </c>
      <c r="H191" t="s">
        <v>710</v>
      </c>
      <c r="I191" t="s">
        <v>257</v>
      </c>
      <c r="J191" t="s">
        <v>22</v>
      </c>
      <c r="K191" t="s">
        <v>118</v>
      </c>
      <c r="L191" t="s">
        <v>41</v>
      </c>
      <c r="M191">
        <f t="shared" si="10"/>
        <v>0</v>
      </c>
      <c r="N191" t="s">
        <v>24</v>
      </c>
      <c r="O191" t="s">
        <v>147</v>
      </c>
      <c r="P191">
        <f t="shared" si="11"/>
        <v>51600</v>
      </c>
      <c r="Q191">
        <v>60000</v>
      </c>
      <c r="R191">
        <v>455</v>
      </c>
      <c r="S191" t="e">
        <f t="shared" si="12"/>
        <v>#VALUE!</v>
      </c>
    </row>
    <row r="192" spans="1:19" x14ac:dyDescent="0.25">
      <c r="A192" t="s">
        <v>120</v>
      </c>
      <c r="B192" t="s">
        <v>842</v>
      </c>
      <c r="C192">
        <v>2016</v>
      </c>
      <c r="D192">
        <f t="shared" si="9"/>
        <v>174613.38999999998</v>
      </c>
      <c r="E192">
        <v>108500</v>
      </c>
      <c r="F192" t="s">
        <v>843</v>
      </c>
      <c r="G192" t="s">
        <v>29</v>
      </c>
      <c r="H192" t="s">
        <v>844</v>
      </c>
      <c r="I192" t="s">
        <v>48</v>
      </c>
      <c r="J192" t="s">
        <v>118</v>
      </c>
      <c r="K192" t="s">
        <v>146</v>
      </c>
      <c r="L192" t="s">
        <v>41</v>
      </c>
      <c r="M192">
        <f t="shared" si="10"/>
        <v>0</v>
      </c>
      <c r="N192" t="s">
        <v>24</v>
      </c>
      <c r="O192" t="s">
        <v>845</v>
      </c>
      <c r="P192">
        <f t="shared" si="11"/>
        <v>54610</v>
      </c>
      <c r="Q192">
        <v>63500</v>
      </c>
      <c r="R192">
        <v>523</v>
      </c>
      <c r="S192">
        <f t="shared" si="12"/>
        <v>6</v>
      </c>
    </row>
    <row r="193" spans="1:19" x14ac:dyDescent="0.25">
      <c r="A193" t="s">
        <v>130</v>
      </c>
      <c r="B193" t="s">
        <v>579</v>
      </c>
      <c r="C193">
        <v>2017</v>
      </c>
      <c r="D193">
        <f t="shared" si="9"/>
        <v>60833.052000000003</v>
      </c>
      <c r="E193">
        <v>37800</v>
      </c>
      <c r="F193" t="s">
        <v>846</v>
      </c>
      <c r="G193" t="s">
        <v>29</v>
      </c>
      <c r="H193" t="s">
        <v>743</v>
      </c>
      <c r="I193" t="s">
        <v>107</v>
      </c>
      <c r="J193" t="s">
        <v>487</v>
      </c>
      <c r="K193" t="s">
        <v>487</v>
      </c>
      <c r="L193" t="s">
        <v>41</v>
      </c>
      <c r="M193">
        <f t="shared" si="10"/>
        <v>0</v>
      </c>
      <c r="N193" t="s">
        <v>24</v>
      </c>
      <c r="O193" t="s">
        <v>847</v>
      </c>
      <c r="P193">
        <f t="shared" si="11"/>
        <v>128570</v>
      </c>
      <c r="Q193">
        <v>149500</v>
      </c>
      <c r="R193">
        <v>565</v>
      </c>
      <c r="S193">
        <f t="shared" si="12"/>
        <v>3.8</v>
      </c>
    </row>
    <row r="194" spans="1:19" x14ac:dyDescent="0.25">
      <c r="A194" t="s">
        <v>120</v>
      </c>
      <c r="B194" t="s">
        <v>848</v>
      </c>
      <c r="C194">
        <v>2018</v>
      </c>
      <c r="D194">
        <f t="shared" si="9"/>
        <v>119770.30147999999</v>
      </c>
      <c r="E194">
        <v>74422</v>
      </c>
      <c r="F194" t="s">
        <v>849</v>
      </c>
      <c r="G194" t="s">
        <v>29</v>
      </c>
      <c r="H194" t="s">
        <v>850</v>
      </c>
      <c r="I194" t="s">
        <v>39</v>
      </c>
      <c r="J194" t="s">
        <v>851</v>
      </c>
      <c r="K194" t="s">
        <v>33</v>
      </c>
      <c r="L194" t="s">
        <v>41</v>
      </c>
      <c r="M194">
        <f t="shared" si="10"/>
        <v>0</v>
      </c>
      <c r="O194" t="s">
        <v>594</v>
      </c>
      <c r="P194">
        <f t="shared" si="11"/>
        <v>38526.28</v>
      </c>
      <c r="Q194">
        <v>44798</v>
      </c>
      <c r="R194" t="e">
        <v>#VALUE!</v>
      </c>
      <c r="S194">
        <f t="shared" si="12"/>
        <v>4.7</v>
      </c>
    </row>
    <row r="195" spans="1:19" x14ac:dyDescent="0.25">
      <c r="A195" t="s">
        <v>148</v>
      </c>
      <c r="B195" t="s">
        <v>852</v>
      </c>
      <c r="C195">
        <v>2019</v>
      </c>
      <c r="D195">
        <f t="shared" ref="D195:D258" si="13">E195*1.60934</f>
        <v>89513.100139999995</v>
      </c>
      <c r="E195">
        <v>55621</v>
      </c>
      <c r="F195" t="s">
        <v>853</v>
      </c>
      <c r="G195" t="s">
        <v>29</v>
      </c>
      <c r="H195" t="s">
        <v>854</v>
      </c>
      <c r="I195" t="s">
        <v>123</v>
      </c>
      <c r="J195" t="s">
        <v>855</v>
      </c>
      <c r="K195" t="s">
        <v>266</v>
      </c>
      <c r="L195" t="s">
        <v>41</v>
      </c>
      <c r="M195">
        <f t="shared" ref="M195:M258" si="14">IF(ISNUMBER(SEARCH("At least 1 accident or damage reported", L195)), 1, 0)</f>
        <v>0</v>
      </c>
      <c r="O195" t="s">
        <v>856</v>
      </c>
      <c r="P195">
        <f t="shared" ref="P195:P258" si="15">Q195*0.86</f>
        <v>29723.32</v>
      </c>
      <c r="Q195">
        <v>34562</v>
      </c>
      <c r="R195" t="e">
        <v>#VALUE!</v>
      </c>
      <c r="S195" t="e">
        <f t="shared" ref="S195:S258" si="16">VALUE(SUBSTITUTE(MID(H195, SEARCH("L", H195)-4, 4), "L", ""))</f>
        <v>#VALUE!</v>
      </c>
    </row>
    <row r="196" spans="1:19" x14ac:dyDescent="0.25">
      <c r="A196" t="s">
        <v>857</v>
      </c>
      <c r="B196" t="s">
        <v>858</v>
      </c>
      <c r="C196">
        <v>2021</v>
      </c>
      <c r="D196">
        <f t="shared" si="13"/>
        <v>75167.443379999997</v>
      </c>
      <c r="E196">
        <v>46707</v>
      </c>
      <c r="F196" t="s">
        <v>859</v>
      </c>
      <c r="G196" t="s">
        <v>29</v>
      </c>
      <c r="H196" t="s">
        <v>860</v>
      </c>
      <c r="I196" t="s">
        <v>571</v>
      </c>
      <c r="J196" t="s">
        <v>861</v>
      </c>
      <c r="K196" t="s">
        <v>22</v>
      </c>
      <c r="L196" t="s">
        <v>23</v>
      </c>
      <c r="M196">
        <f t="shared" si="14"/>
        <v>1</v>
      </c>
      <c r="N196" t="s">
        <v>24</v>
      </c>
      <c r="O196" t="s">
        <v>862</v>
      </c>
      <c r="P196">
        <f t="shared" si="15"/>
        <v>27985.26</v>
      </c>
      <c r="Q196">
        <v>32541</v>
      </c>
      <c r="R196" t="e">
        <v>#VALUE!</v>
      </c>
      <c r="S196" t="e">
        <f t="shared" si="16"/>
        <v>#VALUE!</v>
      </c>
    </row>
    <row r="197" spans="1:19" x14ac:dyDescent="0.25">
      <c r="A197" t="s">
        <v>16</v>
      </c>
      <c r="B197" t="s">
        <v>863</v>
      </c>
      <c r="C197">
        <v>2022</v>
      </c>
      <c r="D197">
        <f t="shared" si="13"/>
        <v>42647.51</v>
      </c>
      <c r="E197">
        <v>26500</v>
      </c>
      <c r="F197" t="s">
        <v>864</v>
      </c>
      <c r="G197" t="s">
        <v>29</v>
      </c>
      <c r="H197" t="s">
        <v>865</v>
      </c>
      <c r="I197" t="s">
        <v>72</v>
      </c>
      <c r="J197" t="s">
        <v>118</v>
      </c>
      <c r="K197" t="s">
        <v>146</v>
      </c>
      <c r="L197" t="s">
        <v>41</v>
      </c>
      <c r="M197">
        <f t="shared" si="14"/>
        <v>0</v>
      </c>
      <c r="N197" t="s">
        <v>24</v>
      </c>
      <c r="O197" t="s">
        <v>866</v>
      </c>
      <c r="P197">
        <f t="shared" si="15"/>
        <v>56674</v>
      </c>
      <c r="Q197">
        <v>65900</v>
      </c>
      <c r="R197">
        <v>440</v>
      </c>
      <c r="S197">
        <f t="shared" si="16"/>
        <v>3.5</v>
      </c>
    </row>
    <row r="198" spans="1:19" x14ac:dyDescent="0.25">
      <c r="A198" t="s">
        <v>130</v>
      </c>
      <c r="B198" t="s">
        <v>867</v>
      </c>
      <c r="C198">
        <v>2020</v>
      </c>
      <c r="D198">
        <f t="shared" si="13"/>
        <v>16095.009340000001</v>
      </c>
      <c r="E198">
        <v>10001</v>
      </c>
      <c r="F198" t="s">
        <v>868</v>
      </c>
      <c r="G198" t="s">
        <v>29</v>
      </c>
      <c r="H198" t="s">
        <v>869</v>
      </c>
      <c r="I198" t="s">
        <v>123</v>
      </c>
      <c r="J198" t="s">
        <v>22</v>
      </c>
      <c r="K198" t="s">
        <v>22</v>
      </c>
      <c r="L198" t="s">
        <v>41</v>
      </c>
      <c r="M198">
        <f t="shared" si="14"/>
        <v>0</v>
      </c>
      <c r="N198" t="s">
        <v>24</v>
      </c>
      <c r="O198" t="s">
        <v>870</v>
      </c>
      <c r="P198">
        <f t="shared" si="15"/>
        <v>40604.04</v>
      </c>
      <c r="Q198">
        <v>47214</v>
      </c>
      <c r="R198" t="e">
        <v>#VALUE!</v>
      </c>
      <c r="S198" t="e">
        <f t="shared" si="16"/>
        <v>#VALUE!</v>
      </c>
    </row>
    <row r="199" spans="1:19" x14ac:dyDescent="0.25">
      <c r="A199" t="s">
        <v>35</v>
      </c>
      <c r="B199" t="s">
        <v>649</v>
      </c>
      <c r="C199">
        <v>2019</v>
      </c>
      <c r="D199">
        <f t="shared" si="13"/>
        <v>30657.927</v>
      </c>
      <c r="E199">
        <v>19050</v>
      </c>
      <c r="F199" t="s">
        <v>871</v>
      </c>
      <c r="G199" t="s">
        <v>29</v>
      </c>
      <c r="H199" t="s">
        <v>208</v>
      </c>
      <c r="I199" t="s">
        <v>95</v>
      </c>
      <c r="J199" t="s">
        <v>22</v>
      </c>
      <c r="K199" t="s">
        <v>146</v>
      </c>
      <c r="L199" t="s">
        <v>41</v>
      </c>
      <c r="M199">
        <f t="shared" si="14"/>
        <v>0</v>
      </c>
      <c r="N199" t="s">
        <v>24</v>
      </c>
      <c r="O199" t="s">
        <v>872</v>
      </c>
      <c r="P199">
        <f t="shared" si="15"/>
        <v>66134</v>
      </c>
      <c r="Q199">
        <v>76900</v>
      </c>
      <c r="R199">
        <v>383</v>
      </c>
      <c r="S199">
        <f t="shared" si="16"/>
        <v>5.7</v>
      </c>
    </row>
    <row r="200" spans="1:19" x14ac:dyDescent="0.25">
      <c r="A200" t="s">
        <v>148</v>
      </c>
      <c r="B200" t="s">
        <v>873</v>
      </c>
      <c r="C200">
        <v>2020</v>
      </c>
      <c r="D200">
        <f t="shared" si="13"/>
        <v>83685.679999999993</v>
      </c>
      <c r="E200">
        <v>52000</v>
      </c>
      <c r="F200" t="s">
        <v>163</v>
      </c>
      <c r="G200" t="s">
        <v>29</v>
      </c>
      <c r="H200" t="s">
        <v>874</v>
      </c>
      <c r="I200" t="s">
        <v>72</v>
      </c>
      <c r="J200" t="s">
        <v>118</v>
      </c>
      <c r="K200" t="s">
        <v>22</v>
      </c>
      <c r="L200" t="s">
        <v>41</v>
      </c>
      <c r="M200">
        <f t="shared" si="14"/>
        <v>0</v>
      </c>
      <c r="N200" t="s">
        <v>24</v>
      </c>
      <c r="O200" t="s">
        <v>875</v>
      </c>
      <c r="P200">
        <f t="shared" si="15"/>
        <v>30788</v>
      </c>
      <c r="Q200">
        <v>35800</v>
      </c>
      <c r="R200">
        <v>310</v>
      </c>
      <c r="S200">
        <f t="shared" si="16"/>
        <v>3.6</v>
      </c>
    </row>
    <row r="201" spans="1:19" x14ac:dyDescent="0.25">
      <c r="A201" t="s">
        <v>120</v>
      </c>
      <c r="B201" t="s">
        <v>876</v>
      </c>
      <c r="C201">
        <v>2014</v>
      </c>
      <c r="D201">
        <f t="shared" si="13"/>
        <v>104607.1</v>
      </c>
      <c r="E201">
        <v>65000</v>
      </c>
      <c r="F201" t="s">
        <v>728</v>
      </c>
      <c r="G201" t="s">
        <v>245</v>
      </c>
      <c r="H201" t="s">
        <v>877</v>
      </c>
      <c r="I201" t="s">
        <v>48</v>
      </c>
      <c r="J201" t="s">
        <v>22</v>
      </c>
      <c r="K201" t="s">
        <v>22</v>
      </c>
      <c r="L201" t="s">
        <v>23</v>
      </c>
      <c r="M201">
        <f t="shared" si="14"/>
        <v>1</v>
      </c>
      <c r="N201" t="s">
        <v>24</v>
      </c>
      <c r="O201" t="s">
        <v>878</v>
      </c>
      <c r="P201">
        <f t="shared" si="15"/>
        <v>47299.14</v>
      </c>
      <c r="Q201">
        <v>54999</v>
      </c>
      <c r="R201">
        <v>188</v>
      </c>
      <c r="S201">
        <f t="shared" si="16"/>
        <v>3</v>
      </c>
    </row>
    <row r="202" spans="1:19" x14ac:dyDescent="0.25">
      <c r="A202" t="s">
        <v>68</v>
      </c>
      <c r="B202" t="s">
        <v>879</v>
      </c>
      <c r="C202">
        <v>2004</v>
      </c>
      <c r="D202">
        <f t="shared" si="13"/>
        <v>225307.6</v>
      </c>
      <c r="E202">
        <v>140000</v>
      </c>
      <c r="F202" t="s">
        <v>880</v>
      </c>
      <c r="G202" t="s">
        <v>29</v>
      </c>
      <c r="H202" t="s">
        <v>881</v>
      </c>
      <c r="I202" t="s">
        <v>107</v>
      </c>
      <c r="J202" t="s">
        <v>22</v>
      </c>
      <c r="K202" t="s">
        <v>146</v>
      </c>
      <c r="L202" t="s">
        <v>41</v>
      </c>
      <c r="M202">
        <f t="shared" si="14"/>
        <v>0</v>
      </c>
      <c r="N202" t="s">
        <v>24</v>
      </c>
      <c r="O202" t="s">
        <v>882</v>
      </c>
      <c r="P202">
        <f t="shared" si="15"/>
        <v>5787.8</v>
      </c>
      <c r="Q202">
        <v>6730</v>
      </c>
      <c r="R202">
        <v>225</v>
      </c>
      <c r="S202">
        <f t="shared" si="16"/>
        <v>3</v>
      </c>
    </row>
    <row r="203" spans="1:19" x14ac:dyDescent="0.25">
      <c r="A203" t="s">
        <v>16</v>
      </c>
      <c r="B203" t="s">
        <v>883</v>
      </c>
      <c r="C203">
        <v>2018</v>
      </c>
      <c r="D203">
        <f t="shared" si="13"/>
        <v>121666.10400000001</v>
      </c>
      <c r="E203">
        <v>75600</v>
      </c>
      <c r="F203" t="s">
        <v>884</v>
      </c>
      <c r="G203" t="s">
        <v>29</v>
      </c>
      <c r="H203" t="s">
        <v>885</v>
      </c>
      <c r="I203" t="s">
        <v>72</v>
      </c>
      <c r="J203" t="s">
        <v>40</v>
      </c>
      <c r="K203" t="s">
        <v>22</v>
      </c>
      <c r="L203" t="s">
        <v>23</v>
      </c>
      <c r="M203">
        <f t="shared" si="14"/>
        <v>1</v>
      </c>
      <c r="N203" t="s">
        <v>24</v>
      </c>
      <c r="O203" t="s">
        <v>886</v>
      </c>
      <c r="P203">
        <f t="shared" si="15"/>
        <v>12857</v>
      </c>
      <c r="Q203">
        <v>14950</v>
      </c>
      <c r="R203">
        <v>181</v>
      </c>
      <c r="S203">
        <f t="shared" si="16"/>
        <v>1.5</v>
      </c>
    </row>
    <row r="204" spans="1:19" x14ac:dyDescent="0.25">
      <c r="A204" t="s">
        <v>103</v>
      </c>
      <c r="B204" t="s">
        <v>887</v>
      </c>
      <c r="C204">
        <v>2015</v>
      </c>
      <c r="D204">
        <f t="shared" si="13"/>
        <v>188762.70728</v>
      </c>
      <c r="E204">
        <v>117292</v>
      </c>
      <c r="F204" t="s">
        <v>888</v>
      </c>
      <c r="G204" t="s">
        <v>29</v>
      </c>
      <c r="H204" t="s">
        <v>230</v>
      </c>
      <c r="I204" t="s">
        <v>72</v>
      </c>
      <c r="J204" t="s">
        <v>146</v>
      </c>
      <c r="K204" t="s">
        <v>146</v>
      </c>
      <c r="L204" t="s">
        <v>41</v>
      </c>
      <c r="M204">
        <f t="shared" si="14"/>
        <v>0</v>
      </c>
      <c r="N204" t="s">
        <v>24</v>
      </c>
      <c r="O204" t="s">
        <v>672</v>
      </c>
      <c r="P204">
        <f t="shared" si="15"/>
        <v>10320</v>
      </c>
      <c r="Q204">
        <v>12000</v>
      </c>
      <c r="R204">
        <v>240</v>
      </c>
      <c r="S204">
        <f t="shared" si="16"/>
        <v>2</v>
      </c>
    </row>
    <row r="205" spans="1:19" x14ac:dyDescent="0.25">
      <c r="A205" t="s">
        <v>16</v>
      </c>
      <c r="B205" t="s">
        <v>889</v>
      </c>
      <c r="C205">
        <v>2005</v>
      </c>
      <c r="D205">
        <f t="shared" si="13"/>
        <v>3052.9179800000002</v>
      </c>
      <c r="E205">
        <v>1897</v>
      </c>
      <c r="F205" t="s">
        <v>890</v>
      </c>
      <c r="G205" t="s">
        <v>29</v>
      </c>
      <c r="H205" t="s">
        <v>891</v>
      </c>
      <c r="I205" t="s">
        <v>892</v>
      </c>
      <c r="J205" t="s">
        <v>118</v>
      </c>
      <c r="K205" t="s">
        <v>136</v>
      </c>
      <c r="L205" t="s">
        <v>41</v>
      </c>
      <c r="M205">
        <f t="shared" si="14"/>
        <v>0</v>
      </c>
      <c r="O205" t="s">
        <v>893</v>
      </c>
      <c r="P205">
        <f t="shared" si="15"/>
        <v>369798.27999999997</v>
      </c>
      <c r="Q205">
        <v>429998</v>
      </c>
      <c r="R205" t="e">
        <v>#VALUE!</v>
      </c>
      <c r="S205">
        <f t="shared" si="16"/>
        <v>5.4</v>
      </c>
    </row>
    <row r="206" spans="1:19" x14ac:dyDescent="0.25">
      <c r="A206" t="s">
        <v>142</v>
      </c>
      <c r="B206" t="s">
        <v>894</v>
      </c>
      <c r="C206">
        <v>2017</v>
      </c>
      <c r="D206">
        <f t="shared" si="13"/>
        <v>41842.839999999997</v>
      </c>
      <c r="E206">
        <v>26000</v>
      </c>
      <c r="F206" t="s">
        <v>895</v>
      </c>
      <c r="G206" t="s">
        <v>29</v>
      </c>
      <c r="H206" t="s">
        <v>322</v>
      </c>
      <c r="I206" t="s">
        <v>107</v>
      </c>
      <c r="J206" t="s">
        <v>118</v>
      </c>
      <c r="K206" t="s">
        <v>146</v>
      </c>
      <c r="L206" t="s">
        <v>41</v>
      </c>
      <c r="M206">
        <f t="shared" si="14"/>
        <v>0</v>
      </c>
      <c r="N206" t="s">
        <v>24</v>
      </c>
      <c r="O206" t="s">
        <v>896</v>
      </c>
      <c r="P206">
        <f t="shared" si="15"/>
        <v>28896</v>
      </c>
      <c r="Q206">
        <v>33600</v>
      </c>
      <c r="R206">
        <v>420</v>
      </c>
      <c r="S206">
        <f t="shared" si="16"/>
        <v>5</v>
      </c>
    </row>
    <row r="207" spans="1:19" x14ac:dyDescent="0.25">
      <c r="A207" t="s">
        <v>35</v>
      </c>
      <c r="B207" t="s">
        <v>508</v>
      </c>
      <c r="C207">
        <v>2022</v>
      </c>
      <c r="D207">
        <f t="shared" si="13"/>
        <v>3332.9431399999999</v>
      </c>
      <c r="E207">
        <v>2071</v>
      </c>
      <c r="F207" t="s">
        <v>897</v>
      </c>
      <c r="G207" t="s">
        <v>29</v>
      </c>
      <c r="H207" t="s">
        <v>510</v>
      </c>
      <c r="I207" t="s">
        <v>39</v>
      </c>
      <c r="J207" t="s">
        <v>898</v>
      </c>
      <c r="K207" t="s">
        <v>899</v>
      </c>
      <c r="L207" t="s">
        <v>41</v>
      </c>
      <c r="M207">
        <f t="shared" si="14"/>
        <v>0</v>
      </c>
      <c r="O207" t="s">
        <v>900</v>
      </c>
      <c r="P207">
        <f t="shared" si="15"/>
        <v>85957</v>
      </c>
      <c r="Q207">
        <v>99950</v>
      </c>
      <c r="R207" t="e">
        <v>#VALUE!</v>
      </c>
      <c r="S207" t="e">
        <f t="shared" si="16"/>
        <v>#VALUE!</v>
      </c>
    </row>
    <row r="208" spans="1:19" x14ac:dyDescent="0.25">
      <c r="A208" t="s">
        <v>16</v>
      </c>
      <c r="B208" t="s">
        <v>901</v>
      </c>
      <c r="C208">
        <v>2014</v>
      </c>
      <c r="D208">
        <f t="shared" si="13"/>
        <v>25152.37486</v>
      </c>
      <c r="E208">
        <v>15629</v>
      </c>
      <c r="F208" t="s">
        <v>902</v>
      </c>
      <c r="G208" t="s">
        <v>29</v>
      </c>
      <c r="H208" t="s">
        <v>903</v>
      </c>
      <c r="I208" t="s">
        <v>904</v>
      </c>
      <c r="J208" t="s">
        <v>22</v>
      </c>
      <c r="K208" t="s">
        <v>22</v>
      </c>
      <c r="L208" t="s">
        <v>41</v>
      </c>
      <c r="M208">
        <f t="shared" si="14"/>
        <v>0</v>
      </c>
      <c r="O208" t="s">
        <v>905</v>
      </c>
      <c r="P208">
        <f t="shared" si="15"/>
        <v>53234</v>
      </c>
      <c r="Q208">
        <v>61900</v>
      </c>
      <c r="R208" t="e">
        <v>#VALUE!</v>
      </c>
      <c r="S208" t="e">
        <f t="shared" si="16"/>
        <v>#VALUE!</v>
      </c>
    </row>
    <row r="209" spans="1:19" x14ac:dyDescent="0.25">
      <c r="A209" t="s">
        <v>906</v>
      </c>
      <c r="B209" t="s">
        <v>907</v>
      </c>
      <c r="C209">
        <v>2008</v>
      </c>
      <c r="D209">
        <f t="shared" si="13"/>
        <v>24172.286800000002</v>
      </c>
      <c r="E209">
        <v>15020</v>
      </c>
      <c r="F209" t="s">
        <v>908</v>
      </c>
      <c r="G209" t="s">
        <v>29</v>
      </c>
      <c r="H209" t="s">
        <v>909</v>
      </c>
      <c r="I209" t="s">
        <v>72</v>
      </c>
      <c r="J209" t="s">
        <v>61</v>
      </c>
      <c r="K209" t="s">
        <v>214</v>
      </c>
      <c r="L209" t="s">
        <v>41</v>
      </c>
      <c r="M209">
        <f t="shared" si="14"/>
        <v>0</v>
      </c>
      <c r="N209" t="s">
        <v>24</v>
      </c>
      <c r="O209" t="s">
        <v>441</v>
      </c>
      <c r="P209">
        <f t="shared" si="15"/>
        <v>15910</v>
      </c>
      <c r="Q209">
        <v>18500</v>
      </c>
      <c r="R209">
        <v>173</v>
      </c>
      <c r="S209">
        <f t="shared" si="16"/>
        <v>2.4</v>
      </c>
    </row>
    <row r="210" spans="1:19" x14ac:dyDescent="0.25">
      <c r="A210" t="s">
        <v>50</v>
      </c>
      <c r="B210" t="s">
        <v>910</v>
      </c>
      <c r="C210">
        <v>2022</v>
      </c>
      <c r="D210">
        <f t="shared" si="13"/>
        <v>18220.947479999999</v>
      </c>
      <c r="E210">
        <v>11322</v>
      </c>
      <c r="F210" t="s">
        <v>911</v>
      </c>
      <c r="G210" t="s">
        <v>29</v>
      </c>
      <c r="H210" t="s">
        <v>777</v>
      </c>
      <c r="I210" t="s">
        <v>31</v>
      </c>
      <c r="J210" t="s">
        <v>779</v>
      </c>
      <c r="K210" t="s">
        <v>780</v>
      </c>
      <c r="L210" t="s">
        <v>41</v>
      </c>
      <c r="M210">
        <f t="shared" si="14"/>
        <v>0</v>
      </c>
      <c r="O210" t="s">
        <v>912</v>
      </c>
      <c r="P210">
        <f t="shared" si="15"/>
        <v>103114</v>
      </c>
      <c r="Q210">
        <v>119900</v>
      </c>
      <c r="R210" t="e">
        <v>#VALUE!</v>
      </c>
      <c r="S210" t="e">
        <f t="shared" si="16"/>
        <v>#VALUE!</v>
      </c>
    </row>
    <row r="211" spans="1:19" x14ac:dyDescent="0.25">
      <c r="A211" t="s">
        <v>97</v>
      </c>
      <c r="B211" t="s">
        <v>913</v>
      </c>
      <c r="C211">
        <v>2016</v>
      </c>
      <c r="D211">
        <f t="shared" si="13"/>
        <v>81047.971739999994</v>
      </c>
      <c r="E211">
        <v>50361</v>
      </c>
      <c r="F211" t="s">
        <v>914</v>
      </c>
      <c r="G211" t="s">
        <v>29</v>
      </c>
      <c r="H211" t="s">
        <v>915</v>
      </c>
      <c r="I211" t="s">
        <v>39</v>
      </c>
      <c r="J211" t="s">
        <v>61</v>
      </c>
      <c r="K211" t="s">
        <v>22</v>
      </c>
      <c r="L211" t="s">
        <v>41</v>
      </c>
      <c r="M211">
        <f t="shared" si="14"/>
        <v>0</v>
      </c>
      <c r="O211" t="s">
        <v>916</v>
      </c>
      <c r="P211">
        <f t="shared" si="15"/>
        <v>56758.28</v>
      </c>
      <c r="Q211">
        <v>65998</v>
      </c>
      <c r="R211" t="e">
        <v>#VALUE!</v>
      </c>
      <c r="S211">
        <f t="shared" si="16"/>
        <v>5.7</v>
      </c>
    </row>
    <row r="212" spans="1:19" x14ac:dyDescent="0.25">
      <c r="A212" t="s">
        <v>120</v>
      </c>
      <c r="B212" t="s">
        <v>917</v>
      </c>
      <c r="C212">
        <v>2013</v>
      </c>
      <c r="D212">
        <f t="shared" si="13"/>
        <v>185074.1</v>
      </c>
      <c r="E212">
        <v>115000</v>
      </c>
      <c r="F212" t="s">
        <v>918</v>
      </c>
      <c r="G212" t="s">
        <v>29</v>
      </c>
      <c r="H212" t="s">
        <v>919</v>
      </c>
      <c r="I212" t="s">
        <v>107</v>
      </c>
      <c r="J212" t="s">
        <v>22</v>
      </c>
      <c r="K212" t="s">
        <v>22</v>
      </c>
      <c r="L212" t="s">
        <v>23</v>
      </c>
      <c r="M212">
        <f t="shared" si="14"/>
        <v>1</v>
      </c>
      <c r="N212" t="s">
        <v>24</v>
      </c>
      <c r="O212" t="s">
        <v>920</v>
      </c>
      <c r="P212">
        <f t="shared" si="15"/>
        <v>30960</v>
      </c>
      <c r="Q212">
        <v>36000</v>
      </c>
      <c r="R212">
        <v>429</v>
      </c>
      <c r="S212">
        <f t="shared" si="16"/>
        <v>4.5999999999999996</v>
      </c>
    </row>
    <row r="213" spans="1:19" x14ac:dyDescent="0.25">
      <c r="A213" t="s">
        <v>277</v>
      </c>
      <c r="B213" t="s">
        <v>921</v>
      </c>
      <c r="C213">
        <v>2005</v>
      </c>
      <c r="D213">
        <f t="shared" si="13"/>
        <v>45866.19</v>
      </c>
      <c r="E213">
        <v>28500</v>
      </c>
      <c r="F213" t="s">
        <v>922</v>
      </c>
      <c r="G213" t="s">
        <v>29</v>
      </c>
      <c r="H213" t="s">
        <v>923</v>
      </c>
      <c r="I213" t="s">
        <v>134</v>
      </c>
      <c r="J213" t="s">
        <v>61</v>
      </c>
      <c r="K213" t="s">
        <v>22</v>
      </c>
      <c r="L213" t="s">
        <v>41</v>
      </c>
      <c r="M213">
        <f t="shared" si="14"/>
        <v>0</v>
      </c>
      <c r="N213" t="s">
        <v>24</v>
      </c>
      <c r="O213" t="s">
        <v>845</v>
      </c>
      <c r="P213">
        <f t="shared" si="15"/>
        <v>54610</v>
      </c>
      <c r="Q213">
        <v>63500</v>
      </c>
      <c r="R213">
        <v>355</v>
      </c>
      <c r="S213">
        <f t="shared" si="16"/>
        <v>3.8</v>
      </c>
    </row>
    <row r="214" spans="1:19" x14ac:dyDescent="0.25">
      <c r="A214" t="s">
        <v>120</v>
      </c>
      <c r="B214" t="s">
        <v>924</v>
      </c>
      <c r="C214">
        <v>2018</v>
      </c>
      <c r="D214">
        <f t="shared" si="13"/>
        <v>83202.877999999997</v>
      </c>
      <c r="E214">
        <v>51700</v>
      </c>
      <c r="F214" t="s">
        <v>925</v>
      </c>
      <c r="G214" t="s">
        <v>29</v>
      </c>
      <c r="H214" t="s">
        <v>926</v>
      </c>
      <c r="I214" t="s">
        <v>107</v>
      </c>
      <c r="J214" t="s">
        <v>118</v>
      </c>
      <c r="K214" t="s">
        <v>22</v>
      </c>
      <c r="L214" t="s">
        <v>41</v>
      </c>
      <c r="M214">
        <f t="shared" si="14"/>
        <v>0</v>
      </c>
      <c r="N214" t="s">
        <v>24</v>
      </c>
      <c r="O214" t="s">
        <v>675</v>
      </c>
      <c r="P214">
        <f t="shared" si="15"/>
        <v>27520</v>
      </c>
      <c r="Q214">
        <v>32000</v>
      </c>
      <c r="R214">
        <v>375</v>
      </c>
      <c r="S214">
        <f t="shared" si="16"/>
        <v>2</v>
      </c>
    </row>
    <row r="215" spans="1:19" x14ac:dyDescent="0.25">
      <c r="A215" t="s">
        <v>16</v>
      </c>
      <c r="B215" t="s">
        <v>927</v>
      </c>
      <c r="C215">
        <v>2008</v>
      </c>
      <c r="D215">
        <f t="shared" si="13"/>
        <v>239709.58366</v>
      </c>
      <c r="E215">
        <v>148949</v>
      </c>
      <c r="F215" t="s">
        <v>928</v>
      </c>
      <c r="G215" t="s">
        <v>29</v>
      </c>
      <c r="H215" t="s">
        <v>929</v>
      </c>
      <c r="I215" t="s">
        <v>72</v>
      </c>
      <c r="J215" t="s">
        <v>40</v>
      </c>
      <c r="K215" t="s">
        <v>146</v>
      </c>
      <c r="L215" t="s">
        <v>41</v>
      </c>
      <c r="M215">
        <f t="shared" si="14"/>
        <v>0</v>
      </c>
      <c r="N215" t="s">
        <v>24</v>
      </c>
      <c r="O215" t="s">
        <v>930</v>
      </c>
      <c r="P215">
        <f t="shared" si="15"/>
        <v>3354</v>
      </c>
      <c r="Q215">
        <v>3900</v>
      </c>
      <c r="R215">
        <v>263</v>
      </c>
      <c r="S215">
        <f t="shared" si="16"/>
        <v>3.5</v>
      </c>
    </row>
    <row r="216" spans="1:19" x14ac:dyDescent="0.25">
      <c r="A216" t="s">
        <v>68</v>
      </c>
      <c r="B216" t="s">
        <v>931</v>
      </c>
      <c r="C216">
        <v>2018</v>
      </c>
      <c r="D216">
        <f t="shared" si="13"/>
        <v>63247.061999999998</v>
      </c>
      <c r="E216">
        <v>39300</v>
      </c>
      <c r="F216" t="s">
        <v>932</v>
      </c>
      <c r="G216" t="s">
        <v>29</v>
      </c>
      <c r="H216" t="s">
        <v>933</v>
      </c>
      <c r="I216" t="s">
        <v>95</v>
      </c>
      <c r="J216" t="s">
        <v>118</v>
      </c>
      <c r="K216" t="s">
        <v>146</v>
      </c>
      <c r="L216" t="s">
        <v>23</v>
      </c>
      <c r="M216">
        <f t="shared" si="14"/>
        <v>1</v>
      </c>
      <c r="N216" t="s">
        <v>24</v>
      </c>
      <c r="O216" t="s">
        <v>934</v>
      </c>
      <c r="P216">
        <f t="shared" si="15"/>
        <v>27305</v>
      </c>
      <c r="Q216">
        <v>31750</v>
      </c>
      <c r="R216">
        <v>320</v>
      </c>
      <c r="S216">
        <f t="shared" si="16"/>
        <v>3</v>
      </c>
    </row>
    <row r="217" spans="1:19" x14ac:dyDescent="0.25">
      <c r="A217" t="s">
        <v>237</v>
      </c>
      <c r="B217" t="s">
        <v>935</v>
      </c>
      <c r="C217">
        <v>2008</v>
      </c>
      <c r="D217">
        <f t="shared" si="13"/>
        <v>132485.69682000001</v>
      </c>
      <c r="E217">
        <v>82323</v>
      </c>
      <c r="F217" t="s">
        <v>936</v>
      </c>
      <c r="G217" t="s">
        <v>29</v>
      </c>
      <c r="H217" t="s">
        <v>937</v>
      </c>
      <c r="I217" t="s">
        <v>134</v>
      </c>
      <c r="J217" t="s">
        <v>22</v>
      </c>
      <c r="K217" t="s">
        <v>22</v>
      </c>
      <c r="L217" t="s">
        <v>41</v>
      </c>
      <c r="M217">
        <f t="shared" si="14"/>
        <v>0</v>
      </c>
      <c r="N217" t="s">
        <v>24</v>
      </c>
      <c r="O217" t="s">
        <v>323</v>
      </c>
      <c r="P217">
        <f t="shared" si="15"/>
        <v>24510</v>
      </c>
      <c r="Q217">
        <v>28500</v>
      </c>
      <c r="R217">
        <v>237</v>
      </c>
      <c r="S217">
        <f t="shared" si="16"/>
        <v>2.2000000000000002</v>
      </c>
    </row>
    <row r="218" spans="1:19" x14ac:dyDescent="0.25">
      <c r="A218" t="s">
        <v>56</v>
      </c>
      <c r="B218" t="s">
        <v>938</v>
      </c>
      <c r="C218">
        <v>2023</v>
      </c>
      <c r="D218">
        <f t="shared" si="13"/>
        <v>5751.7811599999995</v>
      </c>
      <c r="E218">
        <v>3574</v>
      </c>
      <c r="F218" t="s">
        <v>939</v>
      </c>
      <c r="G218" t="s">
        <v>29</v>
      </c>
      <c r="H218" t="s">
        <v>940</v>
      </c>
      <c r="I218" t="s">
        <v>941</v>
      </c>
      <c r="J218" t="s">
        <v>942</v>
      </c>
      <c r="K218" t="s">
        <v>943</v>
      </c>
      <c r="L218" t="s">
        <v>41</v>
      </c>
      <c r="M218">
        <f t="shared" si="14"/>
        <v>0</v>
      </c>
      <c r="O218" t="s">
        <v>944</v>
      </c>
      <c r="P218">
        <f t="shared" si="15"/>
        <v>30098.28</v>
      </c>
      <c r="Q218">
        <v>34998</v>
      </c>
      <c r="R218" t="e">
        <v>#VALUE!</v>
      </c>
      <c r="S218">
        <f t="shared" si="16"/>
        <v>1.5</v>
      </c>
    </row>
    <row r="219" spans="1:19" x14ac:dyDescent="0.25">
      <c r="A219" t="s">
        <v>16</v>
      </c>
      <c r="B219" t="s">
        <v>945</v>
      </c>
      <c r="C219">
        <v>2001</v>
      </c>
      <c r="D219">
        <f t="shared" si="13"/>
        <v>175992.59437999999</v>
      </c>
      <c r="E219">
        <v>109357</v>
      </c>
      <c r="F219" t="s">
        <v>946</v>
      </c>
      <c r="G219" t="s">
        <v>29</v>
      </c>
      <c r="H219" t="s">
        <v>947</v>
      </c>
      <c r="I219" t="s">
        <v>72</v>
      </c>
      <c r="J219" t="s">
        <v>73</v>
      </c>
      <c r="K219" t="s">
        <v>146</v>
      </c>
      <c r="L219" t="s">
        <v>41</v>
      </c>
      <c r="M219">
        <f t="shared" si="14"/>
        <v>0</v>
      </c>
      <c r="N219" t="s">
        <v>24</v>
      </c>
      <c r="O219" t="s">
        <v>948</v>
      </c>
      <c r="P219">
        <f t="shared" si="15"/>
        <v>10964.14</v>
      </c>
      <c r="Q219">
        <v>12749</v>
      </c>
      <c r="R219">
        <v>310</v>
      </c>
      <c r="S219">
        <f t="shared" si="16"/>
        <v>6.8</v>
      </c>
    </row>
    <row r="220" spans="1:19" x14ac:dyDescent="0.25">
      <c r="A220" t="s">
        <v>120</v>
      </c>
      <c r="B220" t="s">
        <v>949</v>
      </c>
      <c r="C220">
        <v>2004</v>
      </c>
      <c r="D220">
        <f t="shared" si="13"/>
        <v>74029.64</v>
      </c>
      <c r="E220">
        <v>46000</v>
      </c>
      <c r="F220" t="s">
        <v>950</v>
      </c>
      <c r="G220" t="s">
        <v>29</v>
      </c>
      <c r="H220" t="s">
        <v>951</v>
      </c>
      <c r="I220" t="s">
        <v>72</v>
      </c>
      <c r="J220" t="s">
        <v>118</v>
      </c>
      <c r="K220" t="s">
        <v>33</v>
      </c>
      <c r="L220" t="s">
        <v>41</v>
      </c>
      <c r="M220">
        <f t="shared" si="14"/>
        <v>0</v>
      </c>
      <c r="N220" t="s">
        <v>24</v>
      </c>
      <c r="O220" t="s">
        <v>952</v>
      </c>
      <c r="P220">
        <f t="shared" si="15"/>
        <v>16213.58</v>
      </c>
      <c r="Q220">
        <v>18853</v>
      </c>
      <c r="R220">
        <v>302</v>
      </c>
      <c r="S220">
        <f t="shared" si="16"/>
        <v>5</v>
      </c>
    </row>
    <row r="221" spans="1:19" x14ac:dyDescent="0.25">
      <c r="A221" t="s">
        <v>120</v>
      </c>
      <c r="B221" t="s">
        <v>953</v>
      </c>
      <c r="C221">
        <v>2007</v>
      </c>
      <c r="D221">
        <f t="shared" si="13"/>
        <v>198129.06607999999</v>
      </c>
      <c r="E221">
        <v>123112</v>
      </c>
      <c r="F221" t="s">
        <v>954</v>
      </c>
      <c r="G221" t="s">
        <v>29</v>
      </c>
      <c r="H221" t="s">
        <v>955</v>
      </c>
      <c r="I221" t="s">
        <v>72</v>
      </c>
      <c r="J221" t="s">
        <v>61</v>
      </c>
      <c r="K221" t="s">
        <v>22</v>
      </c>
      <c r="L221" t="s">
        <v>23</v>
      </c>
      <c r="M221">
        <f t="shared" si="14"/>
        <v>1</v>
      </c>
      <c r="N221" t="s">
        <v>24</v>
      </c>
      <c r="O221" t="s">
        <v>956</v>
      </c>
      <c r="P221">
        <f t="shared" si="15"/>
        <v>90299.14</v>
      </c>
      <c r="Q221">
        <v>104999</v>
      </c>
      <c r="R221">
        <v>382</v>
      </c>
      <c r="S221">
        <f t="shared" si="16"/>
        <v>5.5</v>
      </c>
    </row>
    <row r="222" spans="1:19" x14ac:dyDescent="0.25">
      <c r="A222" t="s">
        <v>43</v>
      </c>
      <c r="B222" t="s">
        <v>957</v>
      </c>
      <c r="C222">
        <v>2007</v>
      </c>
      <c r="D222">
        <f t="shared" si="13"/>
        <v>59706.514000000003</v>
      </c>
      <c r="E222">
        <v>37100</v>
      </c>
      <c r="F222" t="s">
        <v>958</v>
      </c>
      <c r="G222" t="s">
        <v>29</v>
      </c>
      <c r="H222" t="s">
        <v>351</v>
      </c>
      <c r="I222" t="s">
        <v>134</v>
      </c>
      <c r="J222" t="s">
        <v>33</v>
      </c>
      <c r="K222" t="s">
        <v>22</v>
      </c>
      <c r="L222" t="s">
        <v>41</v>
      </c>
      <c r="M222">
        <f t="shared" si="14"/>
        <v>0</v>
      </c>
      <c r="N222" t="s">
        <v>24</v>
      </c>
      <c r="O222" t="s">
        <v>959</v>
      </c>
      <c r="P222">
        <f t="shared" si="15"/>
        <v>14534</v>
      </c>
      <c r="Q222">
        <v>16900</v>
      </c>
      <c r="R222">
        <v>306</v>
      </c>
      <c r="S222">
        <f t="shared" si="16"/>
        <v>3.5</v>
      </c>
    </row>
    <row r="223" spans="1:19" x14ac:dyDescent="0.25">
      <c r="A223" t="s">
        <v>426</v>
      </c>
      <c r="B223" t="s">
        <v>960</v>
      </c>
      <c r="C223">
        <v>2016</v>
      </c>
      <c r="D223">
        <f t="shared" si="13"/>
        <v>143231.26</v>
      </c>
      <c r="E223">
        <v>89000</v>
      </c>
      <c r="F223" t="s">
        <v>961</v>
      </c>
      <c r="G223" t="s">
        <v>29</v>
      </c>
      <c r="H223" t="s">
        <v>962</v>
      </c>
      <c r="I223" t="s">
        <v>134</v>
      </c>
      <c r="J223" t="s">
        <v>61</v>
      </c>
      <c r="K223" t="s">
        <v>22</v>
      </c>
      <c r="L223" t="s">
        <v>41</v>
      </c>
      <c r="M223">
        <f t="shared" si="14"/>
        <v>0</v>
      </c>
      <c r="N223" t="s">
        <v>24</v>
      </c>
      <c r="O223" t="s">
        <v>537</v>
      </c>
      <c r="P223">
        <f t="shared" si="15"/>
        <v>12470</v>
      </c>
      <c r="Q223">
        <v>14500</v>
      </c>
      <c r="R223">
        <v>210</v>
      </c>
      <c r="S223">
        <f t="shared" si="16"/>
        <v>2</v>
      </c>
    </row>
    <row r="224" spans="1:19" x14ac:dyDescent="0.25">
      <c r="A224" t="s">
        <v>125</v>
      </c>
      <c r="B224" t="s">
        <v>963</v>
      </c>
      <c r="C224">
        <v>2022</v>
      </c>
      <c r="D224">
        <f t="shared" si="13"/>
        <v>1995.5816</v>
      </c>
      <c r="E224">
        <v>1240</v>
      </c>
      <c r="F224" t="s">
        <v>964</v>
      </c>
      <c r="G224" t="s">
        <v>29</v>
      </c>
      <c r="H224" t="s">
        <v>965</v>
      </c>
      <c r="I224" t="s">
        <v>31</v>
      </c>
      <c r="J224" t="s">
        <v>966</v>
      </c>
      <c r="K224" t="s">
        <v>22</v>
      </c>
      <c r="L224" t="s">
        <v>41</v>
      </c>
      <c r="M224">
        <f t="shared" si="14"/>
        <v>0</v>
      </c>
      <c r="O224" t="s">
        <v>967</v>
      </c>
      <c r="P224">
        <f t="shared" si="15"/>
        <v>46354</v>
      </c>
      <c r="Q224">
        <v>53900</v>
      </c>
      <c r="R224" t="e">
        <v>#VALUE!</v>
      </c>
      <c r="S224" t="e">
        <f t="shared" si="16"/>
        <v>#VALUE!</v>
      </c>
    </row>
    <row r="225" spans="1:19" x14ac:dyDescent="0.25">
      <c r="A225" t="s">
        <v>103</v>
      </c>
      <c r="B225" t="s">
        <v>968</v>
      </c>
      <c r="C225">
        <v>2019</v>
      </c>
      <c r="D225">
        <f t="shared" si="13"/>
        <v>107943.26182</v>
      </c>
      <c r="E225">
        <v>67073</v>
      </c>
      <c r="F225" t="s">
        <v>969</v>
      </c>
      <c r="G225" t="s">
        <v>29</v>
      </c>
      <c r="H225" t="s">
        <v>970</v>
      </c>
      <c r="I225" t="s">
        <v>165</v>
      </c>
      <c r="J225" t="s">
        <v>22</v>
      </c>
      <c r="K225" t="s">
        <v>22</v>
      </c>
      <c r="L225" t="s">
        <v>23</v>
      </c>
      <c r="M225">
        <f t="shared" si="14"/>
        <v>1</v>
      </c>
      <c r="N225" t="s">
        <v>24</v>
      </c>
      <c r="O225" t="s">
        <v>430</v>
      </c>
      <c r="P225">
        <f t="shared" si="15"/>
        <v>41279.14</v>
      </c>
      <c r="Q225">
        <v>47999</v>
      </c>
      <c r="R225">
        <v>450</v>
      </c>
      <c r="S225">
        <f t="shared" si="16"/>
        <v>3.5</v>
      </c>
    </row>
    <row r="226" spans="1:19" x14ac:dyDescent="0.25">
      <c r="A226" t="s">
        <v>403</v>
      </c>
      <c r="B226" t="s">
        <v>971</v>
      </c>
      <c r="C226">
        <v>2015</v>
      </c>
      <c r="D226">
        <f t="shared" si="13"/>
        <v>46188.057999999997</v>
      </c>
      <c r="E226">
        <v>28700</v>
      </c>
      <c r="F226" t="s">
        <v>972</v>
      </c>
      <c r="G226" t="s">
        <v>29</v>
      </c>
      <c r="H226" t="s">
        <v>973</v>
      </c>
      <c r="I226" t="s">
        <v>95</v>
      </c>
      <c r="J226" t="s">
        <v>118</v>
      </c>
      <c r="K226" t="s">
        <v>214</v>
      </c>
      <c r="M226">
        <f t="shared" si="14"/>
        <v>0</v>
      </c>
      <c r="O226" t="s">
        <v>974</v>
      </c>
      <c r="P226">
        <f t="shared" si="15"/>
        <v>21414</v>
      </c>
      <c r="Q226">
        <v>24900</v>
      </c>
      <c r="R226">
        <v>404</v>
      </c>
      <c r="S226">
        <f t="shared" si="16"/>
        <v>3</v>
      </c>
    </row>
    <row r="227" spans="1:19" x14ac:dyDescent="0.25">
      <c r="A227" t="s">
        <v>79</v>
      </c>
      <c r="B227" t="s">
        <v>975</v>
      </c>
      <c r="C227">
        <v>2023</v>
      </c>
      <c r="D227">
        <f t="shared" si="13"/>
        <v>13196.588</v>
      </c>
      <c r="E227">
        <v>8200</v>
      </c>
      <c r="F227" t="s">
        <v>976</v>
      </c>
      <c r="H227" t="s">
        <v>977</v>
      </c>
      <c r="I227" t="s">
        <v>72</v>
      </c>
      <c r="J227" t="s">
        <v>22</v>
      </c>
      <c r="K227" t="s">
        <v>22</v>
      </c>
      <c r="L227" t="s">
        <v>41</v>
      </c>
      <c r="M227">
        <f t="shared" si="14"/>
        <v>0</v>
      </c>
      <c r="N227" t="s">
        <v>24</v>
      </c>
      <c r="O227" t="s">
        <v>978</v>
      </c>
      <c r="P227">
        <f t="shared" si="15"/>
        <v>80839.14</v>
      </c>
      <c r="Q227">
        <v>93999</v>
      </c>
      <c r="R227">
        <v>670</v>
      </c>
      <c r="S227" t="e">
        <f t="shared" si="16"/>
        <v>#VALUE!</v>
      </c>
    </row>
    <row r="228" spans="1:19" x14ac:dyDescent="0.25">
      <c r="A228" t="s">
        <v>120</v>
      </c>
      <c r="B228" t="s">
        <v>979</v>
      </c>
      <c r="C228">
        <v>2018</v>
      </c>
      <c r="D228">
        <f t="shared" si="13"/>
        <v>65982.94</v>
      </c>
      <c r="E228">
        <v>41000</v>
      </c>
      <c r="F228" t="s">
        <v>626</v>
      </c>
      <c r="G228" t="s">
        <v>29</v>
      </c>
      <c r="H228" t="s">
        <v>980</v>
      </c>
      <c r="I228" t="s">
        <v>107</v>
      </c>
      <c r="J228" t="s">
        <v>33</v>
      </c>
      <c r="K228" t="s">
        <v>22</v>
      </c>
      <c r="L228" t="s">
        <v>41</v>
      </c>
      <c r="M228">
        <f t="shared" si="14"/>
        <v>0</v>
      </c>
      <c r="N228" t="s">
        <v>24</v>
      </c>
      <c r="O228" t="s">
        <v>981</v>
      </c>
      <c r="P228">
        <f t="shared" si="15"/>
        <v>93654</v>
      </c>
      <c r="Q228">
        <v>108900</v>
      </c>
      <c r="R228">
        <v>563</v>
      </c>
      <c r="S228">
        <f t="shared" si="16"/>
        <v>5.5</v>
      </c>
    </row>
    <row r="229" spans="1:19" x14ac:dyDescent="0.25">
      <c r="A229" t="s">
        <v>16</v>
      </c>
      <c r="B229" t="s">
        <v>982</v>
      </c>
      <c r="C229">
        <v>2018</v>
      </c>
      <c r="D229">
        <f t="shared" si="13"/>
        <v>159316.6133</v>
      </c>
      <c r="E229">
        <v>98995</v>
      </c>
      <c r="F229" t="s">
        <v>983</v>
      </c>
      <c r="G229" t="s">
        <v>29</v>
      </c>
      <c r="H229" t="s">
        <v>984</v>
      </c>
      <c r="I229" t="s">
        <v>39</v>
      </c>
      <c r="J229" t="s">
        <v>985</v>
      </c>
      <c r="K229" t="s">
        <v>813</v>
      </c>
      <c r="L229" t="s">
        <v>41</v>
      </c>
      <c r="M229">
        <f t="shared" si="14"/>
        <v>0</v>
      </c>
      <c r="O229" t="s">
        <v>944</v>
      </c>
      <c r="P229">
        <f t="shared" si="15"/>
        <v>30098.28</v>
      </c>
      <c r="Q229">
        <v>34998</v>
      </c>
      <c r="R229" t="e">
        <v>#VALUE!</v>
      </c>
      <c r="S229">
        <f t="shared" si="16"/>
        <v>3.5</v>
      </c>
    </row>
    <row r="230" spans="1:19" x14ac:dyDescent="0.25">
      <c r="A230" t="s">
        <v>426</v>
      </c>
      <c r="B230" t="s">
        <v>986</v>
      </c>
      <c r="C230">
        <v>2012</v>
      </c>
      <c r="D230">
        <f t="shared" si="13"/>
        <v>199260.43210000001</v>
      </c>
      <c r="E230">
        <v>123815</v>
      </c>
      <c r="F230" t="s">
        <v>987</v>
      </c>
      <c r="G230" t="s">
        <v>29</v>
      </c>
      <c r="H230" t="s">
        <v>988</v>
      </c>
      <c r="I230" t="s">
        <v>21</v>
      </c>
      <c r="J230" t="s">
        <v>22</v>
      </c>
      <c r="K230" t="s">
        <v>33</v>
      </c>
      <c r="L230" t="s">
        <v>41</v>
      </c>
      <c r="M230">
        <f t="shared" si="14"/>
        <v>0</v>
      </c>
      <c r="N230" t="s">
        <v>24</v>
      </c>
      <c r="O230" t="s">
        <v>989</v>
      </c>
      <c r="P230">
        <f t="shared" si="15"/>
        <v>4300</v>
      </c>
      <c r="Q230">
        <v>5000</v>
      </c>
      <c r="R230">
        <v>283</v>
      </c>
      <c r="S230">
        <f t="shared" si="16"/>
        <v>3.6</v>
      </c>
    </row>
    <row r="231" spans="1:19" x14ac:dyDescent="0.25">
      <c r="A231" t="s">
        <v>990</v>
      </c>
      <c r="B231" t="s">
        <v>991</v>
      </c>
      <c r="C231">
        <v>2011</v>
      </c>
      <c r="D231">
        <f t="shared" si="13"/>
        <v>10187.1222</v>
      </c>
      <c r="E231">
        <v>6330</v>
      </c>
      <c r="F231" t="s">
        <v>992</v>
      </c>
      <c r="G231" t="s">
        <v>29</v>
      </c>
      <c r="H231" t="s">
        <v>993</v>
      </c>
      <c r="I231" t="s">
        <v>337</v>
      </c>
      <c r="J231" t="s">
        <v>118</v>
      </c>
      <c r="K231" t="s">
        <v>118</v>
      </c>
      <c r="L231" t="s">
        <v>41</v>
      </c>
      <c r="M231">
        <f t="shared" si="14"/>
        <v>0</v>
      </c>
      <c r="N231" t="s">
        <v>24</v>
      </c>
      <c r="O231" t="s">
        <v>994</v>
      </c>
      <c r="P231">
        <f t="shared" si="15"/>
        <v>1677855.7</v>
      </c>
      <c r="Q231">
        <v>1950995</v>
      </c>
      <c r="R231" t="e">
        <v>#VALUE!</v>
      </c>
      <c r="S231" t="e">
        <f t="shared" si="16"/>
        <v>#VALUE!</v>
      </c>
    </row>
    <row r="232" spans="1:19" x14ac:dyDescent="0.25">
      <c r="A232" t="s">
        <v>97</v>
      </c>
      <c r="B232" t="s">
        <v>995</v>
      </c>
      <c r="C232">
        <v>2020</v>
      </c>
      <c r="D232">
        <f t="shared" si="13"/>
        <v>98718.524940000003</v>
      </c>
      <c r="E232">
        <v>61341</v>
      </c>
      <c r="F232" t="s">
        <v>996</v>
      </c>
      <c r="G232" t="s">
        <v>29</v>
      </c>
      <c r="H232" t="s">
        <v>997</v>
      </c>
      <c r="I232" t="s">
        <v>31</v>
      </c>
      <c r="J232" t="s">
        <v>998</v>
      </c>
      <c r="K232" t="s">
        <v>22</v>
      </c>
      <c r="L232" t="s">
        <v>23</v>
      </c>
      <c r="M232">
        <f t="shared" si="14"/>
        <v>1</v>
      </c>
      <c r="O232" t="s">
        <v>999</v>
      </c>
      <c r="P232">
        <f t="shared" si="15"/>
        <v>29312.239999999998</v>
      </c>
      <c r="Q232">
        <v>34084</v>
      </c>
      <c r="R232" t="e">
        <v>#VALUE!</v>
      </c>
      <c r="S232" t="e">
        <f t="shared" si="16"/>
        <v>#VALUE!</v>
      </c>
    </row>
    <row r="233" spans="1:19" x14ac:dyDescent="0.25">
      <c r="A233" t="s">
        <v>237</v>
      </c>
      <c r="B233" t="s">
        <v>1000</v>
      </c>
      <c r="C233">
        <v>2016</v>
      </c>
      <c r="D233">
        <f t="shared" si="13"/>
        <v>155257.85782</v>
      </c>
      <c r="E233">
        <v>96473</v>
      </c>
      <c r="F233" t="s">
        <v>1001</v>
      </c>
      <c r="G233" t="s">
        <v>29</v>
      </c>
      <c r="H233" t="s">
        <v>1002</v>
      </c>
      <c r="I233" t="s">
        <v>289</v>
      </c>
      <c r="J233" t="s">
        <v>22</v>
      </c>
      <c r="K233" t="s">
        <v>22</v>
      </c>
      <c r="L233" t="s">
        <v>41</v>
      </c>
      <c r="M233">
        <f t="shared" si="14"/>
        <v>0</v>
      </c>
      <c r="O233" t="s">
        <v>1003</v>
      </c>
      <c r="P233">
        <f t="shared" si="15"/>
        <v>13415.14</v>
      </c>
      <c r="Q233">
        <v>15599</v>
      </c>
      <c r="R233" t="e">
        <v>#VALUE!</v>
      </c>
      <c r="S233" t="e">
        <f t="shared" si="16"/>
        <v>#VALUE!</v>
      </c>
    </row>
    <row r="234" spans="1:19" x14ac:dyDescent="0.25">
      <c r="A234" t="s">
        <v>210</v>
      </c>
      <c r="B234" t="s">
        <v>1004</v>
      </c>
      <c r="C234">
        <v>2017</v>
      </c>
      <c r="D234">
        <f t="shared" si="13"/>
        <v>106388.63937999999</v>
      </c>
      <c r="E234">
        <v>66107</v>
      </c>
      <c r="F234" t="s">
        <v>1005</v>
      </c>
      <c r="G234" t="s">
        <v>29</v>
      </c>
      <c r="H234" t="s">
        <v>570</v>
      </c>
      <c r="I234" t="s">
        <v>715</v>
      </c>
      <c r="J234" t="s">
        <v>1006</v>
      </c>
      <c r="K234" t="s">
        <v>22</v>
      </c>
      <c r="L234" t="s">
        <v>41</v>
      </c>
      <c r="M234">
        <f t="shared" si="14"/>
        <v>0</v>
      </c>
      <c r="O234" t="s">
        <v>1007</v>
      </c>
      <c r="P234">
        <f t="shared" si="15"/>
        <v>26944.66</v>
      </c>
      <c r="Q234">
        <v>31331</v>
      </c>
      <c r="R234" t="e">
        <v>#VALUE!</v>
      </c>
      <c r="S234" t="e">
        <f t="shared" si="16"/>
        <v>#VALUE!</v>
      </c>
    </row>
    <row r="235" spans="1:19" x14ac:dyDescent="0.25">
      <c r="A235" t="s">
        <v>84</v>
      </c>
      <c r="B235" t="s">
        <v>1008</v>
      </c>
      <c r="C235">
        <v>2008</v>
      </c>
      <c r="D235">
        <f t="shared" si="13"/>
        <v>183926.64058000001</v>
      </c>
      <c r="E235">
        <v>114287</v>
      </c>
      <c r="F235" t="s">
        <v>1009</v>
      </c>
      <c r="G235" t="s">
        <v>29</v>
      </c>
      <c r="H235" t="s">
        <v>1010</v>
      </c>
      <c r="I235" t="s">
        <v>21</v>
      </c>
      <c r="J235" t="s">
        <v>22</v>
      </c>
      <c r="K235" t="s">
        <v>22</v>
      </c>
      <c r="L235" t="s">
        <v>41</v>
      </c>
      <c r="M235">
        <f t="shared" si="14"/>
        <v>0</v>
      </c>
      <c r="N235" t="s">
        <v>24</v>
      </c>
      <c r="O235" t="s">
        <v>1011</v>
      </c>
      <c r="P235">
        <f t="shared" si="15"/>
        <v>8514</v>
      </c>
      <c r="Q235">
        <v>9900</v>
      </c>
      <c r="R235">
        <v>400</v>
      </c>
      <c r="S235">
        <f t="shared" si="16"/>
        <v>4.2</v>
      </c>
    </row>
    <row r="236" spans="1:19" x14ac:dyDescent="0.25">
      <c r="A236" t="s">
        <v>56</v>
      </c>
      <c r="B236" t="s">
        <v>1012</v>
      </c>
      <c r="C236">
        <v>2015</v>
      </c>
      <c r="D236">
        <f t="shared" si="13"/>
        <v>120700.5</v>
      </c>
      <c r="E236">
        <v>75000</v>
      </c>
      <c r="F236" t="s">
        <v>681</v>
      </c>
      <c r="G236" t="s">
        <v>29</v>
      </c>
      <c r="H236" t="s">
        <v>1013</v>
      </c>
      <c r="I236" t="s">
        <v>247</v>
      </c>
      <c r="J236" t="s">
        <v>226</v>
      </c>
      <c r="K236" t="s">
        <v>146</v>
      </c>
      <c r="L236" t="s">
        <v>41</v>
      </c>
      <c r="M236">
        <f t="shared" si="14"/>
        <v>0</v>
      </c>
      <c r="N236" t="s">
        <v>24</v>
      </c>
      <c r="O236" t="s">
        <v>537</v>
      </c>
      <c r="P236">
        <f t="shared" si="15"/>
        <v>12470</v>
      </c>
      <c r="Q236">
        <v>14500</v>
      </c>
      <c r="R236">
        <v>150</v>
      </c>
      <c r="S236">
        <f t="shared" si="16"/>
        <v>2</v>
      </c>
    </row>
    <row r="237" spans="1:19" x14ac:dyDescent="0.25">
      <c r="A237" t="s">
        <v>68</v>
      </c>
      <c r="B237" t="s">
        <v>446</v>
      </c>
      <c r="C237">
        <v>2016</v>
      </c>
      <c r="D237">
        <f t="shared" si="13"/>
        <v>73707.771999999997</v>
      </c>
      <c r="E237">
        <v>45800</v>
      </c>
      <c r="F237" t="s">
        <v>1014</v>
      </c>
      <c r="G237" t="s">
        <v>29</v>
      </c>
      <c r="H237" t="s">
        <v>448</v>
      </c>
      <c r="I237" t="s">
        <v>48</v>
      </c>
      <c r="J237" t="s">
        <v>226</v>
      </c>
      <c r="K237" t="s">
        <v>22</v>
      </c>
      <c r="M237">
        <f t="shared" si="14"/>
        <v>0</v>
      </c>
      <c r="O237" t="s">
        <v>1015</v>
      </c>
      <c r="P237">
        <f t="shared" si="15"/>
        <v>31648</v>
      </c>
      <c r="Q237">
        <v>36800</v>
      </c>
      <c r="R237">
        <v>560</v>
      </c>
      <c r="S237">
        <f t="shared" si="16"/>
        <v>4.4000000000000004</v>
      </c>
    </row>
    <row r="238" spans="1:19" x14ac:dyDescent="0.25">
      <c r="A238" t="s">
        <v>1016</v>
      </c>
      <c r="B238" t="s">
        <v>1017</v>
      </c>
      <c r="C238">
        <v>2021</v>
      </c>
      <c r="D238">
        <f t="shared" si="13"/>
        <v>19588.886480000001</v>
      </c>
      <c r="E238">
        <v>12172</v>
      </c>
      <c r="F238" t="s">
        <v>1018</v>
      </c>
      <c r="H238" t="s">
        <v>1019</v>
      </c>
      <c r="I238" t="s">
        <v>778</v>
      </c>
      <c r="J238" t="s">
        <v>1020</v>
      </c>
      <c r="K238" t="s">
        <v>463</v>
      </c>
      <c r="L238" t="s">
        <v>41</v>
      </c>
      <c r="M238">
        <f t="shared" si="14"/>
        <v>0</v>
      </c>
      <c r="O238" t="s">
        <v>1021</v>
      </c>
      <c r="P238">
        <f t="shared" si="15"/>
        <v>30959.14</v>
      </c>
      <c r="Q238">
        <v>35999</v>
      </c>
      <c r="R238" t="e">
        <v>#VALUE!</v>
      </c>
      <c r="S238" t="e">
        <f t="shared" si="16"/>
        <v>#VALUE!</v>
      </c>
    </row>
    <row r="239" spans="1:19" x14ac:dyDescent="0.25">
      <c r="A239" t="s">
        <v>68</v>
      </c>
      <c r="B239" t="s">
        <v>1022</v>
      </c>
      <c r="C239">
        <v>2016</v>
      </c>
      <c r="D239">
        <f t="shared" si="13"/>
        <v>113590.43588</v>
      </c>
      <c r="E239">
        <v>70582</v>
      </c>
      <c r="F239" t="s">
        <v>1023</v>
      </c>
      <c r="G239" t="s">
        <v>29</v>
      </c>
      <c r="H239" t="s">
        <v>479</v>
      </c>
      <c r="I239" t="s">
        <v>95</v>
      </c>
      <c r="J239" t="s">
        <v>22</v>
      </c>
      <c r="K239" t="s">
        <v>118</v>
      </c>
      <c r="L239" t="s">
        <v>23</v>
      </c>
      <c r="M239">
        <f t="shared" si="14"/>
        <v>1</v>
      </c>
      <c r="N239" t="s">
        <v>24</v>
      </c>
      <c r="O239" t="s">
        <v>1024</v>
      </c>
      <c r="P239">
        <f t="shared" si="15"/>
        <v>30100</v>
      </c>
      <c r="Q239">
        <v>35000</v>
      </c>
      <c r="R239">
        <v>300</v>
      </c>
      <c r="S239">
        <f t="shared" si="16"/>
        <v>3</v>
      </c>
    </row>
    <row r="240" spans="1:19" x14ac:dyDescent="0.25">
      <c r="A240" t="s">
        <v>277</v>
      </c>
      <c r="B240" t="s">
        <v>1025</v>
      </c>
      <c r="C240">
        <v>2014</v>
      </c>
      <c r="D240">
        <f t="shared" si="13"/>
        <v>53249.841919999999</v>
      </c>
      <c r="E240">
        <v>33088</v>
      </c>
      <c r="F240" t="s">
        <v>1026</v>
      </c>
      <c r="G240" t="s">
        <v>29</v>
      </c>
      <c r="H240" t="s">
        <v>1027</v>
      </c>
      <c r="I240" t="s">
        <v>48</v>
      </c>
      <c r="J240" t="s">
        <v>22</v>
      </c>
      <c r="K240" t="s">
        <v>22</v>
      </c>
      <c r="L240" t="s">
        <v>41</v>
      </c>
      <c r="M240">
        <f t="shared" si="14"/>
        <v>0</v>
      </c>
      <c r="N240" t="s">
        <v>24</v>
      </c>
      <c r="O240" t="s">
        <v>1028</v>
      </c>
      <c r="P240">
        <f t="shared" si="15"/>
        <v>42785</v>
      </c>
      <c r="Q240">
        <v>49750</v>
      </c>
      <c r="R240">
        <v>325</v>
      </c>
      <c r="S240">
        <f t="shared" si="16"/>
        <v>3.4</v>
      </c>
    </row>
    <row r="241" spans="1:19" x14ac:dyDescent="0.25">
      <c r="A241" t="s">
        <v>103</v>
      </c>
      <c r="B241" t="s">
        <v>1029</v>
      </c>
      <c r="C241">
        <v>2021</v>
      </c>
      <c r="D241">
        <f t="shared" si="13"/>
        <v>2977.279</v>
      </c>
      <c r="E241">
        <v>1850</v>
      </c>
      <c r="F241" t="s">
        <v>1030</v>
      </c>
      <c r="G241" t="s">
        <v>331</v>
      </c>
      <c r="H241" t="s">
        <v>1031</v>
      </c>
      <c r="I241" t="s">
        <v>521</v>
      </c>
      <c r="J241" t="s">
        <v>61</v>
      </c>
      <c r="K241" t="s">
        <v>146</v>
      </c>
      <c r="L241" t="s">
        <v>41</v>
      </c>
      <c r="M241">
        <f t="shared" si="14"/>
        <v>0</v>
      </c>
      <c r="N241" t="s">
        <v>24</v>
      </c>
      <c r="O241" t="s">
        <v>1032</v>
      </c>
      <c r="P241">
        <f t="shared" si="15"/>
        <v>42140</v>
      </c>
      <c r="Q241">
        <v>49000</v>
      </c>
      <c r="R241">
        <v>266</v>
      </c>
      <c r="S241">
        <f t="shared" si="16"/>
        <v>2.5</v>
      </c>
    </row>
    <row r="242" spans="1:19" x14ac:dyDescent="0.25">
      <c r="A242" t="s">
        <v>363</v>
      </c>
      <c r="B242" t="s">
        <v>1033</v>
      </c>
      <c r="C242">
        <v>2008</v>
      </c>
      <c r="D242">
        <f t="shared" si="13"/>
        <v>151527.40770000001</v>
      </c>
      <c r="E242">
        <v>94155</v>
      </c>
      <c r="F242" t="s">
        <v>1034</v>
      </c>
      <c r="G242" t="s">
        <v>29</v>
      </c>
      <c r="H242" t="s">
        <v>736</v>
      </c>
      <c r="I242" t="s">
        <v>557</v>
      </c>
      <c r="J242" t="s">
        <v>118</v>
      </c>
      <c r="K242" t="s">
        <v>146</v>
      </c>
      <c r="L242" t="s">
        <v>41</v>
      </c>
      <c r="M242">
        <f t="shared" si="14"/>
        <v>0</v>
      </c>
      <c r="N242" t="s">
        <v>24</v>
      </c>
      <c r="O242" t="s">
        <v>1035</v>
      </c>
      <c r="P242">
        <f t="shared" si="15"/>
        <v>9030</v>
      </c>
      <c r="Q242">
        <v>10500</v>
      </c>
      <c r="R242">
        <v>275</v>
      </c>
      <c r="S242">
        <f t="shared" si="16"/>
        <v>4.5999999999999996</v>
      </c>
    </row>
    <row r="243" spans="1:19" x14ac:dyDescent="0.25">
      <c r="A243" t="s">
        <v>363</v>
      </c>
      <c r="B243" t="s">
        <v>1036</v>
      </c>
      <c r="C243">
        <v>2016</v>
      </c>
      <c r="D243">
        <f t="shared" si="13"/>
        <v>40233.5</v>
      </c>
      <c r="E243">
        <v>25000</v>
      </c>
      <c r="F243" t="s">
        <v>1037</v>
      </c>
      <c r="G243" t="s">
        <v>29</v>
      </c>
      <c r="H243" t="s">
        <v>1038</v>
      </c>
      <c r="I243" t="s">
        <v>95</v>
      </c>
      <c r="J243" t="s">
        <v>214</v>
      </c>
      <c r="K243" t="s">
        <v>146</v>
      </c>
      <c r="L243" t="s">
        <v>41</v>
      </c>
      <c r="M243">
        <f t="shared" si="14"/>
        <v>0</v>
      </c>
      <c r="N243" t="s">
        <v>24</v>
      </c>
      <c r="O243" t="s">
        <v>1039</v>
      </c>
      <c r="P243">
        <f t="shared" si="15"/>
        <v>15479.14</v>
      </c>
      <c r="Q243">
        <v>17999</v>
      </c>
      <c r="R243">
        <v>335</v>
      </c>
      <c r="S243">
        <f t="shared" si="16"/>
        <v>3.6</v>
      </c>
    </row>
    <row r="244" spans="1:19" x14ac:dyDescent="0.25">
      <c r="A244" t="s">
        <v>503</v>
      </c>
      <c r="B244" t="s">
        <v>1040</v>
      </c>
      <c r="C244">
        <v>2016</v>
      </c>
      <c r="D244">
        <f t="shared" si="13"/>
        <v>160129.32999999999</v>
      </c>
      <c r="E244">
        <v>99500</v>
      </c>
      <c r="F244" t="s">
        <v>1041</v>
      </c>
      <c r="G244" t="s">
        <v>29</v>
      </c>
      <c r="H244" t="s">
        <v>164</v>
      </c>
      <c r="I244" t="s">
        <v>95</v>
      </c>
      <c r="J244" t="s">
        <v>33</v>
      </c>
      <c r="K244" t="s">
        <v>22</v>
      </c>
      <c r="L244" t="s">
        <v>41</v>
      </c>
      <c r="M244">
        <f t="shared" si="14"/>
        <v>0</v>
      </c>
      <c r="N244" t="s">
        <v>24</v>
      </c>
      <c r="O244" t="s">
        <v>1042</v>
      </c>
      <c r="P244">
        <f t="shared" si="15"/>
        <v>24075.7</v>
      </c>
      <c r="Q244">
        <v>27995</v>
      </c>
      <c r="R244">
        <v>355</v>
      </c>
      <c r="S244">
        <f t="shared" si="16"/>
        <v>5.3</v>
      </c>
    </row>
    <row r="245" spans="1:19" x14ac:dyDescent="0.25">
      <c r="A245" t="s">
        <v>43</v>
      </c>
      <c r="B245" t="s">
        <v>1043</v>
      </c>
      <c r="C245">
        <v>2009</v>
      </c>
      <c r="D245">
        <f t="shared" si="13"/>
        <v>255183.38776000001</v>
      </c>
      <c r="E245">
        <v>158564</v>
      </c>
      <c r="F245" t="s">
        <v>1044</v>
      </c>
      <c r="G245" t="s">
        <v>29</v>
      </c>
      <c r="H245" t="s">
        <v>1045</v>
      </c>
      <c r="I245" t="s">
        <v>72</v>
      </c>
      <c r="J245" t="s">
        <v>40</v>
      </c>
      <c r="K245" t="s">
        <v>146</v>
      </c>
      <c r="L245" t="s">
        <v>41</v>
      </c>
      <c r="M245">
        <f t="shared" si="14"/>
        <v>0</v>
      </c>
      <c r="N245" t="s">
        <v>24</v>
      </c>
      <c r="O245" t="s">
        <v>1046</v>
      </c>
      <c r="P245">
        <f t="shared" si="15"/>
        <v>7525</v>
      </c>
      <c r="Q245">
        <v>8750</v>
      </c>
      <c r="R245">
        <v>328</v>
      </c>
      <c r="S245">
        <f t="shared" si="16"/>
        <v>3.7</v>
      </c>
    </row>
    <row r="246" spans="1:19" x14ac:dyDescent="0.25">
      <c r="A246" t="s">
        <v>16</v>
      </c>
      <c r="B246" t="s">
        <v>1047</v>
      </c>
      <c r="C246">
        <v>2023</v>
      </c>
      <c r="D246">
        <f t="shared" si="13"/>
        <v>32186.799999999999</v>
      </c>
      <c r="E246">
        <v>20000</v>
      </c>
      <c r="F246" t="s">
        <v>1048</v>
      </c>
      <c r="G246" t="s">
        <v>29</v>
      </c>
      <c r="H246" t="s">
        <v>1049</v>
      </c>
      <c r="I246" t="s">
        <v>165</v>
      </c>
      <c r="J246" t="s">
        <v>22</v>
      </c>
      <c r="K246" t="s">
        <v>22</v>
      </c>
      <c r="L246" t="s">
        <v>41</v>
      </c>
      <c r="M246">
        <f t="shared" si="14"/>
        <v>0</v>
      </c>
      <c r="N246" t="s">
        <v>24</v>
      </c>
      <c r="O246" t="s">
        <v>1050</v>
      </c>
      <c r="P246">
        <f t="shared" si="15"/>
        <v>67509.14</v>
      </c>
      <c r="Q246">
        <v>78499</v>
      </c>
      <c r="R246">
        <v>310</v>
      </c>
      <c r="S246">
        <f t="shared" si="16"/>
        <v>3.5</v>
      </c>
    </row>
    <row r="247" spans="1:19" x14ac:dyDescent="0.25">
      <c r="A247" t="s">
        <v>363</v>
      </c>
      <c r="B247" t="s">
        <v>1051</v>
      </c>
      <c r="C247">
        <v>2018</v>
      </c>
      <c r="D247">
        <f t="shared" si="13"/>
        <v>75173.880739999993</v>
      </c>
      <c r="E247">
        <v>46711</v>
      </c>
      <c r="F247" t="s">
        <v>1052</v>
      </c>
      <c r="G247" t="s">
        <v>29</v>
      </c>
      <c r="H247" t="s">
        <v>1053</v>
      </c>
      <c r="I247" t="s">
        <v>21</v>
      </c>
      <c r="J247" t="s">
        <v>61</v>
      </c>
      <c r="K247" t="s">
        <v>22</v>
      </c>
      <c r="L247" t="s">
        <v>23</v>
      </c>
      <c r="M247">
        <f t="shared" si="14"/>
        <v>1</v>
      </c>
      <c r="N247" t="s">
        <v>24</v>
      </c>
      <c r="O247" t="s">
        <v>1054</v>
      </c>
      <c r="P247">
        <f t="shared" si="15"/>
        <v>17931</v>
      </c>
      <c r="Q247">
        <v>20850</v>
      </c>
      <c r="R247">
        <v>304</v>
      </c>
      <c r="S247">
        <f t="shared" si="16"/>
        <v>3.6</v>
      </c>
    </row>
    <row r="248" spans="1:19" x14ac:dyDescent="0.25">
      <c r="A248" t="s">
        <v>130</v>
      </c>
      <c r="B248" t="s">
        <v>1055</v>
      </c>
      <c r="C248">
        <v>2017</v>
      </c>
      <c r="D248">
        <f t="shared" si="13"/>
        <v>74827.872640000001</v>
      </c>
      <c r="E248">
        <v>46496</v>
      </c>
      <c r="F248" t="s">
        <v>1056</v>
      </c>
      <c r="G248" t="s">
        <v>29</v>
      </c>
      <c r="H248" t="s">
        <v>1057</v>
      </c>
      <c r="I248" t="s">
        <v>72</v>
      </c>
      <c r="J248" t="s">
        <v>22</v>
      </c>
      <c r="K248" t="s">
        <v>33</v>
      </c>
      <c r="L248" t="s">
        <v>41</v>
      </c>
      <c r="M248">
        <f t="shared" si="14"/>
        <v>0</v>
      </c>
      <c r="N248" t="s">
        <v>24</v>
      </c>
      <c r="O248" t="s">
        <v>1058</v>
      </c>
      <c r="P248">
        <f t="shared" si="15"/>
        <v>35260</v>
      </c>
      <c r="Q248">
        <v>41000</v>
      </c>
      <c r="R248">
        <v>375</v>
      </c>
      <c r="S248">
        <f t="shared" si="16"/>
        <v>5.6</v>
      </c>
    </row>
    <row r="249" spans="1:19" x14ac:dyDescent="0.25">
      <c r="A249" t="s">
        <v>120</v>
      </c>
      <c r="B249" t="s">
        <v>442</v>
      </c>
      <c r="C249">
        <v>2019</v>
      </c>
      <c r="D249">
        <f t="shared" si="13"/>
        <v>31864.932000000001</v>
      </c>
      <c r="E249">
        <v>19800</v>
      </c>
      <c r="F249" t="s">
        <v>1059</v>
      </c>
      <c r="G249" t="s">
        <v>29</v>
      </c>
      <c r="H249" t="s">
        <v>190</v>
      </c>
      <c r="I249" t="s">
        <v>191</v>
      </c>
      <c r="J249" t="s">
        <v>61</v>
      </c>
      <c r="K249" t="s">
        <v>22</v>
      </c>
      <c r="L249" t="s">
        <v>41</v>
      </c>
      <c r="M249">
        <f t="shared" si="14"/>
        <v>0</v>
      </c>
      <c r="N249" t="s">
        <v>24</v>
      </c>
      <c r="O249" t="s">
        <v>1060</v>
      </c>
      <c r="P249">
        <f t="shared" si="15"/>
        <v>46268</v>
      </c>
      <c r="Q249">
        <v>53800</v>
      </c>
      <c r="R249">
        <v>362</v>
      </c>
      <c r="S249">
        <f t="shared" si="16"/>
        <v>3</v>
      </c>
    </row>
    <row r="250" spans="1:19" x14ac:dyDescent="0.25">
      <c r="A250" t="s">
        <v>97</v>
      </c>
      <c r="B250" t="s">
        <v>738</v>
      </c>
      <c r="C250">
        <v>2008</v>
      </c>
      <c r="D250">
        <f t="shared" si="13"/>
        <v>281634.5</v>
      </c>
      <c r="E250">
        <v>175000</v>
      </c>
      <c r="F250" t="s">
        <v>1061</v>
      </c>
      <c r="G250" t="s">
        <v>29</v>
      </c>
      <c r="H250" t="s">
        <v>1062</v>
      </c>
      <c r="I250" t="s">
        <v>21</v>
      </c>
      <c r="J250" t="s">
        <v>22</v>
      </c>
      <c r="K250" t="s">
        <v>146</v>
      </c>
      <c r="L250" t="s">
        <v>23</v>
      </c>
      <c r="M250">
        <f t="shared" si="14"/>
        <v>1</v>
      </c>
      <c r="N250" t="s">
        <v>24</v>
      </c>
      <c r="O250" t="s">
        <v>1063</v>
      </c>
      <c r="P250">
        <f t="shared" si="15"/>
        <v>32594</v>
      </c>
      <c r="Q250">
        <v>37900</v>
      </c>
      <c r="R250">
        <v>381</v>
      </c>
      <c r="S250">
        <f t="shared" si="16"/>
        <v>5.7</v>
      </c>
    </row>
    <row r="251" spans="1:19" x14ac:dyDescent="0.25">
      <c r="A251" t="s">
        <v>97</v>
      </c>
      <c r="B251" t="s">
        <v>738</v>
      </c>
      <c r="C251">
        <v>2016</v>
      </c>
      <c r="D251">
        <f t="shared" si="13"/>
        <v>98974.41</v>
      </c>
      <c r="E251">
        <v>61500</v>
      </c>
      <c r="F251" t="s">
        <v>1064</v>
      </c>
      <c r="G251" t="s">
        <v>29</v>
      </c>
      <c r="H251" t="s">
        <v>1062</v>
      </c>
      <c r="I251" t="s">
        <v>95</v>
      </c>
      <c r="J251" t="s">
        <v>118</v>
      </c>
      <c r="K251" t="s">
        <v>22</v>
      </c>
      <c r="L251" t="s">
        <v>41</v>
      </c>
      <c r="M251">
        <f t="shared" si="14"/>
        <v>0</v>
      </c>
      <c r="N251" t="s">
        <v>24</v>
      </c>
      <c r="O251" t="s">
        <v>845</v>
      </c>
      <c r="P251">
        <f t="shared" si="15"/>
        <v>54610</v>
      </c>
      <c r="Q251">
        <v>63500</v>
      </c>
      <c r="R251">
        <v>381</v>
      </c>
      <c r="S251">
        <f t="shared" si="16"/>
        <v>5.7</v>
      </c>
    </row>
    <row r="252" spans="1:19" x14ac:dyDescent="0.25">
      <c r="A252" t="s">
        <v>567</v>
      </c>
      <c r="B252" t="s">
        <v>1065</v>
      </c>
      <c r="C252">
        <v>2016</v>
      </c>
      <c r="D252">
        <f t="shared" si="13"/>
        <v>80064.664999999994</v>
      </c>
      <c r="E252">
        <v>49750</v>
      </c>
      <c r="F252" t="s">
        <v>1066</v>
      </c>
      <c r="G252" t="s">
        <v>29</v>
      </c>
      <c r="H252" t="s">
        <v>1067</v>
      </c>
      <c r="I252" t="s">
        <v>21</v>
      </c>
      <c r="J252" t="s">
        <v>22</v>
      </c>
      <c r="K252" t="s">
        <v>33</v>
      </c>
      <c r="L252" t="s">
        <v>41</v>
      </c>
      <c r="M252">
        <f t="shared" si="14"/>
        <v>0</v>
      </c>
      <c r="N252" t="s">
        <v>24</v>
      </c>
      <c r="O252" t="s">
        <v>730</v>
      </c>
      <c r="P252">
        <f t="shared" si="15"/>
        <v>55900</v>
      </c>
      <c r="Q252">
        <v>65000</v>
      </c>
      <c r="R252">
        <v>280</v>
      </c>
      <c r="S252">
        <f t="shared" si="16"/>
        <v>3.6</v>
      </c>
    </row>
    <row r="253" spans="1:19" x14ac:dyDescent="0.25">
      <c r="A253" t="s">
        <v>396</v>
      </c>
      <c r="B253" t="s">
        <v>1068</v>
      </c>
      <c r="C253">
        <v>2007</v>
      </c>
      <c r="D253">
        <f t="shared" si="13"/>
        <v>62442.392</v>
      </c>
      <c r="E253">
        <v>38800</v>
      </c>
      <c r="F253" t="s">
        <v>1069</v>
      </c>
      <c r="G253" t="s">
        <v>29</v>
      </c>
      <c r="H253" t="s">
        <v>1070</v>
      </c>
      <c r="I253" t="s">
        <v>107</v>
      </c>
      <c r="J253" t="s">
        <v>487</v>
      </c>
      <c r="K253" t="s">
        <v>487</v>
      </c>
      <c r="L253" t="s">
        <v>41</v>
      </c>
      <c r="M253">
        <f t="shared" si="14"/>
        <v>0</v>
      </c>
      <c r="N253" t="s">
        <v>24</v>
      </c>
      <c r="O253" t="s">
        <v>1071</v>
      </c>
      <c r="P253">
        <f t="shared" si="15"/>
        <v>86000</v>
      </c>
      <c r="Q253">
        <v>100000</v>
      </c>
      <c r="R253">
        <v>493</v>
      </c>
      <c r="S253">
        <f t="shared" si="16"/>
        <v>5</v>
      </c>
    </row>
    <row r="254" spans="1:19" x14ac:dyDescent="0.25">
      <c r="A254" t="s">
        <v>103</v>
      </c>
      <c r="B254" t="s">
        <v>887</v>
      </c>
      <c r="C254">
        <v>2011</v>
      </c>
      <c r="D254">
        <f t="shared" si="13"/>
        <v>134806.3651</v>
      </c>
      <c r="E254">
        <v>83765</v>
      </c>
      <c r="F254" t="s">
        <v>1072</v>
      </c>
      <c r="G254" t="s">
        <v>29</v>
      </c>
      <c r="H254" t="s">
        <v>929</v>
      </c>
      <c r="I254" t="s">
        <v>72</v>
      </c>
      <c r="J254" t="s">
        <v>22</v>
      </c>
      <c r="K254" t="s">
        <v>22</v>
      </c>
      <c r="L254" t="s">
        <v>41</v>
      </c>
      <c r="M254">
        <f t="shared" si="14"/>
        <v>0</v>
      </c>
      <c r="N254" t="s">
        <v>24</v>
      </c>
      <c r="O254" t="s">
        <v>1073</v>
      </c>
      <c r="P254">
        <f t="shared" si="15"/>
        <v>7735.7</v>
      </c>
      <c r="Q254">
        <v>8995</v>
      </c>
      <c r="R254">
        <v>263</v>
      </c>
      <c r="S254">
        <f t="shared" si="16"/>
        <v>3.5</v>
      </c>
    </row>
    <row r="255" spans="1:19" x14ac:dyDescent="0.25">
      <c r="A255" t="s">
        <v>120</v>
      </c>
      <c r="B255" t="s">
        <v>1074</v>
      </c>
      <c r="C255">
        <v>2023</v>
      </c>
      <c r="D255">
        <f t="shared" si="13"/>
        <v>11889.80392</v>
      </c>
      <c r="E255">
        <v>7388</v>
      </c>
      <c r="F255" t="s">
        <v>1075</v>
      </c>
      <c r="H255" t="s">
        <v>1076</v>
      </c>
      <c r="I255" t="s">
        <v>257</v>
      </c>
      <c r="J255" t="s">
        <v>33</v>
      </c>
      <c r="K255" t="s">
        <v>146</v>
      </c>
      <c r="L255" t="s">
        <v>41</v>
      </c>
      <c r="M255">
        <f t="shared" si="14"/>
        <v>0</v>
      </c>
      <c r="N255" t="s">
        <v>24</v>
      </c>
      <c r="O255" t="s">
        <v>1077</v>
      </c>
      <c r="P255">
        <f t="shared" si="15"/>
        <v>90730</v>
      </c>
      <c r="Q255">
        <v>105500</v>
      </c>
      <c r="R255">
        <v>355</v>
      </c>
      <c r="S255" t="e">
        <f t="shared" si="16"/>
        <v>#VALUE!</v>
      </c>
    </row>
    <row r="256" spans="1:19" x14ac:dyDescent="0.25">
      <c r="A256" t="s">
        <v>396</v>
      </c>
      <c r="B256" t="s">
        <v>397</v>
      </c>
      <c r="C256">
        <v>2023</v>
      </c>
      <c r="D256">
        <f t="shared" si="13"/>
        <v>447.39652000000001</v>
      </c>
      <c r="E256">
        <v>278</v>
      </c>
      <c r="F256" t="s">
        <v>1078</v>
      </c>
      <c r="G256" t="s">
        <v>29</v>
      </c>
      <c r="H256" t="s">
        <v>399</v>
      </c>
      <c r="I256" t="s">
        <v>39</v>
      </c>
      <c r="J256" t="s">
        <v>1079</v>
      </c>
      <c r="K256" t="s">
        <v>401</v>
      </c>
      <c r="L256" t="s">
        <v>41</v>
      </c>
      <c r="M256">
        <f t="shared" si="14"/>
        <v>0</v>
      </c>
      <c r="O256" t="s">
        <v>402</v>
      </c>
      <c r="P256">
        <f t="shared" si="15"/>
        <v>309592.26</v>
      </c>
      <c r="Q256">
        <v>359991</v>
      </c>
      <c r="R256" t="e">
        <v>#VALUE!</v>
      </c>
      <c r="S256" t="e">
        <f t="shared" si="16"/>
        <v>#VALUE!</v>
      </c>
    </row>
    <row r="257" spans="1:19" x14ac:dyDescent="0.25">
      <c r="A257" t="s">
        <v>690</v>
      </c>
      <c r="B257" t="s">
        <v>1080</v>
      </c>
      <c r="C257">
        <v>2022</v>
      </c>
      <c r="D257">
        <f t="shared" si="13"/>
        <v>3163.9624399999998</v>
      </c>
      <c r="E257">
        <v>1966</v>
      </c>
      <c r="F257" t="s">
        <v>1081</v>
      </c>
      <c r="G257" t="s">
        <v>29</v>
      </c>
      <c r="H257" t="s">
        <v>1082</v>
      </c>
      <c r="I257" t="s">
        <v>31</v>
      </c>
      <c r="J257" t="s">
        <v>1083</v>
      </c>
      <c r="K257" t="s">
        <v>22</v>
      </c>
      <c r="L257" t="s">
        <v>41</v>
      </c>
      <c r="M257">
        <f t="shared" si="14"/>
        <v>0</v>
      </c>
      <c r="O257" t="s">
        <v>1084</v>
      </c>
      <c r="P257">
        <f t="shared" si="15"/>
        <v>65274</v>
      </c>
      <c r="Q257">
        <v>75900</v>
      </c>
      <c r="R257" t="e">
        <v>#VALUE!</v>
      </c>
      <c r="S257" t="e">
        <f t="shared" si="16"/>
        <v>#VALUE!</v>
      </c>
    </row>
    <row r="258" spans="1:19" x14ac:dyDescent="0.25">
      <c r="A258" t="s">
        <v>148</v>
      </c>
      <c r="B258" t="s">
        <v>1085</v>
      </c>
      <c r="C258">
        <v>2021</v>
      </c>
      <c r="D258">
        <f t="shared" si="13"/>
        <v>81509.852320000005</v>
      </c>
      <c r="E258">
        <v>50648</v>
      </c>
      <c r="F258" t="s">
        <v>1086</v>
      </c>
      <c r="G258" t="s">
        <v>29</v>
      </c>
      <c r="H258" t="s">
        <v>1087</v>
      </c>
      <c r="I258" t="s">
        <v>289</v>
      </c>
      <c r="J258" t="s">
        <v>792</v>
      </c>
      <c r="K258" t="s">
        <v>266</v>
      </c>
      <c r="L258" t="s">
        <v>41</v>
      </c>
      <c r="M258">
        <f t="shared" si="14"/>
        <v>0</v>
      </c>
      <c r="O258" t="s">
        <v>1088</v>
      </c>
      <c r="P258">
        <f t="shared" si="15"/>
        <v>20635.7</v>
      </c>
      <c r="Q258">
        <v>23995</v>
      </c>
      <c r="R258" t="e">
        <v>#VALUE!</v>
      </c>
      <c r="S258" t="e">
        <f t="shared" si="16"/>
        <v>#VALUE!</v>
      </c>
    </row>
    <row r="259" spans="1:19" x14ac:dyDescent="0.25">
      <c r="A259" t="s">
        <v>97</v>
      </c>
      <c r="B259" t="s">
        <v>738</v>
      </c>
      <c r="C259">
        <v>1993</v>
      </c>
      <c r="D259">
        <f t="shared" ref="D259:D322" si="17">E259*1.60934</f>
        <v>372562.21</v>
      </c>
      <c r="E259">
        <v>231500</v>
      </c>
      <c r="F259" t="s">
        <v>1089</v>
      </c>
      <c r="G259" t="s">
        <v>136</v>
      </c>
      <c r="H259" t="s">
        <v>136</v>
      </c>
      <c r="I259" t="s">
        <v>72</v>
      </c>
      <c r="J259" t="s">
        <v>118</v>
      </c>
      <c r="K259" t="s">
        <v>33</v>
      </c>
      <c r="L259" t="s">
        <v>41</v>
      </c>
      <c r="M259">
        <f t="shared" ref="M259:M322" si="18">IF(ISNUMBER(SEARCH("At least 1 accident or damage reported", L259)), 1, 0)</f>
        <v>0</v>
      </c>
      <c r="N259" t="s">
        <v>24</v>
      </c>
      <c r="O259" t="s">
        <v>1090</v>
      </c>
      <c r="P259">
        <f t="shared" ref="P259:P322" si="19">Q259*0.86</f>
        <v>25370</v>
      </c>
      <c r="Q259">
        <v>29500</v>
      </c>
      <c r="R259" t="e">
        <v>#VALUE!</v>
      </c>
      <c r="S259" t="e">
        <f t="shared" ref="S259:S322" si="20">VALUE(SUBSTITUTE(MID(H259, SEARCH("L", H259)-4, 4), "L", ""))</f>
        <v>#VALUE!</v>
      </c>
    </row>
    <row r="260" spans="1:19" x14ac:dyDescent="0.25">
      <c r="A260" t="s">
        <v>396</v>
      </c>
      <c r="B260" t="s">
        <v>1091</v>
      </c>
      <c r="C260">
        <v>2021</v>
      </c>
      <c r="D260">
        <f t="shared" si="17"/>
        <v>22035.083279999999</v>
      </c>
      <c r="E260">
        <v>13692</v>
      </c>
      <c r="F260" t="s">
        <v>1092</v>
      </c>
      <c r="G260" t="s">
        <v>29</v>
      </c>
      <c r="H260" t="s">
        <v>1093</v>
      </c>
      <c r="I260" t="s">
        <v>95</v>
      </c>
      <c r="J260" t="s">
        <v>22</v>
      </c>
      <c r="K260" t="s">
        <v>214</v>
      </c>
      <c r="L260" t="s">
        <v>41</v>
      </c>
      <c r="M260">
        <f t="shared" si="18"/>
        <v>0</v>
      </c>
      <c r="N260" t="s">
        <v>24</v>
      </c>
      <c r="O260" t="s">
        <v>1094</v>
      </c>
      <c r="P260">
        <f t="shared" si="19"/>
        <v>221020</v>
      </c>
      <c r="Q260">
        <v>257000</v>
      </c>
      <c r="R260">
        <v>641</v>
      </c>
      <c r="S260">
        <f t="shared" si="20"/>
        <v>4</v>
      </c>
    </row>
    <row r="261" spans="1:19" x14ac:dyDescent="0.25">
      <c r="A261" t="s">
        <v>43</v>
      </c>
      <c r="B261" t="s">
        <v>1043</v>
      </c>
      <c r="C261">
        <v>2013</v>
      </c>
      <c r="D261">
        <f t="shared" si="17"/>
        <v>96653.741720000005</v>
      </c>
      <c r="E261">
        <v>60058</v>
      </c>
      <c r="F261" t="s">
        <v>1095</v>
      </c>
      <c r="G261" t="s">
        <v>29</v>
      </c>
      <c r="H261" t="s">
        <v>1045</v>
      </c>
      <c r="I261" t="s">
        <v>72</v>
      </c>
      <c r="J261" t="s">
        <v>118</v>
      </c>
      <c r="K261" t="s">
        <v>146</v>
      </c>
      <c r="L261" t="s">
        <v>23</v>
      </c>
      <c r="M261">
        <f t="shared" si="18"/>
        <v>1</v>
      </c>
      <c r="N261" t="s">
        <v>24</v>
      </c>
      <c r="O261" t="s">
        <v>1096</v>
      </c>
      <c r="P261">
        <f t="shared" si="19"/>
        <v>12900</v>
      </c>
      <c r="Q261">
        <v>15000</v>
      </c>
      <c r="R261">
        <v>328</v>
      </c>
      <c r="S261">
        <f t="shared" si="20"/>
        <v>3.7</v>
      </c>
    </row>
    <row r="262" spans="1:19" x14ac:dyDescent="0.25">
      <c r="A262" t="s">
        <v>403</v>
      </c>
      <c r="B262" t="s">
        <v>1097</v>
      </c>
      <c r="C262">
        <v>2017</v>
      </c>
      <c r="D262">
        <f t="shared" si="17"/>
        <v>87585.110820000002</v>
      </c>
      <c r="E262">
        <v>54423</v>
      </c>
      <c r="F262" t="s">
        <v>1098</v>
      </c>
      <c r="G262" t="s">
        <v>29</v>
      </c>
      <c r="H262" t="s">
        <v>406</v>
      </c>
      <c r="I262" t="s">
        <v>95</v>
      </c>
      <c r="J262" t="s">
        <v>22</v>
      </c>
      <c r="K262" t="s">
        <v>22</v>
      </c>
      <c r="L262" t="s">
        <v>41</v>
      </c>
      <c r="M262">
        <f t="shared" si="18"/>
        <v>0</v>
      </c>
      <c r="N262" t="s">
        <v>24</v>
      </c>
      <c r="O262" t="s">
        <v>1099</v>
      </c>
      <c r="P262">
        <f t="shared" si="19"/>
        <v>29197</v>
      </c>
      <c r="Q262">
        <v>33950</v>
      </c>
      <c r="R262">
        <v>424</v>
      </c>
      <c r="S262">
        <f t="shared" si="20"/>
        <v>3</v>
      </c>
    </row>
    <row r="263" spans="1:19" x14ac:dyDescent="0.25">
      <c r="A263" t="s">
        <v>97</v>
      </c>
      <c r="B263" t="s">
        <v>1100</v>
      </c>
      <c r="C263">
        <v>2022</v>
      </c>
      <c r="D263">
        <f t="shared" si="17"/>
        <v>38625.769339999999</v>
      </c>
      <c r="E263">
        <v>24001</v>
      </c>
      <c r="F263" t="s">
        <v>1101</v>
      </c>
      <c r="G263" t="s">
        <v>29</v>
      </c>
      <c r="H263" t="s">
        <v>997</v>
      </c>
      <c r="I263" t="s">
        <v>31</v>
      </c>
      <c r="J263" t="s">
        <v>1102</v>
      </c>
      <c r="K263" t="s">
        <v>1103</v>
      </c>
      <c r="L263" t="s">
        <v>41</v>
      </c>
      <c r="M263">
        <f t="shared" si="18"/>
        <v>0</v>
      </c>
      <c r="O263" t="s">
        <v>1104</v>
      </c>
      <c r="P263">
        <f t="shared" si="19"/>
        <v>40848.28</v>
      </c>
      <c r="Q263">
        <v>47498</v>
      </c>
      <c r="R263" t="e">
        <v>#VALUE!</v>
      </c>
      <c r="S263" t="e">
        <f t="shared" si="20"/>
        <v>#VALUE!</v>
      </c>
    </row>
    <row r="264" spans="1:19" x14ac:dyDescent="0.25">
      <c r="A264" t="s">
        <v>130</v>
      </c>
      <c r="B264" t="s">
        <v>658</v>
      </c>
      <c r="C264">
        <v>2022</v>
      </c>
      <c r="D264">
        <f t="shared" si="17"/>
        <v>23713.624899999999</v>
      </c>
      <c r="E264">
        <v>14735</v>
      </c>
      <c r="F264" t="s">
        <v>1105</v>
      </c>
      <c r="G264" t="s">
        <v>29</v>
      </c>
      <c r="H264" t="s">
        <v>1106</v>
      </c>
      <c r="I264" t="s">
        <v>39</v>
      </c>
      <c r="J264" t="s">
        <v>118</v>
      </c>
      <c r="K264" t="s">
        <v>22</v>
      </c>
      <c r="L264" t="s">
        <v>41</v>
      </c>
      <c r="M264">
        <f t="shared" si="18"/>
        <v>0</v>
      </c>
      <c r="O264" t="s">
        <v>1107</v>
      </c>
      <c r="P264">
        <f t="shared" si="19"/>
        <v>43858.28</v>
      </c>
      <c r="Q264">
        <v>50998</v>
      </c>
      <c r="R264" t="e">
        <v>#VALUE!</v>
      </c>
      <c r="S264">
        <f t="shared" si="20"/>
        <v>5.6</v>
      </c>
    </row>
    <row r="265" spans="1:19" x14ac:dyDescent="0.25">
      <c r="A265" t="s">
        <v>50</v>
      </c>
      <c r="B265" t="s">
        <v>1108</v>
      </c>
      <c r="C265">
        <v>2023</v>
      </c>
      <c r="D265">
        <f t="shared" si="17"/>
        <v>3902.6495</v>
      </c>
      <c r="E265">
        <v>2425</v>
      </c>
      <c r="F265" t="s">
        <v>1109</v>
      </c>
      <c r="G265" t="s">
        <v>46</v>
      </c>
      <c r="H265" t="s">
        <v>1110</v>
      </c>
      <c r="I265" t="s">
        <v>39</v>
      </c>
      <c r="J265" t="s">
        <v>1111</v>
      </c>
      <c r="K265" t="s">
        <v>136</v>
      </c>
      <c r="L265" t="s">
        <v>41</v>
      </c>
      <c r="M265">
        <f t="shared" si="18"/>
        <v>0</v>
      </c>
      <c r="O265" t="s">
        <v>1112</v>
      </c>
      <c r="P265">
        <f t="shared" si="19"/>
        <v>36978.28</v>
      </c>
      <c r="Q265">
        <v>42998</v>
      </c>
      <c r="R265" t="e">
        <v>#VALUE!</v>
      </c>
      <c r="S265">
        <f t="shared" si="20"/>
        <v>2</v>
      </c>
    </row>
    <row r="266" spans="1:19" x14ac:dyDescent="0.25">
      <c r="A266" t="s">
        <v>16</v>
      </c>
      <c r="B266" t="s">
        <v>901</v>
      </c>
      <c r="C266">
        <v>2022</v>
      </c>
      <c r="D266">
        <f t="shared" si="17"/>
        <v>3299.1469999999999</v>
      </c>
      <c r="E266">
        <v>2050</v>
      </c>
      <c r="F266" t="s">
        <v>1113</v>
      </c>
      <c r="G266" t="s">
        <v>29</v>
      </c>
      <c r="H266" t="s">
        <v>1114</v>
      </c>
      <c r="I266" t="s">
        <v>107</v>
      </c>
      <c r="J266" t="s">
        <v>33</v>
      </c>
      <c r="K266" t="s">
        <v>22</v>
      </c>
      <c r="L266" t="s">
        <v>41</v>
      </c>
      <c r="M266">
        <f t="shared" si="18"/>
        <v>0</v>
      </c>
      <c r="N266" t="s">
        <v>24</v>
      </c>
      <c r="O266" t="s">
        <v>1115</v>
      </c>
      <c r="P266">
        <f t="shared" si="19"/>
        <v>81699.14</v>
      </c>
      <c r="Q266">
        <v>94999</v>
      </c>
      <c r="R266">
        <v>760</v>
      </c>
      <c r="S266">
        <f t="shared" si="20"/>
        <v>5.2</v>
      </c>
    </row>
    <row r="267" spans="1:19" x14ac:dyDescent="0.25">
      <c r="A267" t="s">
        <v>103</v>
      </c>
      <c r="B267" t="s">
        <v>968</v>
      </c>
      <c r="C267">
        <v>2019</v>
      </c>
      <c r="D267">
        <f t="shared" si="17"/>
        <v>104373.7457</v>
      </c>
      <c r="E267">
        <v>64855</v>
      </c>
      <c r="F267" t="s">
        <v>1116</v>
      </c>
      <c r="G267" t="s">
        <v>29</v>
      </c>
      <c r="H267" t="s">
        <v>970</v>
      </c>
      <c r="I267" t="s">
        <v>165</v>
      </c>
      <c r="J267" t="s">
        <v>61</v>
      </c>
      <c r="K267" t="s">
        <v>146</v>
      </c>
      <c r="L267" t="s">
        <v>41</v>
      </c>
      <c r="M267">
        <f t="shared" si="18"/>
        <v>0</v>
      </c>
      <c r="N267" t="s">
        <v>24</v>
      </c>
      <c r="O267" t="s">
        <v>1117</v>
      </c>
      <c r="P267">
        <f t="shared" si="19"/>
        <v>40415.699999999997</v>
      </c>
      <c r="Q267">
        <v>46995</v>
      </c>
      <c r="R267">
        <v>450</v>
      </c>
      <c r="S267">
        <f t="shared" si="20"/>
        <v>3.5</v>
      </c>
    </row>
    <row r="268" spans="1:19" x14ac:dyDescent="0.25">
      <c r="A268" t="s">
        <v>120</v>
      </c>
      <c r="B268" t="s">
        <v>1118</v>
      </c>
      <c r="C268">
        <v>2022</v>
      </c>
      <c r="D268">
        <f t="shared" si="17"/>
        <v>26132.462919999998</v>
      </c>
      <c r="E268">
        <v>16238</v>
      </c>
      <c r="F268" t="s">
        <v>1119</v>
      </c>
      <c r="H268" t="s">
        <v>1120</v>
      </c>
      <c r="I268" t="s">
        <v>257</v>
      </c>
      <c r="J268" t="s">
        <v>118</v>
      </c>
      <c r="K268" t="s">
        <v>146</v>
      </c>
      <c r="L268" t="s">
        <v>41</v>
      </c>
      <c r="M268">
        <f t="shared" si="18"/>
        <v>0</v>
      </c>
      <c r="N268" t="s">
        <v>24</v>
      </c>
      <c r="O268" t="s">
        <v>1121</v>
      </c>
      <c r="P268">
        <f t="shared" si="19"/>
        <v>53731.94</v>
      </c>
      <c r="Q268">
        <v>62479</v>
      </c>
      <c r="R268">
        <v>329</v>
      </c>
      <c r="S268" t="e">
        <f t="shared" si="20"/>
        <v>#VALUE!</v>
      </c>
    </row>
    <row r="269" spans="1:19" x14ac:dyDescent="0.25">
      <c r="A269" t="s">
        <v>567</v>
      </c>
      <c r="B269" t="s">
        <v>1122</v>
      </c>
      <c r="C269">
        <v>2022</v>
      </c>
      <c r="D269">
        <f t="shared" si="17"/>
        <v>29050.196339999999</v>
      </c>
      <c r="E269">
        <v>18051</v>
      </c>
      <c r="F269" t="s">
        <v>1123</v>
      </c>
      <c r="G269" t="s">
        <v>29</v>
      </c>
      <c r="H269" t="s">
        <v>483</v>
      </c>
      <c r="I269" t="s">
        <v>39</v>
      </c>
      <c r="J269" t="s">
        <v>1124</v>
      </c>
      <c r="K269" t="s">
        <v>22</v>
      </c>
      <c r="L269" t="s">
        <v>41</v>
      </c>
      <c r="M269">
        <f t="shared" si="18"/>
        <v>0</v>
      </c>
      <c r="N269" t="s">
        <v>24</v>
      </c>
      <c r="O269" t="s">
        <v>1125</v>
      </c>
      <c r="P269">
        <f t="shared" si="19"/>
        <v>41275.699999999997</v>
      </c>
      <c r="Q269">
        <v>47995</v>
      </c>
      <c r="R269" t="e">
        <v>#VALUE!</v>
      </c>
      <c r="S269" t="e">
        <f t="shared" si="20"/>
        <v>#VALUE!</v>
      </c>
    </row>
    <row r="270" spans="1:19" x14ac:dyDescent="0.25">
      <c r="A270" t="s">
        <v>103</v>
      </c>
      <c r="B270" t="s">
        <v>1126</v>
      </c>
      <c r="C270">
        <v>2004</v>
      </c>
      <c r="D270">
        <f t="shared" si="17"/>
        <v>58779.534160000003</v>
      </c>
      <c r="E270">
        <v>36524</v>
      </c>
      <c r="F270" t="s">
        <v>1127</v>
      </c>
      <c r="G270" t="s">
        <v>29</v>
      </c>
      <c r="H270" t="s">
        <v>1128</v>
      </c>
      <c r="I270" t="s">
        <v>557</v>
      </c>
      <c r="J270" t="s">
        <v>22</v>
      </c>
      <c r="K270" t="s">
        <v>22</v>
      </c>
      <c r="L270" t="s">
        <v>41</v>
      </c>
      <c r="M270">
        <f t="shared" si="18"/>
        <v>0</v>
      </c>
      <c r="N270" t="s">
        <v>24</v>
      </c>
      <c r="O270" t="s">
        <v>1129</v>
      </c>
      <c r="P270">
        <f t="shared" si="19"/>
        <v>12814</v>
      </c>
      <c r="Q270">
        <v>14900</v>
      </c>
      <c r="R270">
        <v>239</v>
      </c>
      <c r="S270">
        <f t="shared" si="20"/>
        <v>4.5999999999999996</v>
      </c>
    </row>
    <row r="271" spans="1:19" x14ac:dyDescent="0.25">
      <c r="A271" t="s">
        <v>56</v>
      </c>
      <c r="B271" t="s">
        <v>1130</v>
      </c>
      <c r="C271">
        <v>2022</v>
      </c>
      <c r="D271">
        <f t="shared" si="17"/>
        <v>23972.728640000001</v>
      </c>
      <c r="E271">
        <v>14896</v>
      </c>
      <c r="F271" t="s">
        <v>1131</v>
      </c>
      <c r="G271" t="s">
        <v>29</v>
      </c>
      <c r="H271" t="s">
        <v>1132</v>
      </c>
      <c r="I271">
        <v>2</v>
      </c>
      <c r="J271" t="s">
        <v>241</v>
      </c>
      <c r="K271" t="s">
        <v>813</v>
      </c>
      <c r="L271" t="s">
        <v>41</v>
      </c>
      <c r="M271">
        <f t="shared" si="18"/>
        <v>0</v>
      </c>
      <c r="O271" t="s">
        <v>533</v>
      </c>
      <c r="P271">
        <f t="shared" si="19"/>
        <v>34398.28</v>
      </c>
      <c r="Q271">
        <v>39998</v>
      </c>
      <c r="R271" t="e">
        <v>#VALUE!</v>
      </c>
      <c r="S271">
        <f t="shared" si="20"/>
        <v>2</v>
      </c>
    </row>
    <row r="272" spans="1:19" x14ac:dyDescent="0.25">
      <c r="A272" t="s">
        <v>97</v>
      </c>
      <c r="B272" t="s">
        <v>1133</v>
      </c>
      <c r="C272">
        <v>2022</v>
      </c>
      <c r="D272">
        <f t="shared" si="17"/>
        <v>22608.008320000001</v>
      </c>
      <c r="E272">
        <v>14048</v>
      </c>
      <c r="F272" t="s">
        <v>1134</v>
      </c>
      <c r="G272" t="s">
        <v>46</v>
      </c>
      <c r="H272" t="s">
        <v>1135</v>
      </c>
      <c r="I272" t="s">
        <v>289</v>
      </c>
      <c r="J272" t="s">
        <v>22</v>
      </c>
      <c r="K272" t="s">
        <v>22</v>
      </c>
      <c r="L272" t="s">
        <v>41</v>
      </c>
      <c r="M272">
        <f t="shared" si="18"/>
        <v>0</v>
      </c>
      <c r="O272" t="s">
        <v>1136</v>
      </c>
      <c r="P272">
        <f t="shared" si="19"/>
        <v>25799.14</v>
      </c>
      <c r="Q272">
        <v>29999</v>
      </c>
      <c r="R272" t="e">
        <v>#VALUE!</v>
      </c>
      <c r="S272" t="e">
        <f t="shared" si="20"/>
        <v>#VALUE!</v>
      </c>
    </row>
    <row r="273" spans="1:19" x14ac:dyDescent="0.25">
      <c r="A273" t="s">
        <v>237</v>
      </c>
      <c r="B273" t="s">
        <v>1137</v>
      </c>
      <c r="C273">
        <v>2003</v>
      </c>
      <c r="D273">
        <f t="shared" si="17"/>
        <v>360492.16</v>
      </c>
      <c r="E273">
        <v>224000</v>
      </c>
      <c r="F273" t="s">
        <v>1138</v>
      </c>
      <c r="G273" t="s">
        <v>29</v>
      </c>
      <c r="H273" t="s">
        <v>1139</v>
      </c>
      <c r="I273" t="s">
        <v>454</v>
      </c>
      <c r="J273" t="s">
        <v>22</v>
      </c>
      <c r="K273" t="s">
        <v>33</v>
      </c>
      <c r="L273" t="s">
        <v>41</v>
      </c>
      <c r="M273">
        <f t="shared" si="18"/>
        <v>0</v>
      </c>
      <c r="N273" t="s">
        <v>24</v>
      </c>
      <c r="O273" t="s">
        <v>930</v>
      </c>
      <c r="P273">
        <f t="shared" si="19"/>
        <v>3354</v>
      </c>
      <c r="Q273">
        <v>3900</v>
      </c>
      <c r="R273">
        <v>160</v>
      </c>
      <c r="S273">
        <f t="shared" si="20"/>
        <v>2.4</v>
      </c>
    </row>
    <row r="274" spans="1:19" x14ac:dyDescent="0.25">
      <c r="A274" t="s">
        <v>120</v>
      </c>
      <c r="B274" t="s">
        <v>1140</v>
      </c>
      <c r="C274">
        <v>2014</v>
      </c>
      <c r="D274">
        <f t="shared" si="17"/>
        <v>129682.22654</v>
      </c>
      <c r="E274">
        <v>80581</v>
      </c>
      <c r="F274" t="s">
        <v>1141</v>
      </c>
      <c r="G274" t="s">
        <v>29</v>
      </c>
      <c r="H274" t="s">
        <v>1142</v>
      </c>
      <c r="I274" t="s">
        <v>107</v>
      </c>
      <c r="J274" t="s">
        <v>33</v>
      </c>
      <c r="K274" t="s">
        <v>146</v>
      </c>
      <c r="L274" t="s">
        <v>41</v>
      </c>
      <c r="M274">
        <f t="shared" si="18"/>
        <v>0</v>
      </c>
      <c r="N274" t="s">
        <v>24</v>
      </c>
      <c r="O274" t="s">
        <v>722</v>
      </c>
      <c r="P274">
        <f t="shared" si="19"/>
        <v>22360</v>
      </c>
      <c r="Q274">
        <v>26000</v>
      </c>
      <c r="R274">
        <v>402</v>
      </c>
      <c r="S274">
        <f t="shared" si="20"/>
        <v>4.7</v>
      </c>
    </row>
    <row r="275" spans="1:19" x14ac:dyDescent="0.25">
      <c r="A275" t="s">
        <v>857</v>
      </c>
      <c r="B275" t="s">
        <v>1143</v>
      </c>
      <c r="C275">
        <v>2007</v>
      </c>
      <c r="D275">
        <f t="shared" si="17"/>
        <v>131000.276</v>
      </c>
      <c r="E275">
        <v>81400</v>
      </c>
      <c r="F275" t="s">
        <v>1144</v>
      </c>
      <c r="G275" t="s">
        <v>29</v>
      </c>
      <c r="H275" t="s">
        <v>1145</v>
      </c>
      <c r="I275" t="s">
        <v>134</v>
      </c>
      <c r="J275" t="s">
        <v>214</v>
      </c>
      <c r="K275" t="s">
        <v>136</v>
      </c>
      <c r="L275" t="s">
        <v>23</v>
      </c>
      <c r="M275">
        <f t="shared" si="18"/>
        <v>1</v>
      </c>
      <c r="N275" t="s">
        <v>24</v>
      </c>
      <c r="O275" t="s">
        <v>137</v>
      </c>
      <c r="P275">
        <f t="shared" si="19"/>
        <v>9460</v>
      </c>
      <c r="Q275">
        <v>11000</v>
      </c>
      <c r="R275">
        <v>166</v>
      </c>
      <c r="S275">
        <f t="shared" si="20"/>
        <v>2</v>
      </c>
    </row>
    <row r="276" spans="1:19" x14ac:dyDescent="0.25">
      <c r="A276" t="s">
        <v>277</v>
      </c>
      <c r="B276" t="s">
        <v>1146</v>
      </c>
      <c r="C276">
        <v>2019</v>
      </c>
      <c r="D276">
        <f t="shared" si="17"/>
        <v>10782.578</v>
      </c>
      <c r="E276">
        <v>6700</v>
      </c>
      <c r="F276" t="s">
        <v>1147</v>
      </c>
      <c r="G276" t="s">
        <v>29</v>
      </c>
      <c r="H276" t="s">
        <v>1148</v>
      </c>
      <c r="I276" t="s">
        <v>48</v>
      </c>
      <c r="J276" t="s">
        <v>33</v>
      </c>
      <c r="K276" t="s">
        <v>22</v>
      </c>
      <c r="L276" t="s">
        <v>41</v>
      </c>
      <c r="M276">
        <f t="shared" si="18"/>
        <v>0</v>
      </c>
      <c r="N276" t="s">
        <v>24</v>
      </c>
      <c r="O276" t="s">
        <v>1149</v>
      </c>
      <c r="P276">
        <f t="shared" si="19"/>
        <v>54180</v>
      </c>
      <c r="Q276">
        <v>63000</v>
      </c>
      <c r="R276">
        <v>300</v>
      </c>
      <c r="S276">
        <f t="shared" si="20"/>
        <v>2</v>
      </c>
    </row>
    <row r="277" spans="1:19" x14ac:dyDescent="0.25">
      <c r="A277" t="s">
        <v>16</v>
      </c>
      <c r="B277" t="s">
        <v>1047</v>
      </c>
      <c r="C277">
        <v>2015</v>
      </c>
      <c r="D277">
        <f t="shared" si="17"/>
        <v>230135.62</v>
      </c>
      <c r="E277">
        <v>143000</v>
      </c>
      <c r="F277" t="s">
        <v>1150</v>
      </c>
      <c r="G277" t="s">
        <v>29</v>
      </c>
      <c r="H277" t="s">
        <v>1151</v>
      </c>
      <c r="I277" t="s">
        <v>21</v>
      </c>
      <c r="J277" t="s">
        <v>61</v>
      </c>
      <c r="K277" t="s">
        <v>33</v>
      </c>
      <c r="L277" t="s">
        <v>41</v>
      </c>
      <c r="M277">
        <f t="shared" si="18"/>
        <v>0</v>
      </c>
      <c r="N277" t="s">
        <v>24</v>
      </c>
      <c r="O277" t="s">
        <v>1152</v>
      </c>
      <c r="P277">
        <f t="shared" si="19"/>
        <v>19350</v>
      </c>
      <c r="Q277">
        <v>22500</v>
      </c>
      <c r="R277">
        <v>275</v>
      </c>
      <c r="S277">
        <f t="shared" si="20"/>
        <v>3.7</v>
      </c>
    </row>
    <row r="278" spans="1:19" x14ac:dyDescent="0.25">
      <c r="A278" t="s">
        <v>201</v>
      </c>
      <c r="B278" t="s">
        <v>1153</v>
      </c>
      <c r="C278">
        <v>2017</v>
      </c>
      <c r="D278">
        <f t="shared" si="17"/>
        <v>141367.64428000001</v>
      </c>
      <c r="E278">
        <v>87842</v>
      </c>
      <c r="F278" t="s">
        <v>1154</v>
      </c>
      <c r="G278" t="s">
        <v>29</v>
      </c>
      <c r="H278" t="s">
        <v>53</v>
      </c>
      <c r="I278" t="s">
        <v>571</v>
      </c>
      <c r="J278" t="s">
        <v>1155</v>
      </c>
      <c r="K278" t="s">
        <v>22</v>
      </c>
      <c r="L278" t="s">
        <v>41</v>
      </c>
      <c r="M278">
        <f t="shared" si="18"/>
        <v>0</v>
      </c>
      <c r="N278" t="s">
        <v>24</v>
      </c>
      <c r="O278" t="s">
        <v>1156</v>
      </c>
      <c r="P278">
        <f t="shared" si="19"/>
        <v>16071.68</v>
      </c>
      <c r="Q278">
        <v>18688</v>
      </c>
      <c r="R278" t="e">
        <v>#VALUE!</v>
      </c>
      <c r="S278" t="e">
        <f t="shared" si="20"/>
        <v>#VALUE!</v>
      </c>
    </row>
    <row r="279" spans="1:19" x14ac:dyDescent="0.25">
      <c r="A279" t="s">
        <v>43</v>
      </c>
      <c r="B279" t="s">
        <v>1157</v>
      </c>
      <c r="C279">
        <v>2010</v>
      </c>
      <c r="D279">
        <f t="shared" si="17"/>
        <v>187409.25234000001</v>
      </c>
      <c r="E279">
        <v>116451</v>
      </c>
      <c r="F279" t="s">
        <v>1158</v>
      </c>
      <c r="G279" t="s">
        <v>29</v>
      </c>
      <c r="H279" t="s">
        <v>1045</v>
      </c>
      <c r="I279" t="s">
        <v>134</v>
      </c>
      <c r="J279" t="s">
        <v>118</v>
      </c>
      <c r="K279" t="s">
        <v>33</v>
      </c>
      <c r="L279" t="s">
        <v>41</v>
      </c>
      <c r="M279">
        <f t="shared" si="18"/>
        <v>0</v>
      </c>
      <c r="N279" t="s">
        <v>24</v>
      </c>
      <c r="O279" t="s">
        <v>1159</v>
      </c>
      <c r="P279">
        <f t="shared" si="19"/>
        <v>14190</v>
      </c>
      <c r="Q279">
        <v>16500</v>
      </c>
      <c r="R279">
        <v>328</v>
      </c>
      <c r="S279">
        <f t="shared" si="20"/>
        <v>3.7</v>
      </c>
    </row>
    <row r="280" spans="1:19" x14ac:dyDescent="0.25">
      <c r="A280" t="s">
        <v>130</v>
      </c>
      <c r="B280" t="s">
        <v>1160</v>
      </c>
      <c r="C280">
        <v>2019</v>
      </c>
      <c r="D280">
        <f t="shared" si="17"/>
        <v>86384.543179999993</v>
      </c>
      <c r="E280">
        <v>53677</v>
      </c>
      <c r="F280" t="s">
        <v>1161</v>
      </c>
      <c r="G280" t="s">
        <v>29</v>
      </c>
      <c r="H280" t="s">
        <v>1162</v>
      </c>
      <c r="I280" t="s">
        <v>48</v>
      </c>
      <c r="J280" t="s">
        <v>214</v>
      </c>
      <c r="K280" t="s">
        <v>33</v>
      </c>
      <c r="L280" t="s">
        <v>41</v>
      </c>
      <c r="M280">
        <f t="shared" si="18"/>
        <v>0</v>
      </c>
      <c r="N280" t="s">
        <v>24</v>
      </c>
      <c r="O280" t="s">
        <v>1163</v>
      </c>
      <c r="P280">
        <f t="shared" si="19"/>
        <v>23994</v>
      </c>
      <c r="Q280">
        <v>27900</v>
      </c>
      <c r="R280">
        <v>390</v>
      </c>
      <c r="S280">
        <f t="shared" si="20"/>
        <v>5.6</v>
      </c>
    </row>
    <row r="281" spans="1:19" x14ac:dyDescent="0.25">
      <c r="A281" t="s">
        <v>50</v>
      </c>
      <c r="B281" t="s">
        <v>1164</v>
      </c>
      <c r="C281">
        <v>2021</v>
      </c>
      <c r="D281">
        <f t="shared" si="17"/>
        <v>19312.079999999998</v>
      </c>
      <c r="E281">
        <v>12000</v>
      </c>
      <c r="F281" t="s">
        <v>1165</v>
      </c>
      <c r="G281" t="s">
        <v>46</v>
      </c>
      <c r="H281" t="s">
        <v>1166</v>
      </c>
      <c r="I281" t="s">
        <v>95</v>
      </c>
      <c r="J281" t="s">
        <v>33</v>
      </c>
      <c r="K281" t="s">
        <v>22</v>
      </c>
      <c r="L281" t="s">
        <v>41</v>
      </c>
      <c r="M281">
        <f t="shared" si="18"/>
        <v>0</v>
      </c>
      <c r="N281" t="s">
        <v>24</v>
      </c>
      <c r="O281" t="s">
        <v>1167</v>
      </c>
      <c r="P281">
        <f t="shared" si="19"/>
        <v>66650</v>
      </c>
      <c r="Q281">
        <v>77500</v>
      </c>
      <c r="R281">
        <v>444</v>
      </c>
      <c r="S281">
        <f t="shared" si="20"/>
        <v>2.9</v>
      </c>
    </row>
    <row r="282" spans="1:19" x14ac:dyDescent="0.25">
      <c r="A282" t="s">
        <v>84</v>
      </c>
      <c r="B282" t="s">
        <v>1168</v>
      </c>
      <c r="C282">
        <v>2019</v>
      </c>
      <c r="D282">
        <f t="shared" si="17"/>
        <v>32241.51756</v>
      </c>
      <c r="E282">
        <v>20034</v>
      </c>
      <c r="F282" t="s">
        <v>1169</v>
      </c>
      <c r="G282" t="s">
        <v>29</v>
      </c>
      <c r="H282" t="s">
        <v>1170</v>
      </c>
      <c r="I282" t="s">
        <v>39</v>
      </c>
      <c r="J282" t="s">
        <v>1171</v>
      </c>
      <c r="K282" t="s">
        <v>1172</v>
      </c>
      <c r="L282" t="s">
        <v>41</v>
      </c>
      <c r="M282">
        <f t="shared" si="18"/>
        <v>0</v>
      </c>
      <c r="O282" t="s">
        <v>1173</v>
      </c>
      <c r="P282">
        <f t="shared" si="19"/>
        <v>37838.28</v>
      </c>
      <c r="Q282">
        <v>43998</v>
      </c>
      <c r="R282" t="e">
        <v>#VALUE!</v>
      </c>
      <c r="S282">
        <f t="shared" si="20"/>
        <v>3</v>
      </c>
    </row>
    <row r="283" spans="1:19" x14ac:dyDescent="0.25">
      <c r="A283" t="s">
        <v>16</v>
      </c>
      <c r="B283" t="s">
        <v>1047</v>
      </c>
      <c r="C283">
        <v>2020</v>
      </c>
      <c r="D283">
        <f t="shared" si="17"/>
        <v>51498.879999999997</v>
      </c>
      <c r="E283">
        <v>32000</v>
      </c>
      <c r="F283" t="s">
        <v>1174</v>
      </c>
      <c r="G283" t="s">
        <v>245</v>
      </c>
      <c r="H283" t="s">
        <v>1175</v>
      </c>
      <c r="I283" t="s">
        <v>72</v>
      </c>
      <c r="J283" t="s">
        <v>22</v>
      </c>
      <c r="K283" t="s">
        <v>22</v>
      </c>
      <c r="L283" t="s">
        <v>41</v>
      </c>
      <c r="M283">
        <f t="shared" si="18"/>
        <v>0</v>
      </c>
      <c r="N283" t="s">
        <v>24</v>
      </c>
      <c r="O283" t="s">
        <v>1176</v>
      </c>
      <c r="P283">
        <f t="shared" si="19"/>
        <v>58480</v>
      </c>
      <c r="Q283">
        <v>68000</v>
      </c>
      <c r="R283">
        <v>210</v>
      </c>
      <c r="S283">
        <f t="shared" si="20"/>
        <v>2</v>
      </c>
    </row>
    <row r="284" spans="1:19" x14ac:dyDescent="0.25">
      <c r="A284" t="s">
        <v>43</v>
      </c>
      <c r="B284" t="s">
        <v>1177</v>
      </c>
      <c r="C284">
        <v>2014</v>
      </c>
      <c r="D284">
        <f t="shared" si="17"/>
        <v>113155.91408</v>
      </c>
      <c r="E284">
        <v>70312</v>
      </c>
      <c r="F284" t="s">
        <v>1178</v>
      </c>
      <c r="G284" t="s">
        <v>29</v>
      </c>
      <c r="H284" t="s">
        <v>1179</v>
      </c>
      <c r="I284" t="s">
        <v>48</v>
      </c>
      <c r="J284" t="s">
        <v>22</v>
      </c>
      <c r="K284" t="s">
        <v>22</v>
      </c>
      <c r="L284" t="s">
        <v>41</v>
      </c>
      <c r="M284">
        <f t="shared" si="18"/>
        <v>0</v>
      </c>
      <c r="N284" t="s">
        <v>24</v>
      </c>
      <c r="O284" t="s">
        <v>375</v>
      </c>
      <c r="P284">
        <f t="shared" si="19"/>
        <v>17195.7</v>
      </c>
      <c r="Q284">
        <v>19995</v>
      </c>
      <c r="R284">
        <v>330</v>
      </c>
      <c r="S284">
        <f t="shared" si="20"/>
        <v>3.7</v>
      </c>
    </row>
    <row r="285" spans="1:19" x14ac:dyDescent="0.25">
      <c r="A285" t="s">
        <v>210</v>
      </c>
      <c r="B285" t="s">
        <v>538</v>
      </c>
      <c r="C285">
        <v>2022</v>
      </c>
      <c r="D285">
        <f t="shared" si="17"/>
        <v>14152.535959999999</v>
      </c>
      <c r="E285">
        <v>8794</v>
      </c>
      <c r="F285" t="s">
        <v>1180</v>
      </c>
      <c r="G285" t="s">
        <v>29</v>
      </c>
      <c r="H285" t="s">
        <v>540</v>
      </c>
      <c r="I285" t="s">
        <v>72</v>
      </c>
      <c r="J285" t="s">
        <v>118</v>
      </c>
      <c r="K285" t="s">
        <v>22</v>
      </c>
      <c r="L285" t="s">
        <v>41</v>
      </c>
      <c r="M285">
        <f t="shared" si="18"/>
        <v>0</v>
      </c>
      <c r="N285" t="s">
        <v>24</v>
      </c>
      <c r="O285" t="s">
        <v>1181</v>
      </c>
      <c r="P285">
        <f t="shared" si="19"/>
        <v>46440</v>
      </c>
      <c r="Q285">
        <v>54000</v>
      </c>
      <c r="R285">
        <v>285</v>
      </c>
      <c r="S285">
        <f t="shared" si="20"/>
        <v>3.6</v>
      </c>
    </row>
    <row r="286" spans="1:19" x14ac:dyDescent="0.25">
      <c r="A286" t="s">
        <v>103</v>
      </c>
      <c r="B286" t="s">
        <v>1182</v>
      </c>
      <c r="C286">
        <v>2010</v>
      </c>
      <c r="D286">
        <f t="shared" si="17"/>
        <v>251057.04</v>
      </c>
      <c r="E286">
        <v>156000</v>
      </c>
      <c r="F286" t="s">
        <v>1183</v>
      </c>
      <c r="G286" t="s">
        <v>29</v>
      </c>
      <c r="H286" t="s">
        <v>1184</v>
      </c>
      <c r="I286" t="s">
        <v>21</v>
      </c>
      <c r="J286" t="s">
        <v>22</v>
      </c>
      <c r="K286" t="s">
        <v>22</v>
      </c>
      <c r="L286" t="s">
        <v>23</v>
      </c>
      <c r="M286">
        <f t="shared" si="18"/>
        <v>1</v>
      </c>
      <c r="N286" t="s">
        <v>24</v>
      </c>
      <c r="O286" t="s">
        <v>1185</v>
      </c>
      <c r="P286">
        <f t="shared" si="19"/>
        <v>5074</v>
      </c>
      <c r="Q286">
        <v>5900</v>
      </c>
      <c r="R286">
        <v>265</v>
      </c>
      <c r="S286">
        <f t="shared" si="20"/>
        <v>3.5</v>
      </c>
    </row>
    <row r="287" spans="1:19" x14ac:dyDescent="0.25">
      <c r="A287" t="s">
        <v>277</v>
      </c>
      <c r="B287" t="s">
        <v>1186</v>
      </c>
      <c r="C287">
        <v>2020</v>
      </c>
      <c r="D287">
        <f t="shared" si="17"/>
        <v>41147.60512</v>
      </c>
      <c r="E287">
        <v>25568</v>
      </c>
      <c r="F287" t="s">
        <v>1187</v>
      </c>
      <c r="G287" t="s">
        <v>29</v>
      </c>
      <c r="H287" t="s">
        <v>1188</v>
      </c>
      <c r="I287" t="s">
        <v>1189</v>
      </c>
      <c r="J287" t="s">
        <v>214</v>
      </c>
      <c r="K287" t="s">
        <v>22</v>
      </c>
      <c r="L287" t="s">
        <v>41</v>
      </c>
      <c r="M287">
        <f t="shared" si="18"/>
        <v>0</v>
      </c>
      <c r="N287" t="s">
        <v>24</v>
      </c>
      <c r="O287" t="s">
        <v>1190</v>
      </c>
      <c r="P287">
        <f t="shared" si="19"/>
        <v>116099.14</v>
      </c>
      <c r="Q287">
        <v>134999</v>
      </c>
      <c r="R287" t="e">
        <v>#VALUE!</v>
      </c>
      <c r="S287" t="e">
        <f t="shared" si="20"/>
        <v>#VALUE!</v>
      </c>
    </row>
    <row r="288" spans="1:19" x14ac:dyDescent="0.25">
      <c r="A288" t="s">
        <v>120</v>
      </c>
      <c r="B288" t="s">
        <v>188</v>
      </c>
      <c r="C288">
        <v>2018</v>
      </c>
      <c r="D288">
        <f t="shared" si="17"/>
        <v>107986.71399999999</v>
      </c>
      <c r="E288">
        <v>67100</v>
      </c>
      <c r="F288" t="s">
        <v>1191</v>
      </c>
      <c r="G288" t="s">
        <v>29</v>
      </c>
      <c r="H288" t="s">
        <v>190</v>
      </c>
      <c r="I288" t="s">
        <v>107</v>
      </c>
      <c r="J288" t="s">
        <v>33</v>
      </c>
      <c r="K288" t="s">
        <v>22</v>
      </c>
      <c r="L288" t="s">
        <v>23</v>
      </c>
      <c r="M288">
        <f t="shared" si="18"/>
        <v>1</v>
      </c>
      <c r="N288" t="s">
        <v>24</v>
      </c>
      <c r="O288" t="s">
        <v>1192</v>
      </c>
      <c r="P288">
        <f t="shared" si="19"/>
        <v>29455</v>
      </c>
      <c r="Q288">
        <v>34250</v>
      </c>
      <c r="R288">
        <v>362</v>
      </c>
      <c r="S288">
        <f t="shared" si="20"/>
        <v>3</v>
      </c>
    </row>
    <row r="289" spans="1:19" x14ac:dyDescent="0.25">
      <c r="A289" t="s">
        <v>277</v>
      </c>
      <c r="B289" t="s">
        <v>661</v>
      </c>
      <c r="C289">
        <v>2014</v>
      </c>
      <c r="D289">
        <f t="shared" si="17"/>
        <v>83685.679999999993</v>
      </c>
      <c r="E289">
        <v>52000</v>
      </c>
      <c r="F289" t="s">
        <v>163</v>
      </c>
      <c r="G289" t="s">
        <v>29</v>
      </c>
      <c r="H289" t="s">
        <v>663</v>
      </c>
      <c r="I289" t="s">
        <v>107</v>
      </c>
      <c r="J289" t="s">
        <v>40</v>
      </c>
      <c r="K289" t="s">
        <v>146</v>
      </c>
      <c r="L289" t="s">
        <v>23</v>
      </c>
      <c r="M289">
        <f t="shared" si="18"/>
        <v>1</v>
      </c>
      <c r="N289" t="s">
        <v>24</v>
      </c>
      <c r="O289" t="s">
        <v>1193</v>
      </c>
      <c r="P289">
        <f t="shared" si="19"/>
        <v>31820</v>
      </c>
      <c r="Q289">
        <v>37000</v>
      </c>
      <c r="R289">
        <v>275</v>
      </c>
      <c r="S289">
        <f t="shared" si="20"/>
        <v>2.7</v>
      </c>
    </row>
    <row r="290" spans="1:19" x14ac:dyDescent="0.25">
      <c r="A290" t="s">
        <v>56</v>
      </c>
      <c r="B290" t="s">
        <v>1194</v>
      </c>
      <c r="C290">
        <v>2011</v>
      </c>
      <c r="D290">
        <f t="shared" si="17"/>
        <v>220801.448</v>
      </c>
      <c r="E290">
        <v>137200</v>
      </c>
      <c r="F290" t="s">
        <v>1195</v>
      </c>
      <c r="G290" t="s">
        <v>29</v>
      </c>
      <c r="H290" t="s">
        <v>326</v>
      </c>
      <c r="I290" t="s">
        <v>107</v>
      </c>
      <c r="J290" t="s">
        <v>118</v>
      </c>
      <c r="K290" t="s">
        <v>33</v>
      </c>
      <c r="L290" t="s">
        <v>41</v>
      </c>
      <c r="M290">
        <f t="shared" si="18"/>
        <v>0</v>
      </c>
      <c r="N290" t="s">
        <v>24</v>
      </c>
      <c r="O290" t="s">
        <v>672</v>
      </c>
      <c r="P290">
        <f t="shared" si="19"/>
        <v>10320</v>
      </c>
      <c r="Q290">
        <v>12000</v>
      </c>
      <c r="R290">
        <v>300</v>
      </c>
      <c r="S290">
        <f t="shared" si="20"/>
        <v>3.7</v>
      </c>
    </row>
    <row r="291" spans="1:19" x14ac:dyDescent="0.25">
      <c r="A291" t="s">
        <v>426</v>
      </c>
      <c r="B291" t="s">
        <v>1196</v>
      </c>
      <c r="C291">
        <v>2018</v>
      </c>
      <c r="D291">
        <f t="shared" si="17"/>
        <v>57936.24</v>
      </c>
      <c r="E291">
        <v>36000</v>
      </c>
      <c r="F291" t="s">
        <v>1197</v>
      </c>
      <c r="G291" t="s">
        <v>29</v>
      </c>
      <c r="H291" t="s">
        <v>66</v>
      </c>
      <c r="I291" t="s">
        <v>48</v>
      </c>
      <c r="J291" t="s">
        <v>118</v>
      </c>
      <c r="K291" t="s">
        <v>22</v>
      </c>
      <c r="L291" t="s">
        <v>23</v>
      </c>
      <c r="M291">
        <f t="shared" si="18"/>
        <v>1</v>
      </c>
      <c r="N291" t="s">
        <v>24</v>
      </c>
      <c r="O291" t="s">
        <v>675</v>
      </c>
      <c r="P291">
        <f t="shared" si="19"/>
        <v>27520</v>
      </c>
      <c r="Q291">
        <v>32000</v>
      </c>
      <c r="R291">
        <v>292</v>
      </c>
      <c r="S291">
        <f t="shared" si="20"/>
        <v>2</v>
      </c>
    </row>
    <row r="292" spans="1:19" x14ac:dyDescent="0.25">
      <c r="A292" t="s">
        <v>201</v>
      </c>
      <c r="B292" t="s">
        <v>1198</v>
      </c>
      <c r="C292">
        <v>2023</v>
      </c>
      <c r="D292">
        <f t="shared" si="17"/>
        <v>24944.77</v>
      </c>
      <c r="E292">
        <v>15500</v>
      </c>
      <c r="F292" t="s">
        <v>1199</v>
      </c>
      <c r="G292" t="s">
        <v>29</v>
      </c>
      <c r="H292" t="s">
        <v>1200</v>
      </c>
      <c r="I292" t="s">
        <v>521</v>
      </c>
      <c r="J292" t="s">
        <v>118</v>
      </c>
      <c r="K292" t="s">
        <v>22</v>
      </c>
      <c r="L292" t="s">
        <v>23</v>
      </c>
      <c r="M292">
        <f t="shared" si="18"/>
        <v>1</v>
      </c>
      <c r="N292" t="s">
        <v>24</v>
      </c>
      <c r="O292" t="s">
        <v>1201</v>
      </c>
      <c r="P292">
        <f t="shared" si="19"/>
        <v>21070</v>
      </c>
      <c r="Q292">
        <v>24500</v>
      </c>
      <c r="R292">
        <v>147</v>
      </c>
      <c r="S292">
        <f t="shared" si="20"/>
        <v>2</v>
      </c>
    </row>
    <row r="293" spans="1:19" x14ac:dyDescent="0.25">
      <c r="A293" t="s">
        <v>68</v>
      </c>
      <c r="B293" t="s">
        <v>1202</v>
      </c>
      <c r="C293">
        <v>2020</v>
      </c>
      <c r="D293">
        <f t="shared" si="17"/>
        <v>17551.462039999999</v>
      </c>
      <c r="E293">
        <v>10906</v>
      </c>
      <c r="F293" t="s">
        <v>1203</v>
      </c>
      <c r="G293" t="s">
        <v>29</v>
      </c>
      <c r="H293" t="s">
        <v>552</v>
      </c>
      <c r="I293" t="s">
        <v>39</v>
      </c>
      <c r="J293" t="s">
        <v>1204</v>
      </c>
      <c r="K293" t="s">
        <v>22</v>
      </c>
      <c r="L293" t="s">
        <v>41</v>
      </c>
      <c r="M293">
        <f t="shared" si="18"/>
        <v>0</v>
      </c>
      <c r="O293" t="s">
        <v>1205</v>
      </c>
      <c r="P293">
        <f t="shared" si="19"/>
        <v>83418.28</v>
      </c>
      <c r="Q293">
        <v>96998</v>
      </c>
      <c r="R293" t="e">
        <v>#VALUE!</v>
      </c>
      <c r="S293">
        <f t="shared" si="20"/>
        <v>4.4000000000000004</v>
      </c>
    </row>
    <row r="294" spans="1:19" x14ac:dyDescent="0.25">
      <c r="A294" t="s">
        <v>103</v>
      </c>
      <c r="B294" t="s">
        <v>1206</v>
      </c>
      <c r="C294">
        <v>2019</v>
      </c>
      <c r="D294">
        <f t="shared" si="17"/>
        <v>80167.662760000007</v>
      </c>
      <c r="E294">
        <v>49814</v>
      </c>
      <c r="F294" t="s">
        <v>1207</v>
      </c>
      <c r="G294" t="s">
        <v>29</v>
      </c>
      <c r="H294" t="s">
        <v>53</v>
      </c>
      <c r="I294" t="s">
        <v>571</v>
      </c>
      <c r="J294" t="s">
        <v>1208</v>
      </c>
      <c r="K294" t="s">
        <v>1209</v>
      </c>
      <c r="L294" t="s">
        <v>41</v>
      </c>
      <c r="M294">
        <f t="shared" si="18"/>
        <v>0</v>
      </c>
      <c r="O294" t="s">
        <v>1210</v>
      </c>
      <c r="P294">
        <f t="shared" si="19"/>
        <v>22828.7</v>
      </c>
      <c r="Q294">
        <v>26545</v>
      </c>
      <c r="R294" t="e">
        <v>#VALUE!</v>
      </c>
      <c r="S294" t="e">
        <f t="shared" si="20"/>
        <v>#VALUE!</v>
      </c>
    </row>
    <row r="295" spans="1:19" x14ac:dyDescent="0.25">
      <c r="A295" t="s">
        <v>68</v>
      </c>
      <c r="B295" t="s">
        <v>514</v>
      </c>
      <c r="C295">
        <v>2015</v>
      </c>
      <c r="D295">
        <f t="shared" si="17"/>
        <v>1361.50164</v>
      </c>
      <c r="E295">
        <v>846</v>
      </c>
      <c r="F295" t="s">
        <v>1211</v>
      </c>
      <c r="G295" t="s">
        <v>331</v>
      </c>
      <c r="H295" t="s">
        <v>1212</v>
      </c>
      <c r="I295" t="s">
        <v>72</v>
      </c>
      <c r="J295" t="s">
        <v>118</v>
      </c>
      <c r="K295" t="s">
        <v>118</v>
      </c>
      <c r="L295" t="s">
        <v>41</v>
      </c>
      <c r="M295">
        <f t="shared" si="18"/>
        <v>0</v>
      </c>
      <c r="N295" t="s">
        <v>24</v>
      </c>
      <c r="O295" t="s">
        <v>1213</v>
      </c>
      <c r="P295">
        <f t="shared" si="19"/>
        <v>74819.14</v>
      </c>
      <c r="Q295">
        <v>86999</v>
      </c>
      <c r="R295">
        <v>357</v>
      </c>
      <c r="S295">
        <f t="shared" si="20"/>
        <v>1.5</v>
      </c>
    </row>
    <row r="296" spans="1:19" x14ac:dyDescent="0.25">
      <c r="A296" t="s">
        <v>97</v>
      </c>
      <c r="B296" t="s">
        <v>995</v>
      </c>
      <c r="C296">
        <v>2021</v>
      </c>
      <c r="D296">
        <f t="shared" si="17"/>
        <v>107888.54426</v>
      </c>
      <c r="E296">
        <v>67039</v>
      </c>
      <c r="F296" t="s">
        <v>1214</v>
      </c>
      <c r="G296" t="s">
        <v>29</v>
      </c>
      <c r="H296" t="s">
        <v>997</v>
      </c>
      <c r="I296" t="s">
        <v>31</v>
      </c>
      <c r="J296" t="s">
        <v>40</v>
      </c>
      <c r="K296" t="s">
        <v>22</v>
      </c>
      <c r="L296" t="s">
        <v>41</v>
      </c>
      <c r="M296">
        <f t="shared" si="18"/>
        <v>0</v>
      </c>
      <c r="O296" t="s">
        <v>1215</v>
      </c>
      <c r="P296">
        <f t="shared" si="19"/>
        <v>29794.7</v>
      </c>
      <c r="Q296">
        <v>34645</v>
      </c>
      <c r="R296" t="e">
        <v>#VALUE!</v>
      </c>
      <c r="S296" t="e">
        <f t="shared" si="20"/>
        <v>#VALUE!</v>
      </c>
    </row>
    <row r="297" spans="1:19" x14ac:dyDescent="0.25">
      <c r="A297" t="s">
        <v>857</v>
      </c>
      <c r="B297" t="s">
        <v>1216</v>
      </c>
      <c r="C297">
        <v>2023</v>
      </c>
      <c r="D297">
        <f t="shared" si="17"/>
        <v>4242.2202399999996</v>
      </c>
      <c r="E297">
        <v>2636</v>
      </c>
      <c r="F297" t="s">
        <v>1217</v>
      </c>
      <c r="G297" t="s">
        <v>29</v>
      </c>
      <c r="H297" t="s">
        <v>1218</v>
      </c>
      <c r="I297" t="s">
        <v>571</v>
      </c>
      <c r="J297" t="s">
        <v>1219</v>
      </c>
      <c r="K297" t="s">
        <v>22</v>
      </c>
      <c r="L297" t="s">
        <v>41</v>
      </c>
      <c r="M297">
        <f t="shared" si="18"/>
        <v>0</v>
      </c>
      <c r="O297" t="s">
        <v>1220</v>
      </c>
      <c r="P297">
        <f t="shared" si="19"/>
        <v>24540.1</v>
      </c>
      <c r="Q297">
        <v>28535</v>
      </c>
      <c r="R297" t="e">
        <v>#VALUE!</v>
      </c>
      <c r="S297" t="e">
        <f t="shared" si="20"/>
        <v>#VALUE!</v>
      </c>
    </row>
    <row r="298" spans="1:19" x14ac:dyDescent="0.25">
      <c r="A298" t="s">
        <v>277</v>
      </c>
      <c r="B298" t="s">
        <v>278</v>
      </c>
      <c r="C298">
        <v>2018</v>
      </c>
      <c r="D298">
        <f t="shared" si="17"/>
        <v>80734.150439999998</v>
      </c>
      <c r="E298">
        <v>50166</v>
      </c>
      <c r="F298" t="s">
        <v>1221</v>
      </c>
      <c r="G298" t="s">
        <v>29</v>
      </c>
      <c r="H298" t="s">
        <v>854</v>
      </c>
      <c r="I298" t="s">
        <v>31</v>
      </c>
      <c r="J298" t="s">
        <v>118</v>
      </c>
      <c r="K298" t="s">
        <v>22</v>
      </c>
      <c r="L298" t="s">
        <v>23</v>
      </c>
      <c r="M298">
        <f t="shared" si="18"/>
        <v>1</v>
      </c>
      <c r="N298" t="s">
        <v>24</v>
      </c>
      <c r="O298" t="s">
        <v>1222</v>
      </c>
      <c r="P298">
        <f t="shared" si="19"/>
        <v>37453</v>
      </c>
      <c r="Q298">
        <v>43550</v>
      </c>
      <c r="R298" t="e">
        <v>#VALUE!</v>
      </c>
      <c r="S298" t="e">
        <f t="shared" si="20"/>
        <v>#VALUE!</v>
      </c>
    </row>
    <row r="299" spans="1:19" x14ac:dyDescent="0.25">
      <c r="A299" t="s">
        <v>103</v>
      </c>
      <c r="B299" t="s">
        <v>1223</v>
      </c>
      <c r="C299">
        <v>2017</v>
      </c>
      <c r="D299">
        <f t="shared" si="17"/>
        <v>60149.082499999997</v>
      </c>
      <c r="E299">
        <v>37375</v>
      </c>
      <c r="F299" t="s">
        <v>1224</v>
      </c>
      <c r="G299" t="s">
        <v>29</v>
      </c>
      <c r="H299" t="s">
        <v>106</v>
      </c>
      <c r="I299" t="s">
        <v>21</v>
      </c>
      <c r="J299" t="s">
        <v>40</v>
      </c>
      <c r="K299" t="s">
        <v>108</v>
      </c>
      <c r="L299" t="s">
        <v>41</v>
      </c>
      <c r="M299">
        <f t="shared" si="18"/>
        <v>0</v>
      </c>
      <c r="N299" t="s">
        <v>24</v>
      </c>
      <c r="O299" t="s">
        <v>1225</v>
      </c>
      <c r="P299">
        <f t="shared" si="19"/>
        <v>23650</v>
      </c>
      <c r="Q299">
        <v>27500</v>
      </c>
      <c r="R299">
        <v>400</v>
      </c>
      <c r="S299">
        <f t="shared" si="20"/>
        <v>3</v>
      </c>
    </row>
    <row r="300" spans="1:19" x14ac:dyDescent="0.25">
      <c r="A300" t="s">
        <v>79</v>
      </c>
      <c r="B300" t="s">
        <v>1226</v>
      </c>
      <c r="C300">
        <v>2021</v>
      </c>
      <c r="D300">
        <f t="shared" si="17"/>
        <v>34761.743999999999</v>
      </c>
      <c r="E300">
        <v>21600</v>
      </c>
      <c r="F300" t="s">
        <v>1227</v>
      </c>
      <c r="H300" t="s">
        <v>1228</v>
      </c>
      <c r="I300" t="s">
        <v>72</v>
      </c>
      <c r="J300" t="s">
        <v>118</v>
      </c>
      <c r="K300" t="s">
        <v>22</v>
      </c>
      <c r="L300" t="s">
        <v>41</v>
      </c>
      <c r="M300">
        <f t="shared" si="18"/>
        <v>0</v>
      </c>
      <c r="N300" t="s">
        <v>24</v>
      </c>
      <c r="O300" t="s">
        <v>67</v>
      </c>
      <c r="P300">
        <f t="shared" si="19"/>
        <v>26660</v>
      </c>
      <c r="Q300">
        <v>31000</v>
      </c>
      <c r="R300">
        <v>271</v>
      </c>
      <c r="S300" t="e">
        <f t="shared" si="20"/>
        <v>#VALUE!</v>
      </c>
    </row>
    <row r="301" spans="1:19" x14ac:dyDescent="0.25">
      <c r="A301" t="s">
        <v>277</v>
      </c>
      <c r="B301" t="s">
        <v>1229</v>
      </c>
      <c r="C301">
        <v>2019</v>
      </c>
      <c r="D301">
        <f t="shared" si="17"/>
        <v>15288.73</v>
      </c>
      <c r="E301">
        <v>9500</v>
      </c>
      <c r="F301" t="s">
        <v>1230</v>
      </c>
      <c r="G301" t="s">
        <v>29</v>
      </c>
      <c r="H301" t="s">
        <v>1231</v>
      </c>
      <c r="I301" t="s">
        <v>48</v>
      </c>
      <c r="J301" t="s">
        <v>214</v>
      </c>
      <c r="K301" t="s">
        <v>22</v>
      </c>
      <c r="L301" t="s">
        <v>23</v>
      </c>
      <c r="M301">
        <f t="shared" si="18"/>
        <v>1</v>
      </c>
      <c r="N301" t="s">
        <v>24</v>
      </c>
      <c r="O301" t="s">
        <v>1232</v>
      </c>
      <c r="P301">
        <f t="shared" si="19"/>
        <v>59340</v>
      </c>
      <c r="Q301">
        <v>69000</v>
      </c>
      <c r="R301">
        <v>350</v>
      </c>
      <c r="S301">
        <f t="shared" si="20"/>
        <v>2.5</v>
      </c>
    </row>
    <row r="302" spans="1:19" x14ac:dyDescent="0.25">
      <c r="A302" t="s">
        <v>148</v>
      </c>
      <c r="B302" t="s">
        <v>1233</v>
      </c>
      <c r="C302">
        <v>2005</v>
      </c>
      <c r="D302">
        <f t="shared" si="17"/>
        <v>230288.5073</v>
      </c>
      <c r="E302">
        <v>143095</v>
      </c>
      <c r="F302" t="s">
        <v>1234</v>
      </c>
      <c r="G302" t="s">
        <v>29</v>
      </c>
      <c r="H302" t="s">
        <v>1235</v>
      </c>
      <c r="I302" t="s">
        <v>557</v>
      </c>
      <c r="J302" t="s">
        <v>214</v>
      </c>
      <c r="K302" t="s">
        <v>22</v>
      </c>
      <c r="L302" t="s">
        <v>41</v>
      </c>
      <c r="M302">
        <f t="shared" si="18"/>
        <v>0</v>
      </c>
      <c r="N302" t="s">
        <v>24</v>
      </c>
      <c r="O302" t="s">
        <v>1236</v>
      </c>
      <c r="P302">
        <f t="shared" si="19"/>
        <v>13760</v>
      </c>
      <c r="Q302">
        <v>16000</v>
      </c>
      <c r="R302">
        <v>400</v>
      </c>
      <c r="S302">
        <f t="shared" si="20"/>
        <v>6</v>
      </c>
    </row>
    <row r="303" spans="1:19" x14ac:dyDescent="0.25">
      <c r="A303" t="s">
        <v>56</v>
      </c>
      <c r="B303" t="s">
        <v>1237</v>
      </c>
      <c r="C303">
        <v>2002</v>
      </c>
      <c r="D303">
        <f t="shared" si="17"/>
        <v>128747.2</v>
      </c>
      <c r="E303">
        <v>80000</v>
      </c>
      <c r="F303" t="s">
        <v>1238</v>
      </c>
      <c r="G303" t="s">
        <v>29</v>
      </c>
      <c r="H303" t="s">
        <v>318</v>
      </c>
      <c r="I303" t="s">
        <v>134</v>
      </c>
      <c r="J303" t="s">
        <v>146</v>
      </c>
      <c r="K303" t="s">
        <v>146</v>
      </c>
      <c r="L303" t="s">
        <v>23</v>
      </c>
      <c r="M303">
        <f t="shared" si="18"/>
        <v>1</v>
      </c>
      <c r="N303" t="s">
        <v>24</v>
      </c>
      <c r="O303" t="s">
        <v>726</v>
      </c>
      <c r="P303">
        <f t="shared" si="19"/>
        <v>7310</v>
      </c>
      <c r="Q303">
        <v>8500</v>
      </c>
      <c r="R303">
        <v>200</v>
      </c>
      <c r="S303">
        <f t="shared" si="20"/>
        <v>2</v>
      </c>
    </row>
    <row r="304" spans="1:19" x14ac:dyDescent="0.25">
      <c r="A304" t="s">
        <v>697</v>
      </c>
      <c r="B304" t="s">
        <v>1239</v>
      </c>
      <c r="C304">
        <v>2021</v>
      </c>
      <c r="D304">
        <f t="shared" si="17"/>
        <v>4828.0199999999995</v>
      </c>
      <c r="E304">
        <v>3000</v>
      </c>
      <c r="F304" t="s">
        <v>1240</v>
      </c>
      <c r="G304" t="s">
        <v>29</v>
      </c>
      <c r="H304" t="s">
        <v>1241</v>
      </c>
      <c r="I304" t="s">
        <v>95</v>
      </c>
      <c r="J304" t="s">
        <v>40</v>
      </c>
      <c r="K304" t="s">
        <v>108</v>
      </c>
      <c r="L304" t="s">
        <v>41</v>
      </c>
      <c r="M304">
        <f t="shared" si="18"/>
        <v>0</v>
      </c>
      <c r="N304" t="s">
        <v>24</v>
      </c>
      <c r="O304" t="s">
        <v>1242</v>
      </c>
      <c r="P304">
        <f t="shared" si="19"/>
        <v>236500</v>
      </c>
      <c r="Q304">
        <v>275000</v>
      </c>
      <c r="R304">
        <v>611</v>
      </c>
      <c r="S304">
        <f t="shared" si="20"/>
        <v>3.9</v>
      </c>
    </row>
    <row r="305" spans="1:19" x14ac:dyDescent="0.25">
      <c r="A305" t="s">
        <v>277</v>
      </c>
      <c r="B305" t="s">
        <v>1025</v>
      </c>
      <c r="C305">
        <v>2007</v>
      </c>
      <c r="D305">
        <f t="shared" si="17"/>
        <v>9424.2950399999991</v>
      </c>
      <c r="E305">
        <v>5856</v>
      </c>
      <c r="F305" t="s">
        <v>1243</v>
      </c>
      <c r="G305" t="s">
        <v>29</v>
      </c>
      <c r="H305" t="s">
        <v>1244</v>
      </c>
      <c r="I305" t="s">
        <v>134</v>
      </c>
      <c r="J305" t="s">
        <v>22</v>
      </c>
      <c r="K305" t="s">
        <v>22</v>
      </c>
      <c r="L305" t="s">
        <v>41</v>
      </c>
      <c r="M305">
        <f t="shared" si="18"/>
        <v>0</v>
      </c>
      <c r="N305" t="s">
        <v>24</v>
      </c>
      <c r="O305" t="s">
        <v>437</v>
      </c>
      <c r="P305">
        <f t="shared" si="19"/>
        <v>38700</v>
      </c>
      <c r="Q305">
        <v>45000</v>
      </c>
      <c r="R305">
        <v>295</v>
      </c>
      <c r="S305">
        <f t="shared" si="20"/>
        <v>3.4</v>
      </c>
    </row>
    <row r="306" spans="1:19" x14ac:dyDescent="0.25">
      <c r="A306" t="s">
        <v>1245</v>
      </c>
      <c r="B306" t="s">
        <v>1246</v>
      </c>
      <c r="C306">
        <v>2013</v>
      </c>
      <c r="D306">
        <f t="shared" si="17"/>
        <v>4760.4277199999997</v>
      </c>
      <c r="E306">
        <v>2958</v>
      </c>
      <c r="F306" t="s">
        <v>1247</v>
      </c>
      <c r="G306" t="s">
        <v>29</v>
      </c>
      <c r="H306" t="s">
        <v>1248</v>
      </c>
      <c r="I306" t="s">
        <v>31</v>
      </c>
      <c r="J306" t="s">
        <v>101</v>
      </c>
      <c r="K306" t="s">
        <v>136</v>
      </c>
      <c r="L306" t="s">
        <v>41</v>
      </c>
      <c r="M306">
        <f t="shared" si="18"/>
        <v>0</v>
      </c>
      <c r="N306" t="s">
        <v>24</v>
      </c>
      <c r="O306" t="s">
        <v>1249</v>
      </c>
      <c r="P306">
        <f t="shared" si="19"/>
        <v>420436.8</v>
      </c>
      <c r="Q306">
        <v>488880</v>
      </c>
      <c r="R306" t="e">
        <v>#VALUE!</v>
      </c>
      <c r="S306" t="e">
        <f t="shared" si="20"/>
        <v>#VALUE!</v>
      </c>
    </row>
    <row r="307" spans="1:19" x14ac:dyDescent="0.25">
      <c r="A307" t="s">
        <v>50</v>
      </c>
      <c r="B307" t="s">
        <v>1250</v>
      </c>
      <c r="C307">
        <v>2022</v>
      </c>
      <c r="D307">
        <f t="shared" si="17"/>
        <v>46553.37818</v>
      </c>
      <c r="E307">
        <v>28927</v>
      </c>
      <c r="F307" t="s">
        <v>1251</v>
      </c>
      <c r="G307" t="s">
        <v>29</v>
      </c>
      <c r="H307" t="s">
        <v>777</v>
      </c>
      <c r="I307" t="s">
        <v>39</v>
      </c>
      <c r="J307" t="s">
        <v>1252</v>
      </c>
      <c r="K307" t="s">
        <v>22</v>
      </c>
      <c r="L307" t="s">
        <v>41</v>
      </c>
      <c r="M307">
        <f t="shared" si="18"/>
        <v>0</v>
      </c>
      <c r="O307" t="s">
        <v>1253</v>
      </c>
      <c r="P307">
        <f t="shared" si="19"/>
        <v>64414</v>
      </c>
      <c r="Q307">
        <v>74900</v>
      </c>
      <c r="R307" t="e">
        <v>#VALUE!</v>
      </c>
      <c r="S307" t="e">
        <f t="shared" si="20"/>
        <v>#VALUE!</v>
      </c>
    </row>
    <row r="308" spans="1:19" x14ac:dyDescent="0.25">
      <c r="A308" t="s">
        <v>120</v>
      </c>
      <c r="B308" t="s">
        <v>1254</v>
      </c>
      <c r="C308">
        <v>2022</v>
      </c>
      <c r="D308">
        <f t="shared" si="17"/>
        <v>6601.5126799999998</v>
      </c>
      <c r="E308">
        <v>4102</v>
      </c>
      <c r="F308" t="s">
        <v>1255</v>
      </c>
      <c r="G308" t="s">
        <v>46</v>
      </c>
      <c r="H308" t="s">
        <v>1256</v>
      </c>
      <c r="I308" t="s">
        <v>191</v>
      </c>
      <c r="J308" t="s">
        <v>22</v>
      </c>
      <c r="K308" t="s">
        <v>22</v>
      </c>
      <c r="L308" t="s">
        <v>41</v>
      </c>
      <c r="M308">
        <f t="shared" si="18"/>
        <v>0</v>
      </c>
      <c r="N308" t="s">
        <v>24</v>
      </c>
      <c r="O308" t="s">
        <v>1257</v>
      </c>
      <c r="P308">
        <f t="shared" si="19"/>
        <v>124411.04</v>
      </c>
      <c r="Q308">
        <v>144664</v>
      </c>
      <c r="R308">
        <v>603</v>
      </c>
      <c r="S308">
        <f t="shared" si="20"/>
        <v>4</v>
      </c>
    </row>
    <row r="309" spans="1:19" x14ac:dyDescent="0.25">
      <c r="A309" t="s">
        <v>237</v>
      </c>
      <c r="B309" t="s">
        <v>1258</v>
      </c>
      <c r="C309">
        <v>2021</v>
      </c>
      <c r="D309">
        <f t="shared" si="17"/>
        <v>23242.08828</v>
      </c>
      <c r="E309">
        <v>14442</v>
      </c>
      <c r="F309" t="s">
        <v>1259</v>
      </c>
      <c r="G309" t="s">
        <v>29</v>
      </c>
      <c r="H309" t="s">
        <v>1260</v>
      </c>
      <c r="I309" t="s">
        <v>191</v>
      </c>
      <c r="J309" t="s">
        <v>118</v>
      </c>
      <c r="K309" t="s">
        <v>146</v>
      </c>
      <c r="L309" t="s">
        <v>41</v>
      </c>
      <c r="M309">
        <f t="shared" si="18"/>
        <v>0</v>
      </c>
      <c r="N309" t="s">
        <v>24</v>
      </c>
      <c r="O309" t="s">
        <v>1261</v>
      </c>
      <c r="P309">
        <f t="shared" si="19"/>
        <v>33110</v>
      </c>
      <c r="Q309">
        <v>38500</v>
      </c>
      <c r="R309">
        <v>280</v>
      </c>
      <c r="S309">
        <f t="shared" si="20"/>
        <v>3.5</v>
      </c>
    </row>
    <row r="310" spans="1:19" x14ac:dyDescent="0.25">
      <c r="A310" t="s">
        <v>120</v>
      </c>
      <c r="B310" t="s">
        <v>1262</v>
      </c>
      <c r="C310">
        <v>2005</v>
      </c>
      <c r="D310">
        <f t="shared" si="17"/>
        <v>102997.75999999999</v>
      </c>
      <c r="E310">
        <v>64000</v>
      </c>
      <c r="F310" t="s">
        <v>1263</v>
      </c>
      <c r="G310" t="s">
        <v>29</v>
      </c>
      <c r="H310" t="s">
        <v>951</v>
      </c>
      <c r="I310" t="s">
        <v>48</v>
      </c>
      <c r="J310" t="s">
        <v>61</v>
      </c>
      <c r="K310" t="s">
        <v>22</v>
      </c>
      <c r="L310" t="s">
        <v>41</v>
      </c>
      <c r="M310">
        <f t="shared" si="18"/>
        <v>0</v>
      </c>
      <c r="N310" t="s">
        <v>24</v>
      </c>
      <c r="O310" t="s">
        <v>1264</v>
      </c>
      <c r="P310">
        <f t="shared" si="19"/>
        <v>11175.7</v>
      </c>
      <c r="Q310">
        <v>12995</v>
      </c>
      <c r="R310">
        <v>302</v>
      </c>
      <c r="S310">
        <f t="shared" si="20"/>
        <v>5</v>
      </c>
    </row>
    <row r="311" spans="1:19" x14ac:dyDescent="0.25">
      <c r="A311" t="s">
        <v>35</v>
      </c>
      <c r="B311" t="s">
        <v>1265</v>
      </c>
      <c r="C311">
        <v>2004</v>
      </c>
      <c r="D311">
        <f t="shared" si="17"/>
        <v>247838.36</v>
      </c>
      <c r="E311">
        <v>154000</v>
      </c>
      <c r="F311" t="s">
        <v>1266</v>
      </c>
      <c r="G311" t="s">
        <v>29</v>
      </c>
      <c r="H311" t="s">
        <v>1267</v>
      </c>
      <c r="I311" t="s">
        <v>72</v>
      </c>
      <c r="J311" t="s">
        <v>118</v>
      </c>
      <c r="K311" t="s">
        <v>146</v>
      </c>
      <c r="L311" t="s">
        <v>23</v>
      </c>
      <c r="M311">
        <f t="shared" si="18"/>
        <v>1</v>
      </c>
      <c r="N311" t="s">
        <v>24</v>
      </c>
      <c r="O311" t="s">
        <v>343</v>
      </c>
      <c r="P311">
        <f t="shared" si="19"/>
        <v>8600</v>
      </c>
      <c r="Q311">
        <v>10000</v>
      </c>
      <c r="R311">
        <v>235</v>
      </c>
      <c r="S311">
        <f t="shared" si="20"/>
        <v>4.7</v>
      </c>
    </row>
    <row r="312" spans="1:19" x14ac:dyDescent="0.25">
      <c r="A312" t="s">
        <v>35</v>
      </c>
      <c r="B312" t="s">
        <v>1268</v>
      </c>
      <c r="C312">
        <v>2015</v>
      </c>
      <c r="D312">
        <f t="shared" si="17"/>
        <v>86904.36</v>
      </c>
      <c r="E312">
        <v>54000</v>
      </c>
      <c r="F312" t="s">
        <v>260</v>
      </c>
      <c r="G312" t="s">
        <v>29</v>
      </c>
      <c r="H312" t="s">
        <v>1269</v>
      </c>
      <c r="I312" t="s">
        <v>21</v>
      </c>
      <c r="J312" t="s">
        <v>118</v>
      </c>
      <c r="K312" t="s">
        <v>22</v>
      </c>
      <c r="L312" t="s">
        <v>41</v>
      </c>
      <c r="M312">
        <f t="shared" si="18"/>
        <v>0</v>
      </c>
      <c r="N312" t="s">
        <v>24</v>
      </c>
      <c r="O312" t="s">
        <v>543</v>
      </c>
      <c r="P312">
        <f t="shared" si="19"/>
        <v>23220</v>
      </c>
      <c r="Q312">
        <v>27000</v>
      </c>
      <c r="R312">
        <v>235</v>
      </c>
      <c r="S312">
        <f t="shared" si="20"/>
        <v>2</v>
      </c>
    </row>
    <row r="313" spans="1:19" x14ac:dyDescent="0.25">
      <c r="A313" t="s">
        <v>125</v>
      </c>
      <c r="B313" t="s">
        <v>1270</v>
      </c>
      <c r="C313">
        <v>2007</v>
      </c>
      <c r="D313">
        <f t="shared" si="17"/>
        <v>374158.67528000002</v>
      </c>
      <c r="E313">
        <v>232492</v>
      </c>
      <c r="F313" t="s">
        <v>1271</v>
      </c>
      <c r="G313" t="s">
        <v>29</v>
      </c>
      <c r="H313" t="s">
        <v>1272</v>
      </c>
      <c r="I313" t="s">
        <v>557</v>
      </c>
      <c r="J313" t="s">
        <v>61</v>
      </c>
      <c r="K313" t="s">
        <v>33</v>
      </c>
      <c r="L313" t="s">
        <v>23</v>
      </c>
      <c r="M313">
        <f t="shared" si="18"/>
        <v>1</v>
      </c>
      <c r="N313" t="s">
        <v>24</v>
      </c>
      <c r="O313" t="s">
        <v>1273</v>
      </c>
      <c r="P313">
        <f t="shared" si="19"/>
        <v>5160</v>
      </c>
      <c r="Q313">
        <v>6000</v>
      </c>
      <c r="R313">
        <v>210</v>
      </c>
      <c r="S313">
        <f t="shared" si="20"/>
        <v>3.7</v>
      </c>
    </row>
    <row r="314" spans="1:19" x14ac:dyDescent="0.25">
      <c r="A314" t="s">
        <v>403</v>
      </c>
      <c r="B314" t="s">
        <v>1274</v>
      </c>
      <c r="C314">
        <v>2020</v>
      </c>
      <c r="D314">
        <f t="shared" si="17"/>
        <v>41393.834139999999</v>
      </c>
      <c r="E314">
        <v>25721</v>
      </c>
      <c r="F314" t="s">
        <v>1275</v>
      </c>
      <c r="G314" t="s">
        <v>29</v>
      </c>
      <c r="H314" t="s">
        <v>525</v>
      </c>
      <c r="I314" t="s">
        <v>31</v>
      </c>
      <c r="J314" t="s">
        <v>1276</v>
      </c>
      <c r="K314" t="s">
        <v>1277</v>
      </c>
      <c r="L314" t="s">
        <v>41</v>
      </c>
      <c r="M314">
        <f t="shared" si="18"/>
        <v>0</v>
      </c>
      <c r="N314" t="s">
        <v>24</v>
      </c>
      <c r="O314" t="s">
        <v>1278</v>
      </c>
      <c r="P314">
        <f t="shared" si="19"/>
        <v>45274.7</v>
      </c>
      <c r="Q314">
        <v>52645</v>
      </c>
      <c r="R314" t="e">
        <v>#VALUE!</v>
      </c>
      <c r="S314" t="e">
        <f t="shared" si="20"/>
        <v>#VALUE!</v>
      </c>
    </row>
    <row r="315" spans="1:19" x14ac:dyDescent="0.25">
      <c r="A315" t="s">
        <v>84</v>
      </c>
      <c r="B315" t="s">
        <v>416</v>
      </c>
      <c r="C315">
        <v>2020</v>
      </c>
      <c r="D315">
        <f t="shared" si="17"/>
        <v>33678.658179999999</v>
      </c>
      <c r="E315">
        <v>20927</v>
      </c>
      <c r="F315" t="s">
        <v>1279</v>
      </c>
      <c r="G315" t="s">
        <v>29</v>
      </c>
      <c r="H315" t="s">
        <v>346</v>
      </c>
      <c r="I315" t="s">
        <v>39</v>
      </c>
      <c r="J315" t="s">
        <v>88</v>
      </c>
      <c r="K315" t="s">
        <v>136</v>
      </c>
      <c r="L315" t="s">
        <v>41</v>
      </c>
      <c r="M315">
        <f t="shared" si="18"/>
        <v>0</v>
      </c>
      <c r="O315" t="s">
        <v>1280</v>
      </c>
      <c r="P315">
        <f t="shared" si="19"/>
        <v>30958.28</v>
      </c>
      <c r="Q315">
        <v>35998</v>
      </c>
      <c r="R315" t="e">
        <v>#VALUE!</v>
      </c>
      <c r="S315">
        <f t="shared" si="20"/>
        <v>2</v>
      </c>
    </row>
    <row r="316" spans="1:19" x14ac:dyDescent="0.25">
      <c r="A316" t="s">
        <v>91</v>
      </c>
      <c r="B316" t="s">
        <v>1281</v>
      </c>
      <c r="C316">
        <v>2021</v>
      </c>
      <c r="D316">
        <f t="shared" si="17"/>
        <v>3786.77702</v>
      </c>
      <c r="E316">
        <v>2353</v>
      </c>
      <c r="F316" t="s">
        <v>1282</v>
      </c>
      <c r="G316" t="s">
        <v>29</v>
      </c>
      <c r="H316" t="s">
        <v>777</v>
      </c>
      <c r="I316" t="s">
        <v>123</v>
      </c>
      <c r="J316" t="s">
        <v>73</v>
      </c>
      <c r="K316" t="s">
        <v>1283</v>
      </c>
      <c r="L316" t="s">
        <v>41</v>
      </c>
      <c r="M316">
        <f t="shared" si="18"/>
        <v>0</v>
      </c>
      <c r="N316" t="s">
        <v>24</v>
      </c>
      <c r="O316" t="s">
        <v>1284</v>
      </c>
      <c r="P316">
        <f t="shared" si="19"/>
        <v>137170</v>
      </c>
      <c r="Q316">
        <v>159500</v>
      </c>
      <c r="R316" t="e">
        <v>#VALUE!</v>
      </c>
      <c r="S316" t="e">
        <f t="shared" si="20"/>
        <v>#VALUE!</v>
      </c>
    </row>
    <row r="317" spans="1:19" x14ac:dyDescent="0.25">
      <c r="A317" t="s">
        <v>50</v>
      </c>
      <c r="B317" t="s">
        <v>1285</v>
      </c>
      <c r="C317">
        <v>2022</v>
      </c>
      <c r="D317">
        <f t="shared" si="17"/>
        <v>15007.095499999999</v>
      </c>
      <c r="E317">
        <v>9325</v>
      </c>
      <c r="F317" t="s">
        <v>1286</v>
      </c>
      <c r="G317" t="s">
        <v>29</v>
      </c>
      <c r="H317" t="s">
        <v>53</v>
      </c>
      <c r="I317" t="s">
        <v>31</v>
      </c>
      <c r="J317" t="s">
        <v>186</v>
      </c>
      <c r="K317" t="s">
        <v>22</v>
      </c>
      <c r="L317" t="s">
        <v>41</v>
      </c>
      <c r="M317">
        <f t="shared" si="18"/>
        <v>0</v>
      </c>
      <c r="O317" t="s">
        <v>1287</v>
      </c>
      <c r="P317">
        <f t="shared" si="19"/>
        <v>28904.6</v>
      </c>
      <c r="Q317">
        <v>33610</v>
      </c>
      <c r="R317" t="e">
        <v>#VALUE!</v>
      </c>
      <c r="S317" t="e">
        <f t="shared" si="20"/>
        <v>#VALUE!</v>
      </c>
    </row>
    <row r="318" spans="1:19" x14ac:dyDescent="0.25">
      <c r="A318" t="s">
        <v>16</v>
      </c>
      <c r="B318" t="s">
        <v>1288</v>
      </c>
      <c r="C318">
        <v>2020</v>
      </c>
      <c r="D318">
        <f t="shared" si="17"/>
        <v>98171.349340000001</v>
      </c>
      <c r="E318">
        <v>61001</v>
      </c>
      <c r="F318" t="s">
        <v>1289</v>
      </c>
      <c r="G318" t="s">
        <v>29</v>
      </c>
      <c r="H318" t="s">
        <v>812</v>
      </c>
      <c r="I318" t="s">
        <v>500</v>
      </c>
      <c r="J318" t="s">
        <v>33</v>
      </c>
      <c r="K318" t="s">
        <v>813</v>
      </c>
      <c r="L318" t="s">
        <v>23</v>
      </c>
      <c r="M318">
        <f t="shared" si="18"/>
        <v>1</v>
      </c>
      <c r="N318" t="s">
        <v>24</v>
      </c>
      <c r="O318" t="s">
        <v>1290</v>
      </c>
      <c r="P318">
        <f t="shared" si="19"/>
        <v>24609.759999999998</v>
      </c>
      <c r="Q318">
        <v>28616</v>
      </c>
      <c r="R318" t="e">
        <v>#VALUE!</v>
      </c>
      <c r="S318" t="e">
        <f t="shared" si="20"/>
        <v>#VALUE!</v>
      </c>
    </row>
    <row r="319" spans="1:19" x14ac:dyDescent="0.25">
      <c r="A319" t="s">
        <v>120</v>
      </c>
      <c r="B319" t="s">
        <v>1291</v>
      </c>
      <c r="C319">
        <v>2018</v>
      </c>
      <c r="D319">
        <f t="shared" si="17"/>
        <v>115811.32508</v>
      </c>
      <c r="E319">
        <v>71962</v>
      </c>
      <c r="F319" t="s">
        <v>1292</v>
      </c>
      <c r="G319" t="s">
        <v>29</v>
      </c>
      <c r="H319" t="s">
        <v>634</v>
      </c>
      <c r="I319" t="s">
        <v>191</v>
      </c>
      <c r="J319" t="s">
        <v>118</v>
      </c>
      <c r="K319" t="s">
        <v>22</v>
      </c>
      <c r="L319" t="s">
        <v>41</v>
      </c>
      <c r="M319">
        <f t="shared" si="18"/>
        <v>0</v>
      </c>
      <c r="N319" t="s">
        <v>24</v>
      </c>
      <c r="O319" t="s">
        <v>209</v>
      </c>
      <c r="P319">
        <f t="shared" si="19"/>
        <v>40334</v>
      </c>
      <c r="Q319">
        <v>46900</v>
      </c>
      <c r="R319">
        <v>469</v>
      </c>
      <c r="S319">
        <f t="shared" si="20"/>
        <v>4</v>
      </c>
    </row>
    <row r="320" spans="1:19" x14ac:dyDescent="0.25">
      <c r="A320" t="s">
        <v>450</v>
      </c>
      <c r="B320" t="s">
        <v>1293</v>
      </c>
      <c r="C320">
        <v>2023</v>
      </c>
      <c r="D320">
        <f t="shared" si="17"/>
        <v>9334.1720000000005</v>
      </c>
      <c r="E320">
        <v>5800</v>
      </c>
      <c r="F320" t="s">
        <v>1294</v>
      </c>
      <c r="G320" t="s">
        <v>29</v>
      </c>
      <c r="H320" t="s">
        <v>1295</v>
      </c>
      <c r="I320" t="s">
        <v>134</v>
      </c>
      <c r="J320" t="s">
        <v>22</v>
      </c>
      <c r="K320" t="s">
        <v>22</v>
      </c>
      <c r="L320" t="s">
        <v>41</v>
      </c>
      <c r="M320">
        <f t="shared" si="18"/>
        <v>0</v>
      </c>
      <c r="N320" t="s">
        <v>24</v>
      </c>
      <c r="O320" t="s">
        <v>119</v>
      </c>
      <c r="P320">
        <f t="shared" si="19"/>
        <v>25791.399999999998</v>
      </c>
      <c r="Q320">
        <v>29990</v>
      </c>
      <c r="R320">
        <v>228</v>
      </c>
      <c r="S320">
        <f t="shared" si="20"/>
        <v>2.4</v>
      </c>
    </row>
    <row r="321" spans="1:19" x14ac:dyDescent="0.25">
      <c r="A321" t="s">
        <v>68</v>
      </c>
      <c r="B321" t="s">
        <v>1296</v>
      </c>
      <c r="C321">
        <v>2016</v>
      </c>
      <c r="D321">
        <f t="shared" si="17"/>
        <v>64502.347199999997</v>
      </c>
      <c r="E321">
        <v>40080</v>
      </c>
      <c r="F321" t="s">
        <v>1297</v>
      </c>
      <c r="G321" t="s">
        <v>29</v>
      </c>
      <c r="H321" t="s">
        <v>1298</v>
      </c>
      <c r="I321" t="s">
        <v>95</v>
      </c>
      <c r="J321" t="s">
        <v>22</v>
      </c>
      <c r="K321" t="s">
        <v>22</v>
      </c>
      <c r="L321" t="s">
        <v>41</v>
      </c>
      <c r="M321">
        <f t="shared" si="18"/>
        <v>0</v>
      </c>
      <c r="N321" t="s">
        <v>24</v>
      </c>
      <c r="O321" t="s">
        <v>1299</v>
      </c>
      <c r="P321">
        <f t="shared" si="19"/>
        <v>24509.14</v>
      </c>
      <c r="Q321">
        <v>28499</v>
      </c>
      <c r="R321">
        <v>315</v>
      </c>
      <c r="S321">
        <f t="shared" si="20"/>
        <v>3</v>
      </c>
    </row>
    <row r="322" spans="1:19" x14ac:dyDescent="0.25">
      <c r="A322" t="s">
        <v>201</v>
      </c>
      <c r="B322" t="s">
        <v>1300</v>
      </c>
      <c r="C322">
        <v>2020</v>
      </c>
      <c r="D322">
        <f t="shared" si="17"/>
        <v>91732.38</v>
      </c>
      <c r="E322">
        <v>57000</v>
      </c>
      <c r="F322" t="s">
        <v>1301</v>
      </c>
      <c r="G322" t="s">
        <v>29</v>
      </c>
      <c r="H322" t="s">
        <v>424</v>
      </c>
      <c r="I322" t="s">
        <v>72</v>
      </c>
      <c r="J322" t="s">
        <v>22</v>
      </c>
      <c r="K322" t="s">
        <v>214</v>
      </c>
      <c r="L322" t="s">
        <v>23</v>
      </c>
      <c r="M322">
        <f t="shared" si="18"/>
        <v>1</v>
      </c>
      <c r="N322" t="s">
        <v>24</v>
      </c>
      <c r="O322" t="s">
        <v>566</v>
      </c>
      <c r="P322">
        <f t="shared" si="19"/>
        <v>31390</v>
      </c>
      <c r="Q322">
        <v>36500</v>
      </c>
      <c r="R322">
        <v>365</v>
      </c>
      <c r="S322">
        <f t="shared" si="20"/>
        <v>3.3</v>
      </c>
    </row>
    <row r="323" spans="1:19" x14ac:dyDescent="0.25">
      <c r="A323" t="s">
        <v>148</v>
      </c>
      <c r="B323" t="s">
        <v>1302</v>
      </c>
      <c r="C323">
        <v>2022</v>
      </c>
      <c r="D323">
        <f t="shared" ref="D323:D386" si="21">E323*1.60934</f>
        <v>12269.60816</v>
      </c>
      <c r="E323">
        <v>7624</v>
      </c>
      <c r="F323" t="s">
        <v>1303</v>
      </c>
      <c r="H323" t="s">
        <v>1019</v>
      </c>
      <c r="I323" t="s">
        <v>778</v>
      </c>
      <c r="J323" t="s">
        <v>1304</v>
      </c>
      <c r="K323" t="s">
        <v>266</v>
      </c>
      <c r="L323" t="s">
        <v>41</v>
      </c>
      <c r="M323">
        <f t="shared" ref="M323:M386" si="22">IF(ISNUMBER(SEARCH("At least 1 accident or damage reported", L323)), 1, 0)</f>
        <v>0</v>
      </c>
      <c r="N323" t="s">
        <v>24</v>
      </c>
      <c r="O323" t="s">
        <v>1305</v>
      </c>
      <c r="P323">
        <f t="shared" ref="P323:P386" si="23">Q323*0.86</f>
        <v>27507.1</v>
      </c>
      <c r="Q323">
        <v>31985</v>
      </c>
      <c r="R323" t="e">
        <v>#VALUE!</v>
      </c>
      <c r="S323" t="e">
        <f t="shared" ref="S323:S386" si="24">VALUE(SUBSTITUTE(MID(H323, SEARCH("L", H323)-4, 4), "L", ""))</f>
        <v>#VALUE!</v>
      </c>
    </row>
    <row r="324" spans="1:19" x14ac:dyDescent="0.25">
      <c r="A324" t="s">
        <v>450</v>
      </c>
      <c r="B324" t="s">
        <v>1306</v>
      </c>
      <c r="C324">
        <v>2004</v>
      </c>
      <c r="D324">
        <f t="shared" si="21"/>
        <v>196339.48</v>
      </c>
      <c r="E324">
        <v>122000</v>
      </c>
      <c r="F324" t="s">
        <v>1307</v>
      </c>
      <c r="G324" t="s">
        <v>29</v>
      </c>
      <c r="H324" t="s">
        <v>1308</v>
      </c>
      <c r="I324" t="s">
        <v>839</v>
      </c>
      <c r="J324" t="s">
        <v>226</v>
      </c>
      <c r="K324" t="s">
        <v>22</v>
      </c>
      <c r="L324" t="s">
        <v>23</v>
      </c>
      <c r="M324">
        <f t="shared" si="22"/>
        <v>1</v>
      </c>
      <c r="N324" t="s">
        <v>24</v>
      </c>
      <c r="O324" t="s">
        <v>1309</v>
      </c>
      <c r="P324">
        <f t="shared" si="23"/>
        <v>8599.14</v>
      </c>
      <c r="Q324">
        <v>9999</v>
      </c>
      <c r="R324">
        <v>210</v>
      </c>
      <c r="S324">
        <f t="shared" si="24"/>
        <v>2.5</v>
      </c>
    </row>
    <row r="325" spans="1:19" x14ac:dyDescent="0.25">
      <c r="A325" t="s">
        <v>201</v>
      </c>
      <c r="B325" t="s">
        <v>1310</v>
      </c>
      <c r="C325">
        <v>2023</v>
      </c>
      <c r="D325">
        <f t="shared" si="21"/>
        <v>738.68705999999997</v>
      </c>
      <c r="E325">
        <v>459</v>
      </c>
      <c r="F325" t="s">
        <v>1311</v>
      </c>
      <c r="G325" t="s">
        <v>29</v>
      </c>
      <c r="H325" t="s">
        <v>1312</v>
      </c>
      <c r="I325" t="s">
        <v>31</v>
      </c>
      <c r="J325" t="s">
        <v>1313</v>
      </c>
      <c r="K325" t="s">
        <v>22</v>
      </c>
      <c r="L325" t="s">
        <v>41</v>
      </c>
      <c r="M325">
        <f t="shared" si="22"/>
        <v>0</v>
      </c>
      <c r="O325" t="s">
        <v>1314</v>
      </c>
      <c r="P325">
        <f t="shared" si="23"/>
        <v>31818.28</v>
      </c>
      <c r="Q325">
        <v>36998</v>
      </c>
      <c r="R325" t="e">
        <v>#VALUE!</v>
      </c>
      <c r="S325" t="e">
        <f t="shared" si="24"/>
        <v>#VALUE!</v>
      </c>
    </row>
    <row r="326" spans="1:19" x14ac:dyDescent="0.25">
      <c r="A326" t="s">
        <v>68</v>
      </c>
      <c r="B326" t="s">
        <v>380</v>
      </c>
      <c r="C326">
        <v>2016</v>
      </c>
      <c r="D326">
        <f t="shared" si="21"/>
        <v>100583.75</v>
      </c>
      <c r="E326">
        <v>62500</v>
      </c>
      <c r="F326" t="s">
        <v>1315</v>
      </c>
      <c r="G326" t="s">
        <v>29</v>
      </c>
      <c r="H326" t="s">
        <v>382</v>
      </c>
      <c r="I326" t="s">
        <v>48</v>
      </c>
      <c r="J326" t="s">
        <v>22</v>
      </c>
      <c r="K326" t="s">
        <v>487</v>
      </c>
      <c r="L326" t="s">
        <v>23</v>
      </c>
      <c r="M326">
        <f t="shared" si="22"/>
        <v>1</v>
      </c>
      <c r="N326" t="s">
        <v>24</v>
      </c>
      <c r="O326" t="s">
        <v>1316</v>
      </c>
      <c r="P326">
        <f t="shared" si="23"/>
        <v>34830</v>
      </c>
      <c r="Q326">
        <v>40500</v>
      </c>
      <c r="R326">
        <v>425</v>
      </c>
      <c r="S326">
        <f t="shared" si="24"/>
        <v>3</v>
      </c>
    </row>
    <row r="327" spans="1:19" x14ac:dyDescent="0.25">
      <c r="A327" t="s">
        <v>26</v>
      </c>
      <c r="B327" t="s">
        <v>1317</v>
      </c>
      <c r="C327">
        <v>2013</v>
      </c>
      <c r="D327">
        <f t="shared" si="21"/>
        <v>115872.48</v>
      </c>
      <c r="E327">
        <v>72000</v>
      </c>
      <c r="F327" t="s">
        <v>1318</v>
      </c>
      <c r="G327" t="s">
        <v>29</v>
      </c>
      <c r="H327" t="s">
        <v>1319</v>
      </c>
      <c r="I327" t="s">
        <v>95</v>
      </c>
      <c r="J327" t="s">
        <v>61</v>
      </c>
      <c r="K327" t="s">
        <v>22</v>
      </c>
      <c r="L327" t="s">
        <v>41</v>
      </c>
      <c r="M327">
        <f t="shared" si="22"/>
        <v>0</v>
      </c>
      <c r="N327" t="s">
        <v>24</v>
      </c>
      <c r="O327" t="s">
        <v>276</v>
      </c>
      <c r="P327">
        <f t="shared" si="23"/>
        <v>15050</v>
      </c>
      <c r="Q327">
        <v>17500</v>
      </c>
      <c r="R327">
        <v>429</v>
      </c>
      <c r="S327">
        <f t="shared" si="24"/>
        <v>5</v>
      </c>
    </row>
    <row r="328" spans="1:19" x14ac:dyDescent="0.25">
      <c r="A328" t="s">
        <v>120</v>
      </c>
      <c r="B328" t="s">
        <v>1320</v>
      </c>
      <c r="C328">
        <v>2020</v>
      </c>
      <c r="D328">
        <f t="shared" si="21"/>
        <v>13478.2225</v>
      </c>
      <c r="E328">
        <v>8375</v>
      </c>
      <c r="F328" t="s">
        <v>1321</v>
      </c>
      <c r="G328" t="s">
        <v>29</v>
      </c>
      <c r="H328" t="s">
        <v>1322</v>
      </c>
      <c r="I328" t="s">
        <v>1323</v>
      </c>
      <c r="J328" t="s">
        <v>1324</v>
      </c>
      <c r="K328" t="s">
        <v>1324</v>
      </c>
      <c r="L328" t="s">
        <v>41</v>
      </c>
      <c r="M328">
        <f t="shared" si="22"/>
        <v>0</v>
      </c>
      <c r="O328" t="s">
        <v>1325</v>
      </c>
      <c r="P328">
        <f t="shared" si="23"/>
        <v>60114</v>
      </c>
      <c r="Q328">
        <v>69900</v>
      </c>
      <c r="R328" t="e">
        <v>#VALUE!</v>
      </c>
      <c r="S328" t="e">
        <f t="shared" si="24"/>
        <v>#VALUE!</v>
      </c>
    </row>
    <row r="329" spans="1:19" x14ac:dyDescent="0.25">
      <c r="A329" t="s">
        <v>68</v>
      </c>
      <c r="B329" t="s">
        <v>1326</v>
      </c>
      <c r="C329">
        <v>2020</v>
      </c>
      <c r="D329">
        <f t="shared" si="21"/>
        <v>64373.599999999999</v>
      </c>
      <c r="E329">
        <v>40000</v>
      </c>
      <c r="F329" t="s">
        <v>330</v>
      </c>
      <c r="G329" t="s">
        <v>29</v>
      </c>
      <c r="H329" t="s">
        <v>1327</v>
      </c>
      <c r="I329" t="s">
        <v>107</v>
      </c>
      <c r="J329" t="s">
        <v>40</v>
      </c>
      <c r="K329" t="s">
        <v>22</v>
      </c>
      <c r="L329" t="s">
        <v>41</v>
      </c>
      <c r="M329">
        <f t="shared" si="22"/>
        <v>0</v>
      </c>
      <c r="N329" t="s">
        <v>24</v>
      </c>
      <c r="O329" t="s">
        <v>1328</v>
      </c>
      <c r="P329">
        <f t="shared" si="23"/>
        <v>45580</v>
      </c>
      <c r="Q329">
        <v>53000</v>
      </c>
      <c r="R329">
        <v>523</v>
      </c>
      <c r="S329">
        <f t="shared" si="24"/>
        <v>4.4000000000000004</v>
      </c>
    </row>
    <row r="330" spans="1:19" x14ac:dyDescent="0.25">
      <c r="A330" t="s">
        <v>450</v>
      </c>
      <c r="B330" t="s">
        <v>1329</v>
      </c>
      <c r="C330">
        <v>2014</v>
      </c>
      <c r="D330">
        <f t="shared" si="21"/>
        <v>123919.18</v>
      </c>
      <c r="E330">
        <v>77000</v>
      </c>
      <c r="F330" t="s">
        <v>1330</v>
      </c>
      <c r="G330" t="s">
        <v>29</v>
      </c>
      <c r="H330" t="s">
        <v>1331</v>
      </c>
      <c r="I330" t="s">
        <v>134</v>
      </c>
      <c r="J330" t="s">
        <v>33</v>
      </c>
      <c r="K330" t="s">
        <v>22</v>
      </c>
      <c r="L330" t="s">
        <v>23</v>
      </c>
      <c r="M330">
        <f t="shared" si="22"/>
        <v>1</v>
      </c>
      <c r="N330" t="s">
        <v>24</v>
      </c>
      <c r="O330" t="s">
        <v>411</v>
      </c>
      <c r="P330">
        <f t="shared" si="23"/>
        <v>25800</v>
      </c>
      <c r="Q330">
        <v>30000</v>
      </c>
      <c r="R330">
        <v>305</v>
      </c>
      <c r="S330">
        <f t="shared" si="24"/>
        <v>2.5</v>
      </c>
    </row>
    <row r="331" spans="1:19" x14ac:dyDescent="0.25">
      <c r="A331" t="s">
        <v>120</v>
      </c>
      <c r="B331" t="s">
        <v>979</v>
      </c>
      <c r="C331">
        <v>2019</v>
      </c>
      <c r="D331">
        <f t="shared" si="21"/>
        <v>31531.798620000001</v>
      </c>
      <c r="E331">
        <v>19593</v>
      </c>
      <c r="F331" t="s">
        <v>1332</v>
      </c>
      <c r="G331" t="s">
        <v>29</v>
      </c>
      <c r="H331" t="s">
        <v>1333</v>
      </c>
      <c r="I331" t="s">
        <v>39</v>
      </c>
      <c r="J331" t="s">
        <v>22</v>
      </c>
      <c r="K331" t="s">
        <v>22</v>
      </c>
      <c r="L331" t="s">
        <v>41</v>
      </c>
      <c r="M331">
        <f t="shared" si="22"/>
        <v>0</v>
      </c>
      <c r="O331" t="s">
        <v>1334</v>
      </c>
      <c r="P331">
        <f t="shared" si="23"/>
        <v>137598.28</v>
      </c>
      <c r="Q331">
        <v>159998</v>
      </c>
      <c r="R331" t="e">
        <v>#VALUE!</v>
      </c>
      <c r="S331">
        <f t="shared" si="24"/>
        <v>4</v>
      </c>
    </row>
    <row r="332" spans="1:19" x14ac:dyDescent="0.25">
      <c r="A332" t="s">
        <v>857</v>
      </c>
      <c r="B332" t="s">
        <v>1335</v>
      </c>
      <c r="C332">
        <v>2020</v>
      </c>
      <c r="D332">
        <f t="shared" si="21"/>
        <v>57778.524680000002</v>
      </c>
      <c r="E332">
        <v>35902</v>
      </c>
      <c r="F332" t="s">
        <v>1336</v>
      </c>
      <c r="G332" t="s">
        <v>29</v>
      </c>
      <c r="H332" t="s">
        <v>860</v>
      </c>
      <c r="I332" t="s">
        <v>571</v>
      </c>
      <c r="J332" t="s">
        <v>1337</v>
      </c>
      <c r="K332" t="s">
        <v>22</v>
      </c>
      <c r="L332" t="s">
        <v>41</v>
      </c>
      <c r="M332">
        <f t="shared" si="22"/>
        <v>0</v>
      </c>
      <c r="O332" t="s">
        <v>1338</v>
      </c>
      <c r="P332">
        <f t="shared" si="23"/>
        <v>19750.759999999998</v>
      </c>
      <c r="Q332">
        <v>22966</v>
      </c>
      <c r="R332" t="e">
        <v>#VALUE!</v>
      </c>
      <c r="S332" t="e">
        <f t="shared" si="24"/>
        <v>#VALUE!</v>
      </c>
    </row>
    <row r="333" spans="1:19" x14ac:dyDescent="0.25">
      <c r="A333" t="s">
        <v>26</v>
      </c>
      <c r="B333" t="s">
        <v>1339</v>
      </c>
      <c r="C333">
        <v>2013</v>
      </c>
      <c r="D333">
        <f t="shared" si="21"/>
        <v>1287.472</v>
      </c>
      <c r="E333">
        <v>800</v>
      </c>
      <c r="F333" t="s">
        <v>1340</v>
      </c>
      <c r="G333" t="s">
        <v>29</v>
      </c>
      <c r="H333" t="s">
        <v>1341</v>
      </c>
      <c r="I333" t="s">
        <v>107</v>
      </c>
      <c r="J333" t="s">
        <v>22</v>
      </c>
      <c r="K333" t="s">
        <v>33</v>
      </c>
      <c r="L333" t="s">
        <v>41</v>
      </c>
      <c r="M333">
        <f t="shared" si="22"/>
        <v>0</v>
      </c>
      <c r="N333" t="s">
        <v>24</v>
      </c>
      <c r="O333" t="s">
        <v>1342</v>
      </c>
      <c r="P333">
        <f t="shared" si="23"/>
        <v>8428</v>
      </c>
      <c r="Q333">
        <v>9800</v>
      </c>
      <c r="R333">
        <v>132</v>
      </c>
      <c r="S333">
        <f t="shared" si="24"/>
        <v>1.6</v>
      </c>
    </row>
    <row r="334" spans="1:19" x14ac:dyDescent="0.25">
      <c r="A334" t="s">
        <v>232</v>
      </c>
      <c r="B334" t="s">
        <v>1343</v>
      </c>
      <c r="C334">
        <v>2023</v>
      </c>
      <c r="D334">
        <f t="shared" si="21"/>
        <v>4184.2839999999997</v>
      </c>
      <c r="E334">
        <v>2600</v>
      </c>
      <c r="F334" t="s">
        <v>1344</v>
      </c>
      <c r="G334" t="s">
        <v>29</v>
      </c>
      <c r="H334" t="s">
        <v>777</v>
      </c>
      <c r="I334" t="s">
        <v>31</v>
      </c>
      <c r="J334" t="s">
        <v>1345</v>
      </c>
      <c r="K334" t="s">
        <v>1346</v>
      </c>
      <c r="L334" t="s">
        <v>41</v>
      </c>
      <c r="M334">
        <f t="shared" si="22"/>
        <v>0</v>
      </c>
      <c r="N334" t="s">
        <v>24</v>
      </c>
      <c r="O334" t="s">
        <v>1347</v>
      </c>
      <c r="P334">
        <f t="shared" si="23"/>
        <v>206395.69999999998</v>
      </c>
      <c r="Q334">
        <v>239995</v>
      </c>
      <c r="R334" t="e">
        <v>#VALUE!</v>
      </c>
      <c r="S334" t="e">
        <f t="shared" si="24"/>
        <v>#VALUE!</v>
      </c>
    </row>
    <row r="335" spans="1:19" x14ac:dyDescent="0.25">
      <c r="A335" t="s">
        <v>84</v>
      </c>
      <c r="B335" t="s">
        <v>1348</v>
      </c>
      <c r="C335">
        <v>2023</v>
      </c>
      <c r="D335">
        <f t="shared" si="21"/>
        <v>9984.3453599999993</v>
      </c>
      <c r="E335">
        <v>6204</v>
      </c>
      <c r="F335" t="s">
        <v>1349</v>
      </c>
      <c r="G335" t="s">
        <v>46</v>
      </c>
      <c r="H335" t="s">
        <v>1170</v>
      </c>
      <c r="I335" t="s">
        <v>39</v>
      </c>
      <c r="J335" t="s">
        <v>1350</v>
      </c>
      <c r="K335" t="s">
        <v>136</v>
      </c>
      <c r="L335" t="s">
        <v>41</v>
      </c>
      <c r="M335">
        <f t="shared" si="22"/>
        <v>0</v>
      </c>
      <c r="O335" t="s">
        <v>1351</v>
      </c>
      <c r="P335">
        <f t="shared" si="23"/>
        <v>68798.28</v>
      </c>
      <c r="Q335">
        <v>79998</v>
      </c>
      <c r="R335" t="e">
        <v>#VALUE!</v>
      </c>
      <c r="S335">
        <f t="shared" si="24"/>
        <v>3</v>
      </c>
    </row>
    <row r="336" spans="1:19" x14ac:dyDescent="0.25">
      <c r="A336" t="s">
        <v>201</v>
      </c>
      <c r="B336" t="s">
        <v>1352</v>
      </c>
      <c r="C336">
        <v>2020</v>
      </c>
      <c r="D336">
        <f t="shared" si="21"/>
        <v>111342.1879</v>
      </c>
      <c r="E336">
        <v>69185</v>
      </c>
      <c r="F336" t="s">
        <v>1353</v>
      </c>
      <c r="G336" t="s">
        <v>29</v>
      </c>
      <c r="H336" t="s">
        <v>30</v>
      </c>
      <c r="I336" t="s">
        <v>31</v>
      </c>
      <c r="J336" t="s">
        <v>1354</v>
      </c>
      <c r="K336" t="s">
        <v>33</v>
      </c>
      <c r="L336" t="s">
        <v>41</v>
      </c>
      <c r="M336">
        <f t="shared" si="22"/>
        <v>0</v>
      </c>
      <c r="O336" t="s">
        <v>1355</v>
      </c>
      <c r="P336">
        <f t="shared" si="23"/>
        <v>32168.3</v>
      </c>
      <c r="Q336">
        <v>37405</v>
      </c>
      <c r="R336" t="e">
        <v>#VALUE!</v>
      </c>
      <c r="S336" t="e">
        <f t="shared" si="24"/>
        <v>#VALUE!</v>
      </c>
    </row>
    <row r="337" spans="1:19" x14ac:dyDescent="0.25">
      <c r="A337" t="s">
        <v>403</v>
      </c>
      <c r="B337" t="s">
        <v>1356</v>
      </c>
      <c r="C337">
        <v>2015</v>
      </c>
      <c r="D337">
        <f t="shared" si="21"/>
        <v>72420.3</v>
      </c>
      <c r="E337">
        <v>45000</v>
      </c>
      <c r="F337" t="s">
        <v>1357</v>
      </c>
      <c r="G337" t="s">
        <v>29</v>
      </c>
      <c r="H337" t="s">
        <v>1358</v>
      </c>
      <c r="I337" t="s">
        <v>21</v>
      </c>
      <c r="J337" t="s">
        <v>22</v>
      </c>
      <c r="K337" t="s">
        <v>22</v>
      </c>
      <c r="L337" t="s">
        <v>41</v>
      </c>
      <c r="M337">
        <f t="shared" si="22"/>
        <v>0</v>
      </c>
      <c r="N337" t="s">
        <v>24</v>
      </c>
      <c r="O337" t="s">
        <v>1359</v>
      </c>
      <c r="P337">
        <f t="shared" si="23"/>
        <v>36034</v>
      </c>
      <c r="Q337">
        <v>41900</v>
      </c>
      <c r="R337">
        <v>454</v>
      </c>
      <c r="S337">
        <f t="shared" si="24"/>
        <v>4.7</v>
      </c>
    </row>
    <row r="338" spans="1:19" x14ac:dyDescent="0.25">
      <c r="A338" t="s">
        <v>68</v>
      </c>
      <c r="B338" t="s">
        <v>528</v>
      </c>
      <c r="C338">
        <v>2020</v>
      </c>
      <c r="D338">
        <f t="shared" si="21"/>
        <v>60231.158839999996</v>
      </c>
      <c r="E338">
        <v>37426</v>
      </c>
      <c r="F338" t="s">
        <v>1360</v>
      </c>
      <c r="G338" t="s">
        <v>29</v>
      </c>
      <c r="H338" t="s">
        <v>530</v>
      </c>
      <c r="I338" t="s">
        <v>39</v>
      </c>
      <c r="J338" t="s">
        <v>118</v>
      </c>
      <c r="K338" t="s">
        <v>22</v>
      </c>
      <c r="L338" t="s">
        <v>41</v>
      </c>
      <c r="M338">
        <f t="shared" si="22"/>
        <v>0</v>
      </c>
      <c r="O338" t="s">
        <v>533</v>
      </c>
      <c r="P338">
        <f t="shared" si="23"/>
        <v>34398.28</v>
      </c>
      <c r="Q338">
        <v>39998</v>
      </c>
      <c r="R338" t="e">
        <v>#VALUE!</v>
      </c>
      <c r="S338">
        <f t="shared" si="24"/>
        <v>2</v>
      </c>
    </row>
    <row r="339" spans="1:19" x14ac:dyDescent="0.25">
      <c r="A339" t="s">
        <v>43</v>
      </c>
      <c r="B339" t="s">
        <v>1361</v>
      </c>
      <c r="C339">
        <v>2011</v>
      </c>
      <c r="D339">
        <f t="shared" si="21"/>
        <v>220479.58</v>
      </c>
      <c r="E339">
        <v>137000</v>
      </c>
      <c r="F339" t="s">
        <v>1362</v>
      </c>
      <c r="G339" t="s">
        <v>29</v>
      </c>
      <c r="H339" t="s">
        <v>1363</v>
      </c>
      <c r="I339" t="s">
        <v>107</v>
      </c>
      <c r="J339" t="s">
        <v>33</v>
      </c>
      <c r="K339" t="s">
        <v>108</v>
      </c>
      <c r="L339" t="s">
        <v>23</v>
      </c>
      <c r="M339">
        <f t="shared" si="22"/>
        <v>1</v>
      </c>
      <c r="N339" t="s">
        <v>24</v>
      </c>
      <c r="O339" t="s">
        <v>726</v>
      </c>
      <c r="P339">
        <f t="shared" si="23"/>
        <v>7310</v>
      </c>
      <c r="Q339">
        <v>8500</v>
      </c>
      <c r="R339">
        <v>420</v>
      </c>
      <c r="S339">
        <f t="shared" si="24"/>
        <v>5.6</v>
      </c>
    </row>
    <row r="340" spans="1:19" x14ac:dyDescent="0.25">
      <c r="A340" t="s">
        <v>857</v>
      </c>
      <c r="B340" t="s">
        <v>1364</v>
      </c>
      <c r="C340">
        <v>2016</v>
      </c>
      <c r="D340">
        <f t="shared" si="21"/>
        <v>136793.9</v>
      </c>
      <c r="E340">
        <v>85000</v>
      </c>
      <c r="F340" t="s">
        <v>1365</v>
      </c>
      <c r="G340" t="s">
        <v>136</v>
      </c>
      <c r="H340" t="s">
        <v>136</v>
      </c>
      <c r="I340" t="s">
        <v>72</v>
      </c>
      <c r="J340" t="s">
        <v>22</v>
      </c>
      <c r="K340" t="s">
        <v>22</v>
      </c>
      <c r="L340" t="s">
        <v>23</v>
      </c>
      <c r="M340">
        <f t="shared" si="22"/>
        <v>1</v>
      </c>
      <c r="N340" t="s">
        <v>24</v>
      </c>
      <c r="O340" t="s">
        <v>441</v>
      </c>
      <c r="P340">
        <f t="shared" si="23"/>
        <v>15910</v>
      </c>
      <c r="Q340">
        <v>18500</v>
      </c>
      <c r="R340" t="e">
        <v>#VALUE!</v>
      </c>
      <c r="S340" t="e">
        <f t="shared" si="24"/>
        <v>#VALUE!</v>
      </c>
    </row>
    <row r="341" spans="1:19" x14ac:dyDescent="0.25">
      <c r="A341" t="s">
        <v>148</v>
      </c>
      <c r="B341" t="s">
        <v>1366</v>
      </c>
      <c r="C341">
        <v>2023</v>
      </c>
      <c r="D341">
        <f t="shared" si="21"/>
        <v>6437.36</v>
      </c>
      <c r="E341">
        <v>4000</v>
      </c>
      <c r="F341" t="s">
        <v>1367</v>
      </c>
      <c r="G341" t="s">
        <v>29</v>
      </c>
      <c r="H341" t="s">
        <v>1368</v>
      </c>
      <c r="I341" t="s">
        <v>95</v>
      </c>
      <c r="J341" t="s">
        <v>22</v>
      </c>
      <c r="K341" t="s">
        <v>214</v>
      </c>
      <c r="L341" t="s">
        <v>23</v>
      </c>
      <c r="M341">
        <f t="shared" si="22"/>
        <v>1</v>
      </c>
      <c r="N341" t="s">
        <v>24</v>
      </c>
      <c r="O341" t="s">
        <v>1369</v>
      </c>
      <c r="P341">
        <f t="shared" si="23"/>
        <v>63554</v>
      </c>
      <c r="Q341">
        <v>73900</v>
      </c>
      <c r="R341">
        <v>490</v>
      </c>
      <c r="S341">
        <f t="shared" si="24"/>
        <v>6.2</v>
      </c>
    </row>
    <row r="342" spans="1:19" x14ac:dyDescent="0.25">
      <c r="A342" t="s">
        <v>50</v>
      </c>
      <c r="B342" t="s">
        <v>1370</v>
      </c>
      <c r="C342">
        <v>2023</v>
      </c>
      <c r="D342">
        <f t="shared" si="21"/>
        <v>7480.2123199999996</v>
      </c>
      <c r="E342">
        <v>4648</v>
      </c>
      <c r="F342" t="s">
        <v>1371</v>
      </c>
      <c r="G342" t="s">
        <v>46</v>
      </c>
      <c r="H342" t="s">
        <v>1110</v>
      </c>
      <c r="I342" t="s">
        <v>39</v>
      </c>
      <c r="J342" t="s">
        <v>1111</v>
      </c>
      <c r="K342" t="s">
        <v>22</v>
      </c>
      <c r="L342" t="s">
        <v>41</v>
      </c>
      <c r="M342">
        <f t="shared" si="22"/>
        <v>0</v>
      </c>
      <c r="O342" t="s">
        <v>1372</v>
      </c>
      <c r="P342">
        <f t="shared" si="23"/>
        <v>40934.28</v>
      </c>
      <c r="Q342">
        <v>47598</v>
      </c>
      <c r="R342" t="e">
        <v>#VALUE!</v>
      </c>
      <c r="S342">
        <f t="shared" si="24"/>
        <v>2</v>
      </c>
    </row>
    <row r="343" spans="1:19" x14ac:dyDescent="0.25">
      <c r="A343" t="s">
        <v>35</v>
      </c>
      <c r="B343" t="s">
        <v>1373</v>
      </c>
      <c r="C343">
        <v>2018</v>
      </c>
      <c r="D343">
        <f t="shared" si="21"/>
        <v>83846.614000000001</v>
      </c>
      <c r="E343">
        <v>52100</v>
      </c>
      <c r="F343" t="s">
        <v>1374</v>
      </c>
      <c r="G343" t="s">
        <v>29</v>
      </c>
      <c r="H343" t="s">
        <v>1375</v>
      </c>
      <c r="I343" t="s">
        <v>21</v>
      </c>
      <c r="J343" t="s">
        <v>118</v>
      </c>
      <c r="K343" t="s">
        <v>146</v>
      </c>
      <c r="L343" t="s">
        <v>41</v>
      </c>
      <c r="M343">
        <f t="shared" si="22"/>
        <v>0</v>
      </c>
      <c r="N343" t="s">
        <v>24</v>
      </c>
      <c r="O343" t="s">
        <v>1376</v>
      </c>
      <c r="P343">
        <f t="shared" si="23"/>
        <v>32680</v>
      </c>
      <c r="Q343">
        <v>38000</v>
      </c>
      <c r="R343">
        <v>301</v>
      </c>
      <c r="S343">
        <f t="shared" si="24"/>
        <v>4.5999999999999996</v>
      </c>
    </row>
    <row r="344" spans="1:19" x14ac:dyDescent="0.25">
      <c r="A344" t="s">
        <v>68</v>
      </c>
      <c r="B344" t="s">
        <v>1377</v>
      </c>
      <c r="C344">
        <v>2014</v>
      </c>
      <c r="D344">
        <f t="shared" si="21"/>
        <v>80627.933999999994</v>
      </c>
      <c r="E344">
        <v>50100</v>
      </c>
      <c r="F344" t="s">
        <v>1378</v>
      </c>
      <c r="G344" t="s">
        <v>29</v>
      </c>
      <c r="H344" t="s">
        <v>230</v>
      </c>
      <c r="I344" t="s">
        <v>72</v>
      </c>
      <c r="J344" t="s">
        <v>108</v>
      </c>
      <c r="K344" t="s">
        <v>146</v>
      </c>
      <c r="L344" t="s">
        <v>41</v>
      </c>
      <c r="M344">
        <f t="shared" si="22"/>
        <v>0</v>
      </c>
      <c r="N344" t="s">
        <v>24</v>
      </c>
      <c r="O344" t="s">
        <v>1379</v>
      </c>
      <c r="P344">
        <f t="shared" si="23"/>
        <v>9283.7000000000007</v>
      </c>
      <c r="Q344">
        <v>10795</v>
      </c>
      <c r="R344">
        <v>240</v>
      </c>
      <c r="S344">
        <f t="shared" si="24"/>
        <v>2</v>
      </c>
    </row>
    <row r="345" spans="1:19" x14ac:dyDescent="0.25">
      <c r="A345" t="s">
        <v>690</v>
      </c>
      <c r="B345" t="s">
        <v>1380</v>
      </c>
      <c r="C345">
        <v>2020</v>
      </c>
      <c r="D345">
        <f t="shared" si="21"/>
        <v>65982.94</v>
      </c>
      <c r="E345">
        <v>41000</v>
      </c>
      <c r="F345" t="s">
        <v>626</v>
      </c>
      <c r="G345" t="s">
        <v>29</v>
      </c>
      <c r="H345" t="s">
        <v>1381</v>
      </c>
      <c r="I345" t="s">
        <v>95</v>
      </c>
      <c r="J345" t="s">
        <v>118</v>
      </c>
      <c r="K345" t="s">
        <v>22</v>
      </c>
      <c r="L345" t="s">
        <v>41</v>
      </c>
      <c r="M345">
        <f t="shared" si="22"/>
        <v>0</v>
      </c>
      <c r="N345" t="s">
        <v>24</v>
      </c>
      <c r="O345" t="s">
        <v>1382</v>
      </c>
      <c r="P345">
        <f t="shared" si="23"/>
        <v>27864</v>
      </c>
      <c r="Q345">
        <v>32400</v>
      </c>
      <c r="R345">
        <v>280</v>
      </c>
      <c r="S345">
        <f t="shared" si="24"/>
        <v>2</v>
      </c>
    </row>
    <row r="346" spans="1:19" x14ac:dyDescent="0.25">
      <c r="A346" t="s">
        <v>567</v>
      </c>
      <c r="B346" t="s">
        <v>1383</v>
      </c>
      <c r="C346">
        <v>2021</v>
      </c>
      <c r="D346">
        <f t="shared" si="21"/>
        <v>114211.64112</v>
      </c>
      <c r="E346">
        <v>70968</v>
      </c>
      <c r="F346" t="s">
        <v>1384</v>
      </c>
      <c r="G346" t="s">
        <v>29</v>
      </c>
      <c r="H346" t="s">
        <v>1385</v>
      </c>
      <c r="I346" t="s">
        <v>95</v>
      </c>
      <c r="J346" t="s">
        <v>22</v>
      </c>
      <c r="K346" t="s">
        <v>22</v>
      </c>
      <c r="L346" t="s">
        <v>41</v>
      </c>
      <c r="M346">
        <f t="shared" si="22"/>
        <v>0</v>
      </c>
      <c r="N346" t="s">
        <v>24</v>
      </c>
      <c r="O346" t="s">
        <v>457</v>
      </c>
      <c r="P346">
        <f t="shared" si="23"/>
        <v>29240</v>
      </c>
      <c r="Q346">
        <v>34000</v>
      </c>
      <c r="R346">
        <v>395</v>
      </c>
      <c r="S346">
        <f t="shared" si="24"/>
        <v>5.7</v>
      </c>
    </row>
    <row r="347" spans="1:19" x14ac:dyDescent="0.25">
      <c r="A347" t="s">
        <v>68</v>
      </c>
      <c r="B347" t="s">
        <v>380</v>
      </c>
      <c r="C347">
        <v>2015</v>
      </c>
      <c r="D347">
        <f t="shared" si="21"/>
        <v>42808.444000000003</v>
      </c>
      <c r="E347">
        <v>26600</v>
      </c>
      <c r="F347" t="s">
        <v>1386</v>
      </c>
      <c r="G347" t="s">
        <v>29</v>
      </c>
      <c r="H347" t="s">
        <v>382</v>
      </c>
      <c r="I347" t="s">
        <v>72</v>
      </c>
      <c r="J347" t="s">
        <v>118</v>
      </c>
      <c r="K347" t="s">
        <v>136</v>
      </c>
      <c r="L347" t="s">
        <v>41</v>
      </c>
      <c r="M347">
        <f t="shared" si="22"/>
        <v>0</v>
      </c>
      <c r="N347" t="s">
        <v>24</v>
      </c>
      <c r="O347" t="s">
        <v>1328</v>
      </c>
      <c r="P347">
        <f t="shared" si="23"/>
        <v>45580</v>
      </c>
      <c r="Q347">
        <v>53000</v>
      </c>
      <c r="R347">
        <v>425</v>
      </c>
      <c r="S347">
        <f t="shared" si="24"/>
        <v>3</v>
      </c>
    </row>
    <row r="348" spans="1:19" x14ac:dyDescent="0.25">
      <c r="A348" t="s">
        <v>79</v>
      </c>
      <c r="B348" t="s">
        <v>1387</v>
      </c>
      <c r="C348">
        <v>2022</v>
      </c>
      <c r="D348">
        <f t="shared" si="21"/>
        <v>24853.037619999999</v>
      </c>
      <c r="E348">
        <v>15443</v>
      </c>
      <c r="F348" t="s">
        <v>1388</v>
      </c>
      <c r="H348" t="s">
        <v>977</v>
      </c>
      <c r="I348" t="s">
        <v>257</v>
      </c>
      <c r="J348" t="s">
        <v>214</v>
      </c>
      <c r="K348" t="s">
        <v>22</v>
      </c>
      <c r="L348" t="s">
        <v>41</v>
      </c>
      <c r="M348">
        <f t="shared" si="22"/>
        <v>0</v>
      </c>
      <c r="N348" t="s">
        <v>24</v>
      </c>
      <c r="O348" t="s">
        <v>1389</v>
      </c>
      <c r="P348">
        <f t="shared" si="23"/>
        <v>72670</v>
      </c>
      <c r="Q348">
        <v>84500</v>
      </c>
      <c r="R348">
        <v>670</v>
      </c>
      <c r="S348" t="e">
        <f t="shared" si="24"/>
        <v>#VALUE!</v>
      </c>
    </row>
    <row r="349" spans="1:19" x14ac:dyDescent="0.25">
      <c r="A349" t="s">
        <v>328</v>
      </c>
      <c r="B349" t="s">
        <v>1390</v>
      </c>
      <c r="C349">
        <v>2018</v>
      </c>
      <c r="D349">
        <f t="shared" si="21"/>
        <v>152887.29999999999</v>
      </c>
      <c r="E349">
        <v>95000</v>
      </c>
      <c r="F349" t="s">
        <v>803</v>
      </c>
      <c r="G349" t="s">
        <v>29</v>
      </c>
      <c r="H349" t="s">
        <v>1391</v>
      </c>
      <c r="I349" t="s">
        <v>95</v>
      </c>
      <c r="J349" t="s">
        <v>118</v>
      </c>
      <c r="K349" t="s">
        <v>146</v>
      </c>
      <c r="L349" t="s">
        <v>41</v>
      </c>
      <c r="M349">
        <f t="shared" si="22"/>
        <v>0</v>
      </c>
      <c r="N349" t="s">
        <v>24</v>
      </c>
      <c r="O349" t="s">
        <v>546</v>
      </c>
      <c r="P349">
        <f t="shared" si="23"/>
        <v>15480</v>
      </c>
      <c r="Q349">
        <v>18000</v>
      </c>
      <c r="R349">
        <v>250</v>
      </c>
      <c r="S349">
        <f t="shared" si="24"/>
        <v>2</v>
      </c>
    </row>
    <row r="350" spans="1:19" x14ac:dyDescent="0.25">
      <c r="A350" t="s">
        <v>450</v>
      </c>
      <c r="B350" t="s">
        <v>1392</v>
      </c>
      <c r="C350">
        <v>2005</v>
      </c>
      <c r="D350">
        <f t="shared" si="21"/>
        <v>151277.96</v>
      </c>
      <c r="E350">
        <v>94000</v>
      </c>
      <c r="F350" t="s">
        <v>1393</v>
      </c>
      <c r="G350" t="s">
        <v>29</v>
      </c>
      <c r="H350" t="s">
        <v>1394</v>
      </c>
      <c r="I350" t="s">
        <v>134</v>
      </c>
      <c r="J350" t="s">
        <v>22</v>
      </c>
      <c r="K350" t="s">
        <v>40</v>
      </c>
      <c r="L350" t="s">
        <v>41</v>
      </c>
      <c r="M350">
        <f t="shared" si="22"/>
        <v>0</v>
      </c>
      <c r="N350" t="s">
        <v>24</v>
      </c>
      <c r="O350" t="s">
        <v>296</v>
      </c>
      <c r="P350">
        <f t="shared" si="23"/>
        <v>16770</v>
      </c>
      <c r="Q350">
        <v>19500</v>
      </c>
      <c r="R350">
        <v>300</v>
      </c>
      <c r="S350">
        <f t="shared" si="24"/>
        <v>2.5</v>
      </c>
    </row>
    <row r="351" spans="1:19" x14ac:dyDescent="0.25">
      <c r="A351" t="s">
        <v>68</v>
      </c>
      <c r="B351" t="s">
        <v>1395</v>
      </c>
      <c r="C351">
        <v>2020</v>
      </c>
      <c r="D351">
        <f t="shared" si="21"/>
        <v>72542.609840000005</v>
      </c>
      <c r="E351">
        <v>45076</v>
      </c>
      <c r="F351" t="s">
        <v>1396</v>
      </c>
      <c r="G351" t="s">
        <v>29</v>
      </c>
      <c r="H351" t="s">
        <v>155</v>
      </c>
      <c r="I351" t="s">
        <v>39</v>
      </c>
      <c r="J351" t="s">
        <v>40</v>
      </c>
      <c r="K351" t="s">
        <v>22</v>
      </c>
      <c r="L351" t="s">
        <v>41</v>
      </c>
      <c r="M351">
        <f t="shared" si="22"/>
        <v>0</v>
      </c>
      <c r="O351" t="s">
        <v>1397</v>
      </c>
      <c r="P351">
        <f t="shared" si="23"/>
        <v>49878.28</v>
      </c>
      <c r="Q351">
        <v>57998</v>
      </c>
      <c r="R351" t="e">
        <v>#VALUE!</v>
      </c>
      <c r="S351">
        <f t="shared" si="24"/>
        <v>3</v>
      </c>
    </row>
    <row r="352" spans="1:19" x14ac:dyDescent="0.25">
      <c r="A352" t="s">
        <v>363</v>
      </c>
      <c r="B352" t="s">
        <v>1398</v>
      </c>
      <c r="C352">
        <v>2014</v>
      </c>
      <c r="D352">
        <f t="shared" si="21"/>
        <v>177027.4</v>
      </c>
      <c r="E352">
        <v>110000</v>
      </c>
      <c r="F352" t="s">
        <v>1399</v>
      </c>
      <c r="G352" t="s">
        <v>29</v>
      </c>
      <c r="H352" t="s">
        <v>1400</v>
      </c>
      <c r="I352" t="s">
        <v>72</v>
      </c>
      <c r="J352" t="s">
        <v>226</v>
      </c>
      <c r="K352" t="s">
        <v>146</v>
      </c>
      <c r="L352" t="s">
        <v>41</v>
      </c>
      <c r="M352">
        <f t="shared" si="22"/>
        <v>0</v>
      </c>
      <c r="N352" t="s">
        <v>24</v>
      </c>
      <c r="O352" t="s">
        <v>137</v>
      </c>
      <c r="P352">
        <f t="shared" si="23"/>
        <v>9460</v>
      </c>
      <c r="Q352">
        <v>11000</v>
      </c>
      <c r="R352">
        <v>272</v>
      </c>
      <c r="S352">
        <f t="shared" si="24"/>
        <v>2</v>
      </c>
    </row>
    <row r="353" spans="1:19" x14ac:dyDescent="0.25">
      <c r="A353" t="s">
        <v>84</v>
      </c>
      <c r="B353" t="s">
        <v>1401</v>
      </c>
      <c r="C353">
        <v>2016</v>
      </c>
      <c r="D353">
        <f t="shared" si="21"/>
        <v>78991.235220000002</v>
      </c>
      <c r="E353">
        <v>49083</v>
      </c>
      <c r="F353" t="s">
        <v>1402</v>
      </c>
      <c r="G353" t="s">
        <v>29</v>
      </c>
      <c r="H353" t="s">
        <v>53</v>
      </c>
      <c r="I353" t="s">
        <v>123</v>
      </c>
      <c r="J353" t="s">
        <v>1403</v>
      </c>
      <c r="K353" t="s">
        <v>813</v>
      </c>
      <c r="L353" t="s">
        <v>41</v>
      </c>
      <c r="M353">
        <f t="shared" si="22"/>
        <v>0</v>
      </c>
      <c r="O353" t="s">
        <v>1404</v>
      </c>
      <c r="P353">
        <f t="shared" si="23"/>
        <v>18567.400000000001</v>
      </c>
      <c r="Q353">
        <v>21590</v>
      </c>
      <c r="R353" t="e">
        <v>#VALUE!</v>
      </c>
      <c r="S353" t="e">
        <f t="shared" si="24"/>
        <v>#VALUE!</v>
      </c>
    </row>
    <row r="354" spans="1:19" x14ac:dyDescent="0.25">
      <c r="A354" t="s">
        <v>142</v>
      </c>
      <c r="B354" t="s">
        <v>894</v>
      </c>
      <c r="C354">
        <v>2017</v>
      </c>
      <c r="D354">
        <f t="shared" si="21"/>
        <v>102193.09</v>
      </c>
      <c r="E354">
        <v>63500</v>
      </c>
      <c r="F354" t="s">
        <v>1405</v>
      </c>
      <c r="G354" t="s">
        <v>29</v>
      </c>
      <c r="H354" t="s">
        <v>322</v>
      </c>
      <c r="I354" t="s">
        <v>107</v>
      </c>
      <c r="J354" t="s">
        <v>61</v>
      </c>
      <c r="K354" t="s">
        <v>22</v>
      </c>
      <c r="L354" t="s">
        <v>41</v>
      </c>
      <c r="M354">
        <f t="shared" si="22"/>
        <v>0</v>
      </c>
      <c r="N354" t="s">
        <v>24</v>
      </c>
      <c r="O354" t="s">
        <v>1225</v>
      </c>
      <c r="P354">
        <f t="shared" si="23"/>
        <v>23650</v>
      </c>
      <c r="Q354">
        <v>27500</v>
      </c>
      <c r="R354">
        <v>420</v>
      </c>
      <c r="S354">
        <f t="shared" si="24"/>
        <v>5</v>
      </c>
    </row>
    <row r="355" spans="1:19" x14ac:dyDescent="0.25">
      <c r="A355" t="s">
        <v>120</v>
      </c>
      <c r="B355" t="s">
        <v>1406</v>
      </c>
      <c r="C355">
        <v>2009</v>
      </c>
      <c r="D355">
        <f t="shared" si="21"/>
        <v>34600.81</v>
      </c>
      <c r="E355">
        <v>21500</v>
      </c>
      <c r="F355" t="s">
        <v>1407</v>
      </c>
      <c r="G355" t="s">
        <v>29</v>
      </c>
      <c r="H355" t="s">
        <v>275</v>
      </c>
      <c r="I355" t="s">
        <v>72</v>
      </c>
      <c r="J355" t="s">
        <v>22</v>
      </c>
      <c r="K355" t="s">
        <v>22</v>
      </c>
      <c r="L355" t="s">
        <v>23</v>
      </c>
      <c r="M355">
        <f t="shared" si="22"/>
        <v>1</v>
      </c>
      <c r="N355" t="s">
        <v>24</v>
      </c>
      <c r="O355" t="s">
        <v>546</v>
      </c>
      <c r="P355">
        <f t="shared" si="23"/>
        <v>15480</v>
      </c>
      <c r="Q355">
        <v>18000</v>
      </c>
      <c r="R355">
        <v>268</v>
      </c>
      <c r="S355">
        <f t="shared" si="24"/>
        <v>3.5</v>
      </c>
    </row>
    <row r="356" spans="1:19" x14ac:dyDescent="0.25">
      <c r="A356" t="s">
        <v>84</v>
      </c>
      <c r="B356" t="s">
        <v>1408</v>
      </c>
      <c r="C356">
        <v>2023</v>
      </c>
      <c r="D356">
        <f t="shared" si="21"/>
        <v>521.42615999999998</v>
      </c>
      <c r="E356">
        <v>324</v>
      </c>
      <c r="F356" t="s">
        <v>1409</v>
      </c>
      <c r="G356" t="s">
        <v>29</v>
      </c>
      <c r="H356" t="s">
        <v>1410</v>
      </c>
      <c r="I356" t="s">
        <v>39</v>
      </c>
      <c r="J356" t="s">
        <v>22</v>
      </c>
      <c r="K356" t="s">
        <v>1411</v>
      </c>
      <c r="L356" t="s">
        <v>41</v>
      </c>
      <c r="M356">
        <f t="shared" si="22"/>
        <v>0</v>
      </c>
      <c r="O356" t="s">
        <v>1412</v>
      </c>
      <c r="P356">
        <f t="shared" si="23"/>
        <v>171998.28</v>
      </c>
      <c r="Q356">
        <v>199998</v>
      </c>
      <c r="R356" t="e">
        <v>#VALUE!</v>
      </c>
      <c r="S356">
        <f t="shared" si="24"/>
        <v>4.4000000000000004</v>
      </c>
    </row>
    <row r="357" spans="1:19" x14ac:dyDescent="0.25">
      <c r="A357" t="s">
        <v>201</v>
      </c>
      <c r="B357" t="s">
        <v>1413</v>
      </c>
      <c r="C357">
        <v>2019</v>
      </c>
      <c r="D357">
        <f t="shared" si="21"/>
        <v>109702.27043999999</v>
      </c>
      <c r="E357">
        <v>68166</v>
      </c>
      <c r="F357" t="s">
        <v>1414</v>
      </c>
      <c r="G357" t="s">
        <v>29</v>
      </c>
      <c r="H357" t="s">
        <v>1415</v>
      </c>
      <c r="I357" t="s">
        <v>39</v>
      </c>
      <c r="J357" t="s">
        <v>1354</v>
      </c>
      <c r="K357" t="s">
        <v>22</v>
      </c>
      <c r="L357" t="s">
        <v>41</v>
      </c>
      <c r="M357">
        <f t="shared" si="22"/>
        <v>0</v>
      </c>
      <c r="O357" t="s">
        <v>1416</v>
      </c>
      <c r="P357">
        <f t="shared" si="23"/>
        <v>17903.48</v>
      </c>
      <c r="Q357">
        <v>20818</v>
      </c>
      <c r="R357" t="e">
        <v>#VALUE!</v>
      </c>
      <c r="S357" t="e">
        <f t="shared" si="24"/>
        <v>#VALUE!</v>
      </c>
    </row>
    <row r="358" spans="1:19" x14ac:dyDescent="0.25">
      <c r="A358" t="s">
        <v>97</v>
      </c>
      <c r="B358" t="s">
        <v>1417</v>
      </c>
      <c r="C358">
        <v>2018</v>
      </c>
      <c r="D358">
        <f t="shared" si="21"/>
        <v>86271.889379999993</v>
      </c>
      <c r="E358">
        <v>53607</v>
      </c>
      <c r="F358" t="s">
        <v>1418</v>
      </c>
      <c r="G358" t="s">
        <v>29</v>
      </c>
      <c r="H358" t="s">
        <v>997</v>
      </c>
      <c r="I358" t="s">
        <v>31</v>
      </c>
      <c r="J358" t="s">
        <v>998</v>
      </c>
      <c r="K358" t="s">
        <v>22</v>
      </c>
      <c r="L358" t="s">
        <v>23</v>
      </c>
      <c r="M358">
        <f t="shared" si="22"/>
        <v>1</v>
      </c>
      <c r="O358" t="s">
        <v>1419</v>
      </c>
      <c r="P358">
        <f t="shared" si="23"/>
        <v>27393.579999999998</v>
      </c>
      <c r="Q358">
        <v>31853</v>
      </c>
      <c r="R358" t="e">
        <v>#VALUE!</v>
      </c>
      <c r="S358" t="e">
        <f t="shared" si="24"/>
        <v>#VALUE!</v>
      </c>
    </row>
    <row r="359" spans="1:19" x14ac:dyDescent="0.25">
      <c r="A359" t="s">
        <v>120</v>
      </c>
      <c r="B359" t="s">
        <v>1420</v>
      </c>
      <c r="C359">
        <v>2019</v>
      </c>
      <c r="D359">
        <f t="shared" si="21"/>
        <v>27057.833419999999</v>
      </c>
      <c r="E359">
        <v>16813</v>
      </c>
      <c r="F359" t="s">
        <v>1421</v>
      </c>
      <c r="G359" t="s">
        <v>245</v>
      </c>
      <c r="H359" t="s">
        <v>877</v>
      </c>
      <c r="I359" t="s">
        <v>107</v>
      </c>
      <c r="J359" t="s">
        <v>33</v>
      </c>
      <c r="K359" t="s">
        <v>22</v>
      </c>
      <c r="M359">
        <f t="shared" si="22"/>
        <v>0</v>
      </c>
      <c r="O359" t="s">
        <v>1422</v>
      </c>
      <c r="P359">
        <f t="shared" si="23"/>
        <v>39474</v>
      </c>
      <c r="Q359">
        <v>45900</v>
      </c>
      <c r="R359">
        <v>188</v>
      </c>
      <c r="S359">
        <f t="shared" si="24"/>
        <v>3</v>
      </c>
    </row>
    <row r="360" spans="1:19" x14ac:dyDescent="0.25">
      <c r="A360" t="s">
        <v>68</v>
      </c>
      <c r="B360" t="s">
        <v>1423</v>
      </c>
      <c r="C360">
        <v>2020</v>
      </c>
      <c r="D360">
        <f t="shared" si="21"/>
        <v>29289.988000000001</v>
      </c>
      <c r="E360">
        <v>18200</v>
      </c>
      <c r="F360" t="s">
        <v>1424</v>
      </c>
      <c r="G360" t="s">
        <v>29</v>
      </c>
      <c r="H360" t="s">
        <v>271</v>
      </c>
      <c r="I360" t="s">
        <v>72</v>
      </c>
      <c r="J360" t="s">
        <v>118</v>
      </c>
      <c r="K360" t="s">
        <v>146</v>
      </c>
      <c r="L360" t="s">
        <v>23</v>
      </c>
      <c r="M360">
        <f t="shared" si="22"/>
        <v>1</v>
      </c>
      <c r="N360" t="s">
        <v>24</v>
      </c>
      <c r="O360" t="s">
        <v>1090</v>
      </c>
      <c r="P360">
        <f t="shared" si="23"/>
        <v>25370</v>
      </c>
      <c r="Q360">
        <v>29500</v>
      </c>
      <c r="R360">
        <v>228</v>
      </c>
      <c r="S360">
        <f t="shared" si="24"/>
        <v>2</v>
      </c>
    </row>
    <row r="361" spans="1:19" x14ac:dyDescent="0.25">
      <c r="A361" t="s">
        <v>50</v>
      </c>
      <c r="B361" t="s">
        <v>1425</v>
      </c>
      <c r="C361">
        <v>2015</v>
      </c>
      <c r="D361">
        <f t="shared" si="21"/>
        <v>82076.34</v>
      </c>
      <c r="E361">
        <v>51000</v>
      </c>
      <c r="F361" t="s">
        <v>18</v>
      </c>
      <c r="G361" t="s">
        <v>29</v>
      </c>
      <c r="H361" t="s">
        <v>1426</v>
      </c>
      <c r="I361" t="s">
        <v>107</v>
      </c>
      <c r="J361" t="s">
        <v>118</v>
      </c>
      <c r="K361" t="s">
        <v>22</v>
      </c>
      <c r="L361" t="s">
        <v>23</v>
      </c>
      <c r="M361">
        <f t="shared" si="22"/>
        <v>1</v>
      </c>
      <c r="N361" t="s">
        <v>24</v>
      </c>
      <c r="O361" t="s">
        <v>1427</v>
      </c>
      <c r="P361">
        <f t="shared" si="23"/>
        <v>87720</v>
      </c>
      <c r="Q361">
        <v>102000</v>
      </c>
      <c r="R361">
        <v>550</v>
      </c>
      <c r="S361">
        <f t="shared" si="24"/>
        <v>5.2</v>
      </c>
    </row>
    <row r="362" spans="1:19" x14ac:dyDescent="0.25">
      <c r="A362" t="s">
        <v>50</v>
      </c>
      <c r="B362" t="s">
        <v>1428</v>
      </c>
      <c r="C362">
        <v>2018</v>
      </c>
      <c r="D362">
        <f t="shared" si="21"/>
        <v>26393.175999999999</v>
      </c>
      <c r="E362">
        <v>16400</v>
      </c>
      <c r="F362" t="s">
        <v>1429</v>
      </c>
      <c r="G362" t="s">
        <v>29</v>
      </c>
      <c r="H362" t="s">
        <v>66</v>
      </c>
      <c r="I362" t="s">
        <v>72</v>
      </c>
      <c r="J362" t="s">
        <v>40</v>
      </c>
      <c r="K362" t="s">
        <v>214</v>
      </c>
      <c r="L362" t="s">
        <v>41</v>
      </c>
      <c r="M362">
        <f t="shared" si="22"/>
        <v>0</v>
      </c>
      <c r="N362" t="s">
        <v>24</v>
      </c>
      <c r="O362" t="s">
        <v>1430</v>
      </c>
      <c r="P362">
        <f t="shared" si="23"/>
        <v>36808</v>
      </c>
      <c r="Q362">
        <v>42800</v>
      </c>
      <c r="R362">
        <v>292</v>
      </c>
      <c r="S362">
        <f t="shared" si="24"/>
        <v>2</v>
      </c>
    </row>
    <row r="363" spans="1:19" x14ac:dyDescent="0.25">
      <c r="A363" t="s">
        <v>97</v>
      </c>
      <c r="B363" t="s">
        <v>1431</v>
      </c>
      <c r="C363">
        <v>2022</v>
      </c>
      <c r="D363">
        <f t="shared" si="21"/>
        <v>11265.38</v>
      </c>
      <c r="E363">
        <v>7000</v>
      </c>
      <c r="F363" t="s">
        <v>1432</v>
      </c>
      <c r="G363" t="s">
        <v>46</v>
      </c>
      <c r="H363" t="s">
        <v>1433</v>
      </c>
      <c r="I363" t="s">
        <v>165</v>
      </c>
      <c r="J363" t="s">
        <v>487</v>
      </c>
      <c r="K363" t="s">
        <v>136</v>
      </c>
      <c r="L363" t="s">
        <v>41</v>
      </c>
      <c r="M363">
        <f t="shared" si="22"/>
        <v>0</v>
      </c>
      <c r="N363" t="s">
        <v>24</v>
      </c>
      <c r="O363" t="s">
        <v>1434</v>
      </c>
      <c r="P363">
        <f t="shared" si="23"/>
        <v>64930</v>
      </c>
      <c r="Q363">
        <v>75500</v>
      </c>
      <c r="R363">
        <v>437</v>
      </c>
      <c r="S363">
        <f t="shared" si="24"/>
        <v>3.4</v>
      </c>
    </row>
    <row r="364" spans="1:19" x14ac:dyDescent="0.25">
      <c r="A364" t="s">
        <v>50</v>
      </c>
      <c r="B364" t="s">
        <v>833</v>
      </c>
      <c r="C364">
        <v>2022</v>
      </c>
      <c r="D364">
        <f t="shared" si="21"/>
        <v>13674.56198</v>
      </c>
      <c r="E364">
        <v>8497</v>
      </c>
      <c r="F364" t="s">
        <v>1435</v>
      </c>
      <c r="G364" t="s">
        <v>29</v>
      </c>
      <c r="H364" t="s">
        <v>1436</v>
      </c>
      <c r="I364" t="s">
        <v>39</v>
      </c>
      <c r="J364" t="s">
        <v>1437</v>
      </c>
      <c r="K364" t="s">
        <v>22</v>
      </c>
      <c r="L364" t="s">
        <v>41</v>
      </c>
      <c r="M364">
        <f t="shared" si="22"/>
        <v>0</v>
      </c>
      <c r="O364" t="s">
        <v>1438</v>
      </c>
      <c r="P364">
        <f t="shared" si="23"/>
        <v>45494</v>
      </c>
      <c r="Q364">
        <v>52900</v>
      </c>
      <c r="R364" t="e">
        <v>#VALUE!</v>
      </c>
      <c r="S364" t="e">
        <f t="shared" si="24"/>
        <v>#VALUE!</v>
      </c>
    </row>
    <row r="365" spans="1:19" x14ac:dyDescent="0.25">
      <c r="A365" t="s">
        <v>50</v>
      </c>
      <c r="B365" t="s">
        <v>1439</v>
      </c>
      <c r="C365">
        <v>2016</v>
      </c>
      <c r="D365">
        <f t="shared" si="21"/>
        <v>109435.12</v>
      </c>
      <c r="E365">
        <v>68000</v>
      </c>
      <c r="F365" t="s">
        <v>750</v>
      </c>
      <c r="G365" t="s">
        <v>29</v>
      </c>
      <c r="H365" t="s">
        <v>1440</v>
      </c>
      <c r="I365" t="s">
        <v>107</v>
      </c>
      <c r="J365" t="s">
        <v>118</v>
      </c>
      <c r="K365" t="s">
        <v>22</v>
      </c>
      <c r="L365" t="s">
        <v>23</v>
      </c>
      <c r="M365">
        <f t="shared" si="22"/>
        <v>1</v>
      </c>
      <c r="N365" t="s">
        <v>24</v>
      </c>
      <c r="O365" t="s">
        <v>231</v>
      </c>
      <c r="P365">
        <f t="shared" si="23"/>
        <v>17200</v>
      </c>
      <c r="Q365">
        <v>20000</v>
      </c>
      <c r="R365">
        <v>252</v>
      </c>
      <c r="S365">
        <f t="shared" si="24"/>
        <v>2</v>
      </c>
    </row>
    <row r="366" spans="1:19" x14ac:dyDescent="0.25">
      <c r="A366" t="s">
        <v>396</v>
      </c>
      <c r="B366" t="s">
        <v>1441</v>
      </c>
      <c r="C366">
        <v>2022</v>
      </c>
      <c r="D366">
        <f t="shared" si="21"/>
        <v>4060.3648199999998</v>
      </c>
      <c r="E366">
        <v>2523</v>
      </c>
      <c r="F366" t="s">
        <v>1442</v>
      </c>
      <c r="G366" t="s">
        <v>29</v>
      </c>
      <c r="H366" t="s">
        <v>1443</v>
      </c>
      <c r="I366" t="s">
        <v>1189</v>
      </c>
      <c r="J366" t="s">
        <v>1444</v>
      </c>
      <c r="K366" t="s">
        <v>401</v>
      </c>
      <c r="L366" t="s">
        <v>41</v>
      </c>
      <c r="M366">
        <f t="shared" si="22"/>
        <v>0</v>
      </c>
      <c r="O366" t="s">
        <v>1445</v>
      </c>
      <c r="P366">
        <f t="shared" si="23"/>
        <v>248454</v>
      </c>
      <c r="Q366">
        <v>288900</v>
      </c>
      <c r="R366" t="e">
        <v>#VALUE!</v>
      </c>
      <c r="S366" t="e">
        <f t="shared" si="24"/>
        <v>#VALUE!</v>
      </c>
    </row>
    <row r="367" spans="1:19" x14ac:dyDescent="0.25">
      <c r="A367" t="s">
        <v>68</v>
      </c>
      <c r="B367" t="s">
        <v>1446</v>
      </c>
      <c r="C367">
        <v>2007</v>
      </c>
      <c r="D367">
        <f t="shared" si="21"/>
        <v>133575.22</v>
      </c>
      <c r="E367">
        <v>83000</v>
      </c>
      <c r="F367" t="s">
        <v>1447</v>
      </c>
      <c r="G367" t="s">
        <v>29</v>
      </c>
      <c r="H367" t="s">
        <v>1448</v>
      </c>
      <c r="I367" t="s">
        <v>21</v>
      </c>
      <c r="J367" t="s">
        <v>22</v>
      </c>
      <c r="K367" t="s">
        <v>108</v>
      </c>
      <c r="L367" t="s">
        <v>41</v>
      </c>
      <c r="M367">
        <f t="shared" si="22"/>
        <v>0</v>
      </c>
      <c r="N367" t="s">
        <v>24</v>
      </c>
      <c r="O367" t="s">
        <v>1073</v>
      </c>
      <c r="P367">
        <f t="shared" si="23"/>
        <v>7735.7</v>
      </c>
      <c r="Q367">
        <v>8995</v>
      </c>
      <c r="R367">
        <v>230</v>
      </c>
      <c r="S367">
        <f t="shared" si="24"/>
        <v>3</v>
      </c>
    </row>
    <row r="368" spans="1:19" x14ac:dyDescent="0.25">
      <c r="A368" t="s">
        <v>50</v>
      </c>
      <c r="B368" t="s">
        <v>1449</v>
      </c>
      <c r="C368">
        <v>2018</v>
      </c>
      <c r="D368">
        <f t="shared" si="21"/>
        <v>40233.5</v>
      </c>
      <c r="E368">
        <v>25000</v>
      </c>
      <c r="F368" t="s">
        <v>1037</v>
      </c>
      <c r="G368" t="s">
        <v>29</v>
      </c>
      <c r="H368" t="s">
        <v>834</v>
      </c>
      <c r="I368" t="s">
        <v>95</v>
      </c>
      <c r="J368" t="s">
        <v>33</v>
      </c>
      <c r="K368" t="s">
        <v>22</v>
      </c>
      <c r="L368" t="s">
        <v>41</v>
      </c>
      <c r="M368">
        <f t="shared" si="22"/>
        <v>0</v>
      </c>
      <c r="N368" t="s">
        <v>24</v>
      </c>
      <c r="O368" t="s">
        <v>1450</v>
      </c>
      <c r="P368">
        <f t="shared" si="23"/>
        <v>43000</v>
      </c>
      <c r="Q368">
        <v>50000</v>
      </c>
      <c r="R368">
        <v>354</v>
      </c>
      <c r="S368">
        <f t="shared" si="24"/>
        <v>3</v>
      </c>
    </row>
    <row r="369" spans="1:19" x14ac:dyDescent="0.25">
      <c r="A369" t="s">
        <v>363</v>
      </c>
      <c r="B369" t="s">
        <v>1451</v>
      </c>
      <c r="C369">
        <v>2021</v>
      </c>
      <c r="D369">
        <f t="shared" si="21"/>
        <v>25248.935259999998</v>
      </c>
      <c r="E369">
        <v>15689</v>
      </c>
      <c r="F369" t="s">
        <v>1452</v>
      </c>
      <c r="G369" t="s">
        <v>245</v>
      </c>
      <c r="H369" t="s">
        <v>1453</v>
      </c>
      <c r="I369" t="s">
        <v>500</v>
      </c>
      <c r="J369" t="s">
        <v>1454</v>
      </c>
      <c r="K369" t="s">
        <v>266</v>
      </c>
      <c r="L369" t="s">
        <v>41</v>
      </c>
      <c r="M369">
        <f t="shared" si="22"/>
        <v>0</v>
      </c>
      <c r="O369" t="s">
        <v>1455</v>
      </c>
      <c r="P369">
        <f t="shared" si="23"/>
        <v>84238.720000000001</v>
      </c>
      <c r="Q369">
        <v>97952</v>
      </c>
      <c r="R369" t="e">
        <v>#VALUE!</v>
      </c>
      <c r="S369" t="e">
        <f t="shared" si="24"/>
        <v>#VALUE!</v>
      </c>
    </row>
    <row r="370" spans="1:19" x14ac:dyDescent="0.25">
      <c r="A370" t="s">
        <v>68</v>
      </c>
      <c r="B370" t="s">
        <v>1456</v>
      </c>
      <c r="C370">
        <v>2014</v>
      </c>
      <c r="D370">
        <f t="shared" si="21"/>
        <v>201891.70300000001</v>
      </c>
      <c r="E370">
        <v>125450</v>
      </c>
      <c r="F370" t="s">
        <v>1457</v>
      </c>
      <c r="G370" t="s">
        <v>29</v>
      </c>
      <c r="H370" t="s">
        <v>933</v>
      </c>
      <c r="I370" t="s">
        <v>134</v>
      </c>
      <c r="J370" t="s">
        <v>40</v>
      </c>
      <c r="K370" t="s">
        <v>22</v>
      </c>
      <c r="L370" t="s">
        <v>41</v>
      </c>
      <c r="M370">
        <f t="shared" si="22"/>
        <v>0</v>
      </c>
      <c r="N370" t="s">
        <v>24</v>
      </c>
      <c r="O370" t="s">
        <v>1458</v>
      </c>
      <c r="P370">
        <f t="shared" si="23"/>
        <v>14792</v>
      </c>
      <c r="Q370">
        <v>17200</v>
      </c>
      <c r="R370">
        <v>320</v>
      </c>
      <c r="S370">
        <f t="shared" si="24"/>
        <v>3</v>
      </c>
    </row>
    <row r="371" spans="1:19" x14ac:dyDescent="0.25">
      <c r="A371" t="s">
        <v>201</v>
      </c>
      <c r="B371" t="s">
        <v>1352</v>
      </c>
      <c r="C371">
        <v>2023</v>
      </c>
      <c r="D371">
        <f t="shared" si="21"/>
        <v>15806.937480000001</v>
      </c>
      <c r="E371">
        <v>9822</v>
      </c>
      <c r="F371" t="s">
        <v>1459</v>
      </c>
      <c r="G371" t="s">
        <v>29</v>
      </c>
      <c r="H371" t="s">
        <v>30</v>
      </c>
      <c r="I371" t="s">
        <v>31</v>
      </c>
      <c r="J371" t="s">
        <v>1460</v>
      </c>
      <c r="K371" t="s">
        <v>33</v>
      </c>
      <c r="L371" t="s">
        <v>41</v>
      </c>
      <c r="M371">
        <f t="shared" si="22"/>
        <v>0</v>
      </c>
      <c r="O371" t="s">
        <v>1107</v>
      </c>
      <c r="P371">
        <f t="shared" si="23"/>
        <v>43858.28</v>
      </c>
      <c r="Q371">
        <v>50998</v>
      </c>
      <c r="R371" t="e">
        <v>#VALUE!</v>
      </c>
      <c r="S371" t="e">
        <f t="shared" si="24"/>
        <v>#VALUE!</v>
      </c>
    </row>
    <row r="372" spans="1:19" x14ac:dyDescent="0.25">
      <c r="A372" t="s">
        <v>148</v>
      </c>
      <c r="B372" t="s">
        <v>1461</v>
      </c>
      <c r="C372">
        <v>2008</v>
      </c>
      <c r="D372">
        <f t="shared" si="21"/>
        <v>231744.96</v>
      </c>
      <c r="E372">
        <v>144000</v>
      </c>
      <c r="F372" t="s">
        <v>545</v>
      </c>
      <c r="G372" t="s">
        <v>29</v>
      </c>
      <c r="H372" t="s">
        <v>1462</v>
      </c>
      <c r="I372" t="s">
        <v>72</v>
      </c>
      <c r="J372" t="s">
        <v>118</v>
      </c>
      <c r="K372" t="s">
        <v>33</v>
      </c>
      <c r="L372" t="s">
        <v>41</v>
      </c>
      <c r="M372">
        <f t="shared" si="22"/>
        <v>0</v>
      </c>
      <c r="N372" t="s">
        <v>24</v>
      </c>
      <c r="O372" t="s">
        <v>1463</v>
      </c>
      <c r="P372">
        <f t="shared" si="23"/>
        <v>18920</v>
      </c>
      <c r="Q372">
        <v>22000</v>
      </c>
      <c r="R372">
        <v>323</v>
      </c>
      <c r="S372">
        <f t="shared" si="24"/>
        <v>6</v>
      </c>
    </row>
    <row r="373" spans="1:19" x14ac:dyDescent="0.25">
      <c r="A373" t="s">
        <v>503</v>
      </c>
      <c r="B373" t="s">
        <v>1464</v>
      </c>
      <c r="C373">
        <v>2020</v>
      </c>
      <c r="D373">
        <f t="shared" si="21"/>
        <v>49728.606</v>
      </c>
      <c r="E373">
        <v>30900</v>
      </c>
      <c r="F373" t="s">
        <v>1465</v>
      </c>
      <c r="G373" t="s">
        <v>29</v>
      </c>
      <c r="H373" t="s">
        <v>1466</v>
      </c>
      <c r="I373" t="s">
        <v>123</v>
      </c>
      <c r="J373" t="s">
        <v>526</v>
      </c>
      <c r="K373" t="s">
        <v>266</v>
      </c>
      <c r="L373" t="s">
        <v>41</v>
      </c>
      <c r="M373">
        <f t="shared" si="22"/>
        <v>0</v>
      </c>
      <c r="N373" t="s">
        <v>24</v>
      </c>
      <c r="O373" t="s">
        <v>1467</v>
      </c>
      <c r="P373">
        <f t="shared" si="23"/>
        <v>23782.44</v>
      </c>
      <c r="Q373">
        <v>27654</v>
      </c>
      <c r="R373" t="e">
        <v>#VALUE!</v>
      </c>
      <c r="S373" t="e">
        <f t="shared" si="24"/>
        <v>#VALUE!</v>
      </c>
    </row>
    <row r="374" spans="1:19" x14ac:dyDescent="0.25">
      <c r="A374" t="s">
        <v>68</v>
      </c>
      <c r="B374" t="s">
        <v>1468</v>
      </c>
      <c r="C374">
        <v>2021</v>
      </c>
      <c r="D374">
        <f t="shared" si="21"/>
        <v>4010.4752800000001</v>
      </c>
      <c r="E374">
        <v>2492</v>
      </c>
      <c r="F374" t="s">
        <v>1469</v>
      </c>
      <c r="G374" t="s">
        <v>29</v>
      </c>
      <c r="H374" t="s">
        <v>530</v>
      </c>
      <c r="I374" t="s">
        <v>39</v>
      </c>
      <c r="J374" t="s">
        <v>1470</v>
      </c>
      <c r="K374" t="s">
        <v>532</v>
      </c>
      <c r="L374" t="s">
        <v>41</v>
      </c>
      <c r="M374">
        <f t="shared" si="22"/>
        <v>0</v>
      </c>
      <c r="O374" t="s">
        <v>1471</v>
      </c>
      <c r="P374">
        <f t="shared" si="23"/>
        <v>35774.28</v>
      </c>
      <c r="Q374">
        <v>41598</v>
      </c>
      <c r="R374" t="e">
        <v>#VALUE!</v>
      </c>
      <c r="S374">
        <f t="shared" si="24"/>
        <v>2</v>
      </c>
    </row>
    <row r="375" spans="1:19" x14ac:dyDescent="0.25">
      <c r="A375" t="s">
        <v>50</v>
      </c>
      <c r="B375" t="s">
        <v>1472</v>
      </c>
      <c r="C375">
        <v>2015</v>
      </c>
      <c r="D375">
        <f t="shared" si="21"/>
        <v>203999.93839999998</v>
      </c>
      <c r="E375">
        <v>126760</v>
      </c>
      <c r="F375" t="s">
        <v>1473</v>
      </c>
      <c r="G375" t="s">
        <v>29</v>
      </c>
      <c r="H375" t="s">
        <v>221</v>
      </c>
      <c r="I375" t="s">
        <v>72</v>
      </c>
      <c r="J375" t="s">
        <v>22</v>
      </c>
      <c r="K375" t="s">
        <v>22</v>
      </c>
      <c r="L375" t="s">
        <v>23</v>
      </c>
      <c r="M375">
        <f t="shared" si="22"/>
        <v>1</v>
      </c>
      <c r="N375" t="s">
        <v>24</v>
      </c>
      <c r="O375" t="s">
        <v>248</v>
      </c>
      <c r="P375">
        <f t="shared" si="23"/>
        <v>12040</v>
      </c>
      <c r="Q375">
        <v>14000</v>
      </c>
      <c r="R375">
        <v>211</v>
      </c>
      <c r="S375">
        <f t="shared" si="24"/>
        <v>2</v>
      </c>
    </row>
    <row r="376" spans="1:19" x14ac:dyDescent="0.25">
      <c r="A376" t="s">
        <v>450</v>
      </c>
      <c r="B376" t="s">
        <v>1474</v>
      </c>
      <c r="C376">
        <v>2017</v>
      </c>
      <c r="D376">
        <f t="shared" si="21"/>
        <v>162028.3512</v>
      </c>
      <c r="E376">
        <v>100680</v>
      </c>
      <c r="F376" t="s">
        <v>1475</v>
      </c>
      <c r="G376" t="s">
        <v>29</v>
      </c>
      <c r="H376" t="s">
        <v>1476</v>
      </c>
      <c r="I376" t="s">
        <v>72</v>
      </c>
      <c r="J376" t="s">
        <v>108</v>
      </c>
      <c r="K376" t="s">
        <v>136</v>
      </c>
      <c r="L376" t="s">
        <v>41</v>
      </c>
      <c r="M376">
        <f t="shared" si="22"/>
        <v>0</v>
      </c>
      <c r="N376" t="s">
        <v>24</v>
      </c>
      <c r="O376" t="s">
        <v>1477</v>
      </c>
      <c r="P376">
        <f t="shared" si="23"/>
        <v>17630</v>
      </c>
      <c r="Q376">
        <v>20500</v>
      </c>
      <c r="R376">
        <v>256</v>
      </c>
      <c r="S376">
        <f t="shared" si="24"/>
        <v>3.6</v>
      </c>
    </row>
    <row r="377" spans="1:19" x14ac:dyDescent="0.25">
      <c r="A377" t="s">
        <v>836</v>
      </c>
      <c r="B377" t="s">
        <v>1478</v>
      </c>
      <c r="C377">
        <v>2001</v>
      </c>
      <c r="D377">
        <f t="shared" si="21"/>
        <v>145484.33600000001</v>
      </c>
      <c r="E377">
        <v>90400</v>
      </c>
      <c r="F377" t="s">
        <v>1479</v>
      </c>
      <c r="G377" t="s">
        <v>29</v>
      </c>
      <c r="H377" t="s">
        <v>1480</v>
      </c>
      <c r="I377" t="s">
        <v>72</v>
      </c>
      <c r="J377" t="s">
        <v>214</v>
      </c>
      <c r="K377" t="s">
        <v>136</v>
      </c>
      <c r="L377" t="s">
        <v>41</v>
      </c>
      <c r="M377">
        <f t="shared" si="22"/>
        <v>0</v>
      </c>
      <c r="N377" t="s">
        <v>24</v>
      </c>
      <c r="O377" t="s">
        <v>1481</v>
      </c>
      <c r="P377">
        <f t="shared" si="23"/>
        <v>3865.7</v>
      </c>
      <c r="Q377">
        <v>4495</v>
      </c>
      <c r="R377">
        <v>140</v>
      </c>
      <c r="S377">
        <f t="shared" si="24"/>
        <v>2.4</v>
      </c>
    </row>
    <row r="378" spans="1:19" x14ac:dyDescent="0.25">
      <c r="A378" t="s">
        <v>26</v>
      </c>
      <c r="B378" t="s">
        <v>1482</v>
      </c>
      <c r="C378">
        <v>2022</v>
      </c>
      <c r="D378">
        <f t="shared" si="21"/>
        <v>43283.1993</v>
      </c>
      <c r="E378">
        <v>26895</v>
      </c>
      <c r="F378" t="s">
        <v>1483</v>
      </c>
      <c r="G378" t="s">
        <v>29</v>
      </c>
      <c r="H378" t="s">
        <v>1312</v>
      </c>
      <c r="I378" t="s">
        <v>31</v>
      </c>
      <c r="J378" t="s">
        <v>1484</v>
      </c>
      <c r="K378" t="s">
        <v>22</v>
      </c>
      <c r="M378">
        <f t="shared" si="22"/>
        <v>0</v>
      </c>
      <c r="O378" t="s">
        <v>1485</v>
      </c>
      <c r="P378">
        <f t="shared" si="23"/>
        <v>25628</v>
      </c>
      <c r="Q378">
        <v>29800</v>
      </c>
      <c r="R378" t="e">
        <v>#VALUE!</v>
      </c>
      <c r="S378" t="e">
        <f t="shared" si="24"/>
        <v>#VALUE!</v>
      </c>
    </row>
    <row r="379" spans="1:19" x14ac:dyDescent="0.25">
      <c r="A379" t="s">
        <v>68</v>
      </c>
      <c r="B379" t="s">
        <v>673</v>
      </c>
      <c r="C379">
        <v>2018</v>
      </c>
      <c r="D379">
        <f t="shared" si="21"/>
        <v>32991.47</v>
      </c>
      <c r="E379">
        <v>20500</v>
      </c>
      <c r="F379" t="s">
        <v>1486</v>
      </c>
      <c r="G379" t="s">
        <v>29</v>
      </c>
      <c r="H379" t="s">
        <v>1487</v>
      </c>
      <c r="I379" t="s">
        <v>95</v>
      </c>
      <c r="J379" t="s">
        <v>61</v>
      </c>
      <c r="K379" t="s">
        <v>22</v>
      </c>
      <c r="L379" t="s">
        <v>41</v>
      </c>
      <c r="M379">
        <f t="shared" si="22"/>
        <v>0</v>
      </c>
      <c r="N379" t="s">
        <v>24</v>
      </c>
      <c r="O379" t="s">
        <v>1488</v>
      </c>
      <c r="P379">
        <f t="shared" si="23"/>
        <v>57620</v>
      </c>
      <c r="Q379">
        <v>67000</v>
      </c>
      <c r="R379">
        <v>600</v>
      </c>
      <c r="S379">
        <f t="shared" si="24"/>
        <v>4.4000000000000004</v>
      </c>
    </row>
    <row r="380" spans="1:19" x14ac:dyDescent="0.25">
      <c r="A380" t="s">
        <v>125</v>
      </c>
      <c r="B380" t="s">
        <v>1489</v>
      </c>
      <c r="C380">
        <v>2011</v>
      </c>
      <c r="D380">
        <f t="shared" si="21"/>
        <v>215651.56</v>
      </c>
      <c r="E380">
        <v>134000</v>
      </c>
      <c r="F380" t="s">
        <v>1490</v>
      </c>
      <c r="G380" t="s">
        <v>29</v>
      </c>
      <c r="H380" t="s">
        <v>1491</v>
      </c>
      <c r="I380" t="s">
        <v>72</v>
      </c>
      <c r="J380" t="s">
        <v>22</v>
      </c>
      <c r="K380" t="s">
        <v>33</v>
      </c>
      <c r="L380" t="s">
        <v>23</v>
      </c>
      <c r="M380">
        <f t="shared" si="22"/>
        <v>1</v>
      </c>
      <c r="N380" t="s">
        <v>24</v>
      </c>
      <c r="O380" t="s">
        <v>1035</v>
      </c>
      <c r="P380">
        <f t="shared" si="23"/>
        <v>9030</v>
      </c>
      <c r="Q380">
        <v>10500</v>
      </c>
      <c r="R380">
        <v>390</v>
      </c>
      <c r="S380">
        <f t="shared" si="24"/>
        <v>5.7</v>
      </c>
    </row>
    <row r="381" spans="1:19" x14ac:dyDescent="0.25">
      <c r="A381" t="s">
        <v>16</v>
      </c>
      <c r="B381" t="s">
        <v>1492</v>
      </c>
      <c r="C381">
        <v>2015</v>
      </c>
      <c r="D381">
        <f t="shared" si="21"/>
        <v>135751.04767999999</v>
      </c>
      <c r="E381">
        <v>84352</v>
      </c>
      <c r="F381" t="s">
        <v>1493</v>
      </c>
      <c r="G381" t="s">
        <v>331</v>
      </c>
      <c r="H381" t="s">
        <v>1494</v>
      </c>
      <c r="I381" t="s">
        <v>521</v>
      </c>
      <c r="J381" t="s">
        <v>40</v>
      </c>
      <c r="K381" t="s">
        <v>22</v>
      </c>
      <c r="L381" t="s">
        <v>23</v>
      </c>
      <c r="M381">
        <f t="shared" si="22"/>
        <v>1</v>
      </c>
      <c r="N381" t="s">
        <v>24</v>
      </c>
      <c r="O381" t="s">
        <v>343</v>
      </c>
      <c r="P381">
        <f t="shared" si="23"/>
        <v>8600</v>
      </c>
      <c r="Q381">
        <v>10000</v>
      </c>
      <c r="R381">
        <v>188</v>
      </c>
      <c r="S381">
        <f t="shared" si="24"/>
        <v>2</v>
      </c>
    </row>
    <row r="382" spans="1:19" x14ac:dyDescent="0.25">
      <c r="A382" t="s">
        <v>97</v>
      </c>
      <c r="B382" t="s">
        <v>1431</v>
      </c>
      <c r="C382">
        <v>2022</v>
      </c>
      <c r="D382">
        <f t="shared" si="21"/>
        <v>30577.46</v>
      </c>
      <c r="E382">
        <v>19000</v>
      </c>
      <c r="F382" t="s">
        <v>1495</v>
      </c>
      <c r="G382" t="s">
        <v>46</v>
      </c>
      <c r="H382" t="s">
        <v>1433</v>
      </c>
      <c r="I382" t="s">
        <v>165</v>
      </c>
      <c r="J382" t="s">
        <v>487</v>
      </c>
      <c r="K382" t="s">
        <v>22</v>
      </c>
      <c r="L382" t="s">
        <v>41</v>
      </c>
      <c r="M382">
        <f t="shared" si="22"/>
        <v>0</v>
      </c>
      <c r="N382" t="s">
        <v>24</v>
      </c>
      <c r="O382" t="s">
        <v>1496</v>
      </c>
      <c r="P382">
        <f t="shared" si="23"/>
        <v>61060</v>
      </c>
      <c r="Q382">
        <v>71000</v>
      </c>
      <c r="R382">
        <v>437</v>
      </c>
      <c r="S382">
        <f t="shared" si="24"/>
        <v>3.4</v>
      </c>
    </row>
    <row r="383" spans="1:19" x14ac:dyDescent="0.25">
      <c r="A383" t="s">
        <v>84</v>
      </c>
      <c r="B383" t="s">
        <v>684</v>
      </c>
      <c r="C383">
        <v>2015</v>
      </c>
      <c r="D383">
        <f t="shared" si="21"/>
        <v>185959.23699999999</v>
      </c>
      <c r="E383">
        <v>115550</v>
      </c>
      <c r="F383" t="s">
        <v>1497</v>
      </c>
      <c r="G383" t="s">
        <v>29</v>
      </c>
      <c r="H383" t="s">
        <v>230</v>
      </c>
      <c r="I383" t="s">
        <v>191</v>
      </c>
      <c r="J383" t="s">
        <v>118</v>
      </c>
      <c r="K383" t="s">
        <v>22</v>
      </c>
      <c r="L383" t="s">
        <v>41</v>
      </c>
      <c r="M383">
        <f t="shared" si="22"/>
        <v>0</v>
      </c>
      <c r="N383" t="s">
        <v>24</v>
      </c>
      <c r="O383" t="s">
        <v>276</v>
      </c>
      <c r="P383">
        <f t="shared" si="23"/>
        <v>15050</v>
      </c>
      <c r="Q383">
        <v>17500</v>
      </c>
      <c r="R383">
        <v>240</v>
      </c>
      <c r="S383">
        <f t="shared" si="24"/>
        <v>2</v>
      </c>
    </row>
    <row r="384" spans="1:19" x14ac:dyDescent="0.25">
      <c r="A384" t="s">
        <v>103</v>
      </c>
      <c r="B384" t="s">
        <v>1498</v>
      </c>
      <c r="C384">
        <v>2009</v>
      </c>
      <c r="D384">
        <f t="shared" si="21"/>
        <v>308631.17849999998</v>
      </c>
      <c r="E384">
        <v>191775</v>
      </c>
      <c r="F384" t="s">
        <v>1499</v>
      </c>
      <c r="G384" t="s">
        <v>19</v>
      </c>
      <c r="H384" t="s">
        <v>1500</v>
      </c>
      <c r="I384" t="s">
        <v>21</v>
      </c>
      <c r="J384" t="s">
        <v>118</v>
      </c>
      <c r="K384" t="s">
        <v>146</v>
      </c>
      <c r="L384" t="s">
        <v>23</v>
      </c>
      <c r="M384">
        <f t="shared" si="22"/>
        <v>1</v>
      </c>
      <c r="N384" t="s">
        <v>24</v>
      </c>
      <c r="O384" t="s">
        <v>1501</v>
      </c>
      <c r="P384">
        <f t="shared" si="23"/>
        <v>8385</v>
      </c>
      <c r="Q384">
        <v>9750</v>
      </c>
      <c r="R384">
        <v>310</v>
      </c>
      <c r="S384">
        <f t="shared" si="24"/>
        <v>5.4</v>
      </c>
    </row>
    <row r="385" spans="1:19" x14ac:dyDescent="0.25">
      <c r="A385" t="s">
        <v>16</v>
      </c>
      <c r="B385" t="s">
        <v>1502</v>
      </c>
      <c r="C385">
        <v>2023</v>
      </c>
      <c r="D385">
        <f t="shared" si="21"/>
        <v>1485.42082</v>
      </c>
      <c r="E385">
        <v>923</v>
      </c>
      <c r="F385" t="s">
        <v>1503</v>
      </c>
      <c r="H385" t="s">
        <v>1504</v>
      </c>
      <c r="I385" t="s">
        <v>39</v>
      </c>
      <c r="J385" t="s">
        <v>1505</v>
      </c>
      <c r="K385" t="s">
        <v>1506</v>
      </c>
      <c r="L385" t="s">
        <v>41</v>
      </c>
      <c r="M385">
        <f t="shared" si="22"/>
        <v>0</v>
      </c>
      <c r="O385" t="s">
        <v>1507</v>
      </c>
      <c r="P385">
        <f t="shared" si="23"/>
        <v>40418.28</v>
      </c>
      <c r="Q385">
        <v>46998</v>
      </c>
      <c r="R385" t="e">
        <v>#VALUE!</v>
      </c>
      <c r="S385" t="e">
        <f t="shared" si="24"/>
        <v>#VALUE!</v>
      </c>
    </row>
    <row r="386" spans="1:19" x14ac:dyDescent="0.25">
      <c r="A386" t="s">
        <v>120</v>
      </c>
      <c r="B386" t="s">
        <v>1508</v>
      </c>
      <c r="C386">
        <v>2017</v>
      </c>
      <c r="D386">
        <f t="shared" si="21"/>
        <v>200572.0442</v>
      </c>
      <c r="E386">
        <v>124630</v>
      </c>
      <c r="F386" t="s">
        <v>1509</v>
      </c>
      <c r="G386" t="s">
        <v>245</v>
      </c>
      <c r="H386" t="s">
        <v>877</v>
      </c>
      <c r="I386" t="s">
        <v>247</v>
      </c>
      <c r="J386" t="s">
        <v>22</v>
      </c>
      <c r="K386" t="s">
        <v>22</v>
      </c>
      <c r="L386" t="s">
        <v>41</v>
      </c>
      <c r="M386">
        <f t="shared" si="22"/>
        <v>0</v>
      </c>
      <c r="N386" t="s">
        <v>24</v>
      </c>
      <c r="O386" t="s">
        <v>1510</v>
      </c>
      <c r="P386">
        <f t="shared" si="23"/>
        <v>64500</v>
      </c>
      <c r="Q386">
        <v>75000</v>
      </c>
      <c r="R386">
        <v>188</v>
      </c>
      <c r="S386">
        <f t="shared" si="24"/>
        <v>3</v>
      </c>
    </row>
    <row r="387" spans="1:19" x14ac:dyDescent="0.25">
      <c r="A387" t="s">
        <v>120</v>
      </c>
      <c r="B387" t="s">
        <v>1511</v>
      </c>
      <c r="C387">
        <v>2019</v>
      </c>
      <c r="D387">
        <f t="shared" ref="D387:D450" si="25">E387*1.60934</f>
        <v>27358.78</v>
      </c>
      <c r="E387">
        <v>17000</v>
      </c>
      <c r="F387" t="s">
        <v>1512</v>
      </c>
      <c r="G387" t="s">
        <v>29</v>
      </c>
      <c r="H387" t="s">
        <v>1513</v>
      </c>
      <c r="I387" t="s">
        <v>191</v>
      </c>
      <c r="J387" t="s">
        <v>118</v>
      </c>
      <c r="K387" t="s">
        <v>108</v>
      </c>
      <c r="L387" t="s">
        <v>41</v>
      </c>
      <c r="M387">
        <f t="shared" ref="M387:M450" si="26">IF(ISNUMBER(SEARCH("At least 1 accident or damage reported", L387)), 1, 0)</f>
        <v>0</v>
      </c>
      <c r="N387" t="s">
        <v>24</v>
      </c>
      <c r="O387" t="s">
        <v>1514</v>
      </c>
      <c r="P387">
        <f t="shared" ref="P387:P450" si="27">Q387*0.86</f>
        <v>81700</v>
      </c>
      <c r="Q387">
        <v>95000</v>
      </c>
      <c r="R387">
        <v>603</v>
      </c>
      <c r="S387">
        <f t="shared" ref="S387:S450" si="28">VALUE(SUBSTITUTE(MID(H387, SEARCH("L", H387)-4, 4), "L", ""))</f>
        <v>4</v>
      </c>
    </row>
    <row r="388" spans="1:19" x14ac:dyDescent="0.25">
      <c r="A388" t="s">
        <v>68</v>
      </c>
      <c r="B388" t="s">
        <v>1515</v>
      </c>
      <c r="C388">
        <v>2018</v>
      </c>
      <c r="D388">
        <f t="shared" si="25"/>
        <v>118286.49</v>
      </c>
      <c r="E388">
        <v>73500</v>
      </c>
      <c r="F388" t="s">
        <v>1516</v>
      </c>
      <c r="G388" t="s">
        <v>29</v>
      </c>
      <c r="H388" t="s">
        <v>933</v>
      </c>
      <c r="I388" t="s">
        <v>72</v>
      </c>
      <c r="J388" t="s">
        <v>22</v>
      </c>
      <c r="K388" t="s">
        <v>40</v>
      </c>
      <c r="L388" t="s">
        <v>41</v>
      </c>
      <c r="M388">
        <f t="shared" si="26"/>
        <v>0</v>
      </c>
      <c r="N388" t="s">
        <v>24</v>
      </c>
      <c r="O388" t="s">
        <v>675</v>
      </c>
      <c r="P388">
        <f t="shared" si="27"/>
        <v>27520</v>
      </c>
      <c r="Q388">
        <v>32000</v>
      </c>
      <c r="R388">
        <v>320</v>
      </c>
      <c r="S388">
        <f t="shared" si="28"/>
        <v>3</v>
      </c>
    </row>
    <row r="389" spans="1:19" x14ac:dyDescent="0.25">
      <c r="A389" t="s">
        <v>56</v>
      </c>
      <c r="B389" t="s">
        <v>1517</v>
      </c>
      <c r="C389">
        <v>1998</v>
      </c>
      <c r="D389">
        <f t="shared" si="25"/>
        <v>193120.8</v>
      </c>
      <c r="E389">
        <v>120000</v>
      </c>
      <c r="F389" t="s">
        <v>302</v>
      </c>
      <c r="G389" t="s">
        <v>29</v>
      </c>
      <c r="H389" t="s">
        <v>1518</v>
      </c>
      <c r="I389" t="s">
        <v>557</v>
      </c>
      <c r="J389" t="s">
        <v>214</v>
      </c>
      <c r="K389" t="s">
        <v>136</v>
      </c>
      <c r="L389" t="s">
        <v>23</v>
      </c>
      <c r="M389">
        <f t="shared" si="26"/>
        <v>1</v>
      </c>
      <c r="N389" t="s">
        <v>24</v>
      </c>
      <c r="O389" t="s">
        <v>1519</v>
      </c>
      <c r="P389">
        <f t="shared" si="27"/>
        <v>4730</v>
      </c>
      <c r="Q389">
        <v>5500</v>
      </c>
      <c r="R389">
        <v>140</v>
      </c>
      <c r="S389">
        <f t="shared" si="28"/>
        <v>1.8</v>
      </c>
    </row>
    <row r="390" spans="1:19" x14ac:dyDescent="0.25">
      <c r="A390" t="s">
        <v>50</v>
      </c>
      <c r="B390" t="s">
        <v>1520</v>
      </c>
      <c r="C390">
        <v>2019</v>
      </c>
      <c r="D390">
        <f t="shared" si="25"/>
        <v>118828.83758000001</v>
      </c>
      <c r="E390">
        <v>73837</v>
      </c>
      <c r="F390" t="s">
        <v>1521</v>
      </c>
      <c r="G390" t="s">
        <v>29</v>
      </c>
      <c r="H390" t="s">
        <v>1522</v>
      </c>
      <c r="I390" t="s">
        <v>31</v>
      </c>
      <c r="J390" t="s">
        <v>1523</v>
      </c>
      <c r="K390" t="s">
        <v>1524</v>
      </c>
      <c r="L390" t="s">
        <v>41</v>
      </c>
      <c r="M390">
        <f t="shared" si="26"/>
        <v>0</v>
      </c>
      <c r="N390" t="s">
        <v>24</v>
      </c>
      <c r="O390" t="s">
        <v>1525</v>
      </c>
      <c r="P390">
        <f t="shared" si="27"/>
        <v>31252.399999999998</v>
      </c>
      <c r="Q390">
        <v>36340</v>
      </c>
      <c r="R390" t="e">
        <v>#VALUE!</v>
      </c>
      <c r="S390" t="e">
        <f t="shared" si="28"/>
        <v>#VALUE!</v>
      </c>
    </row>
    <row r="391" spans="1:19" x14ac:dyDescent="0.25">
      <c r="A391" t="s">
        <v>68</v>
      </c>
      <c r="B391" t="s">
        <v>446</v>
      </c>
      <c r="C391">
        <v>2014</v>
      </c>
      <c r="D391">
        <f t="shared" si="25"/>
        <v>47475.53</v>
      </c>
      <c r="E391">
        <v>29500</v>
      </c>
      <c r="F391" t="s">
        <v>1526</v>
      </c>
      <c r="G391" t="s">
        <v>29</v>
      </c>
      <c r="H391" t="s">
        <v>448</v>
      </c>
      <c r="I391" t="s">
        <v>107</v>
      </c>
      <c r="J391" t="s">
        <v>61</v>
      </c>
      <c r="K391" t="s">
        <v>22</v>
      </c>
      <c r="L391" t="s">
        <v>41</v>
      </c>
      <c r="M391">
        <f t="shared" si="26"/>
        <v>0</v>
      </c>
      <c r="N391" t="s">
        <v>24</v>
      </c>
      <c r="O391" t="s">
        <v>1527</v>
      </c>
      <c r="P391">
        <f t="shared" si="27"/>
        <v>35259.14</v>
      </c>
      <c r="Q391">
        <v>40999</v>
      </c>
      <c r="R391">
        <v>560</v>
      </c>
      <c r="S391">
        <f t="shared" si="28"/>
        <v>4.4000000000000004</v>
      </c>
    </row>
    <row r="392" spans="1:19" x14ac:dyDescent="0.25">
      <c r="A392" t="s">
        <v>426</v>
      </c>
      <c r="B392" t="s">
        <v>1528</v>
      </c>
      <c r="C392">
        <v>2021</v>
      </c>
      <c r="D392">
        <f t="shared" si="25"/>
        <v>21907.94542</v>
      </c>
      <c r="E392">
        <v>13613</v>
      </c>
      <c r="F392" t="s">
        <v>1529</v>
      </c>
      <c r="G392" t="s">
        <v>29</v>
      </c>
      <c r="H392" t="s">
        <v>1530</v>
      </c>
      <c r="I392" t="s">
        <v>39</v>
      </c>
      <c r="J392" t="s">
        <v>1531</v>
      </c>
      <c r="K392" t="s">
        <v>1532</v>
      </c>
      <c r="L392" t="s">
        <v>41</v>
      </c>
      <c r="M392">
        <f t="shared" si="26"/>
        <v>0</v>
      </c>
      <c r="O392" t="s">
        <v>1533</v>
      </c>
      <c r="P392">
        <f t="shared" si="27"/>
        <v>25626.28</v>
      </c>
      <c r="Q392">
        <v>29798</v>
      </c>
      <c r="R392" t="e">
        <v>#VALUE!</v>
      </c>
      <c r="S392">
        <f t="shared" si="28"/>
        <v>2</v>
      </c>
    </row>
    <row r="393" spans="1:19" x14ac:dyDescent="0.25">
      <c r="A393" t="s">
        <v>35</v>
      </c>
      <c r="B393" t="s">
        <v>1534</v>
      </c>
      <c r="C393">
        <v>2023</v>
      </c>
      <c r="D393">
        <f t="shared" si="25"/>
        <v>1907.0679</v>
      </c>
      <c r="E393">
        <v>1185</v>
      </c>
      <c r="F393" t="s">
        <v>1535</v>
      </c>
      <c r="G393" t="s">
        <v>29</v>
      </c>
      <c r="H393" t="s">
        <v>1536</v>
      </c>
      <c r="I393" t="s">
        <v>165</v>
      </c>
      <c r="J393" t="s">
        <v>22</v>
      </c>
      <c r="K393" t="s">
        <v>22</v>
      </c>
      <c r="L393" t="s">
        <v>41</v>
      </c>
      <c r="M393">
        <f t="shared" si="26"/>
        <v>0</v>
      </c>
      <c r="N393" t="s">
        <v>24</v>
      </c>
      <c r="O393" t="s">
        <v>1537</v>
      </c>
      <c r="P393">
        <f t="shared" si="27"/>
        <v>104051.4</v>
      </c>
      <c r="Q393">
        <v>120990</v>
      </c>
      <c r="R393">
        <v>409</v>
      </c>
      <c r="S393">
        <f t="shared" si="28"/>
        <v>3.4</v>
      </c>
    </row>
    <row r="394" spans="1:19" x14ac:dyDescent="0.25">
      <c r="A394" t="s">
        <v>43</v>
      </c>
      <c r="B394" t="s">
        <v>1538</v>
      </c>
      <c r="C394">
        <v>2015</v>
      </c>
      <c r="D394">
        <f t="shared" si="25"/>
        <v>230537.95499999999</v>
      </c>
      <c r="E394">
        <v>143250</v>
      </c>
      <c r="F394" t="s">
        <v>1539</v>
      </c>
      <c r="G394" t="s">
        <v>29</v>
      </c>
      <c r="H394" t="s">
        <v>1045</v>
      </c>
      <c r="I394" t="s">
        <v>107</v>
      </c>
      <c r="J394" t="s">
        <v>61</v>
      </c>
      <c r="K394" t="s">
        <v>22</v>
      </c>
      <c r="L394" t="s">
        <v>41</v>
      </c>
      <c r="M394">
        <f t="shared" si="26"/>
        <v>0</v>
      </c>
      <c r="N394" t="s">
        <v>24</v>
      </c>
      <c r="O394" t="s">
        <v>818</v>
      </c>
      <c r="P394">
        <f t="shared" si="27"/>
        <v>9890</v>
      </c>
      <c r="Q394">
        <v>11500</v>
      </c>
      <c r="R394">
        <v>328</v>
      </c>
      <c r="S394">
        <f t="shared" si="28"/>
        <v>3.7</v>
      </c>
    </row>
    <row r="395" spans="1:19" x14ac:dyDescent="0.25">
      <c r="A395" t="s">
        <v>68</v>
      </c>
      <c r="B395" t="s">
        <v>1540</v>
      </c>
      <c r="C395">
        <v>2006</v>
      </c>
      <c r="D395">
        <f t="shared" si="25"/>
        <v>74847.184720000005</v>
      </c>
      <c r="E395">
        <v>46508</v>
      </c>
      <c r="F395" t="s">
        <v>1541</v>
      </c>
      <c r="G395" t="s">
        <v>29</v>
      </c>
      <c r="H395" t="s">
        <v>1542</v>
      </c>
      <c r="I395" t="s">
        <v>107</v>
      </c>
      <c r="J395" t="s">
        <v>73</v>
      </c>
      <c r="K395" t="s">
        <v>146</v>
      </c>
      <c r="L395" t="s">
        <v>23</v>
      </c>
      <c r="M395">
        <f t="shared" si="26"/>
        <v>1</v>
      </c>
      <c r="N395" t="s">
        <v>24</v>
      </c>
      <c r="O395" t="s">
        <v>818</v>
      </c>
      <c r="P395">
        <f t="shared" si="27"/>
        <v>9890</v>
      </c>
      <c r="Q395">
        <v>11500</v>
      </c>
      <c r="R395">
        <v>215</v>
      </c>
      <c r="S395">
        <f t="shared" si="28"/>
        <v>3</v>
      </c>
    </row>
    <row r="396" spans="1:19" x14ac:dyDescent="0.25">
      <c r="A396" t="s">
        <v>68</v>
      </c>
      <c r="B396" t="s">
        <v>446</v>
      </c>
      <c r="C396">
        <v>2015</v>
      </c>
      <c r="D396">
        <f t="shared" si="25"/>
        <v>30015.800340000002</v>
      </c>
      <c r="E396">
        <v>18651</v>
      </c>
      <c r="F396" t="s">
        <v>1543</v>
      </c>
      <c r="G396" t="s">
        <v>29</v>
      </c>
      <c r="H396" t="s">
        <v>448</v>
      </c>
      <c r="I396" t="s">
        <v>107</v>
      </c>
      <c r="J396" t="s">
        <v>214</v>
      </c>
      <c r="K396" t="s">
        <v>22</v>
      </c>
      <c r="L396" t="s">
        <v>41</v>
      </c>
      <c r="M396">
        <f t="shared" si="26"/>
        <v>0</v>
      </c>
      <c r="N396" t="s">
        <v>24</v>
      </c>
      <c r="O396" t="s">
        <v>1544</v>
      </c>
      <c r="P396">
        <f t="shared" si="27"/>
        <v>51212.14</v>
      </c>
      <c r="Q396">
        <v>59549</v>
      </c>
      <c r="R396">
        <v>560</v>
      </c>
      <c r="S396">
        <f t="shared" si="28"/>
        <v>4.4000000000000004</v>
      </c>
    </row>
    <row r="397" spans="1:19" x14ac:dyDescent="0.25">
      <c r="A397" t="s">
        <v>68</v>
      </c>
      <c r="B397" t="s">
        <v>1545</v>
      </c>
      <c r="C397">
        <v>2019</v>
      </c>
      <c r="D397">
        <f t="shared" si="25"/>
        <v>58641.130920000003</v>
      </c>
      <c r="E397">
        <v>36438</v>
      </c>
      <c r="F397" t="s">
        <v>1546</v>
      </c>
      <c r="G397" t="s">
        <v>29</v>
      </c>
      <c r="H397" t="s">
        <v>155</v>
      </c>
      <c r="I397" t="s">
        <v>39</v>
      </c>
      <c r="J397" t="s">
        <v>360</v>
      </c>
      <c r="K397" t="s">
        <v>1547</v>
      </c>
      <c r="L397" t="s">
        <v>41</v>
      </c>
      <c r="M397">
        <f t="shared" si="26"/>
        <v>0</v>
      </c>
      <c r="O397" t="s">
        <v>533</v>
      </c>
      <c r="P397">
        <f t="shared" si="27"/>
        <v>34398.28</v>
      </c>
      <c r="Q397">
        <v>39998</v>
      </c>
      <c r="R397" t="e">
        <v>#VALUE!</v>
      </c>
      <c r="S397">
        <f t="shared" si="28"/>
        <v>3</v>
      </c>
    </row>
    <row r="398" spans="1:19" x14ac:dyDescent="0.25">
      <c r="A398" t="s">
        <v>201</v>
      </c>
      <c r="B398" t="s">
        <v>1548</v>
      </c>
      <c r="C398">
        <v>2014</v>
      </c>
      <c r="D398">
        <f t="shared" si="25"/>
        <v>75040.305519999994</v>
      </c>
      <c r="E398">
        <v>46628</v>
      </c>
      <c r="F398" t="s">
        <v>1549</v>
      </c>
      <c r="G398" t="s">
        <v>29</v>
      </c>
      <c r="H398" t="s">
        <v>288</v>
      </c>
      <c r="I398" t="s">
        <v>571</v>
      </c>
      <c r="J398" t="s">
        <v>1550</v>
      </c>
      <c r="K398" t="s">
        <v>146</v>
      </c>
      <c r="L398" t="s">
        <v>41</v>
      </c>
      <c r="M398">
        <f t="shared" si="26"/>
        <v>0</v>
      </c>
      <c r="O398" t="s">
        <v>1551</v>
      </c>
      <c r="P398">
        <f t="shared" si="27"/>
        <v>13212.18</v>
      </c>
      <c r="Q398">
        <v>15363</v>
      </c>
      <c r="R398" t="e">
        <v>#VALUE!</v>
      </c>
      <c r="S398" t="e">
        <f t="shared" si="28"/>
        <v>#VALUE!</v>
      </c>
    </row>
    <row r="399" spans="1:19" x14ac:dyDescent="0.25">
      <c r="A399" t="s">
        <v>465</v>
      </c>
      <c r="B399" t="s">
        <v>466</v>
      </c>
      <c r="C399">
        <v>2023</v>
      </c>
      <c r="D399">
        <f t="shared" si="25"/>
        <v>9173.2379999999994</v>
      </c>
      <c r="E399">
        <v>5700</v>
      </c>
      <c r="F399" t="s">
        <v>1552</v>
      </c>
      <c r="H399" t="s">
        <v>468</v>
      </c>
      <c r="I399" t="s">
        <v>257</v>
      </c>
      <c r="J399" t="s">
        <v>33</v>
      </c>
      <c r="K399" t="s">
        <v>118</v>
      </c>
      <c r="L399" t="s">
        <v>41</v>
      </c>
      <c r="M399">
        <f t="shared" si="26"/>
        <v>0</v>
      </c>
      <c r="N399" t="s">
        <v>24</v>
      </c>
      <c r="O399" t="s">
        <v>1514</v>
      </c>
      <c r="P399">
        <f t="shared" si="27"/>
        <v>81700</v>
      </c>
      <c r="Q399">
        <v>95000</v>
      </c>
      <c r="R399">
        <v>835</v>
      </c>
      <c r="S399" t="e">
        <f t="shared" si="28"/>
        <v>#VALUE!</v>
      </c>
    </row>
    <row r="400" spans="1:19" x14ac:dyDescent="0.25">
      <c r="A400" t="s">
        <v>68</v>
      </c>
      <c r="B400" t="s">
        <v>228</v>
      </c>
      <c r="C400">
        <v>2015</v>
      </c>
      <c r="D400">
        <f t="shared" si="25"/>
        <v>92617.516999999993</v>
      </c>
      <c r="E400">
        <v>57550</v>
      </c>
      <c r="F400" t="s">
        <v>1553</v>
      </c>
      <c r="G400" t="s">
        <v>29</v>
      </c>
      <c r="H400" t="s">
        <v>230</v>
      </c>
      <c r="I400" t="s">
        <v>134</v>
      </c>
      <c r="J400" t="s">
        <v>22</v>
      </c>
      <c r="K400" t="s">
        <v>118</v>
      </c>
      <c r="L400" t="s">
        <v>41</v>
      </c>
      <c r="M400">
        <f t="shared" si="26"/>
        <v>0</v>
      </c>
      <c r="N400" t="s">
        <v>24</v>
      </c>
      <c r="O400" t="s">
        <v>1554</v>
      </c>
      <c r="P400">
        <f t="shared" si="27"/>
        <v>25795.7</v>
      </c>
      <c r="Q400">
        <v>29995</v>
      </c>
      <c r="R400">
        <v>240</v>
      </c>
      <c r="S400">
        <f t="shared" si="28"/>
        <v>2</v>
      </c>
    </row>
    <row r="401" spans="1:19" x14ac:dyDescent="0.25">
      <c r="A401" t="s">
        <v>363</v>
      </c>
      <c r="B401" t="s">
        <v>1555</v>
      </c>
      <c r="C401">
        <v>2017</v>
      </c>
      <c r="D401">
        <f t="shared" si="25"/>
        <v>78213.923999999999</v>
      </c>
      <c r="E401">
        <v>48600</v>
      </c>
      <c r="F401" t="s">
        <v>1556</v>
      </c>
      <c r="G401" t="s">
        <v>29</v>
      </c>
      <c r="H401" t="s">
        <v>1557</v>
      </c>
      <c r="I401" t="s">
        <v>107</v>
      </c>
      <c r="J401" t="s">
        <v>22</v>
      </c>
      <c r="K401" t="s">
        <v>22</v>
      </c>
      <c r="L401" t="s">
        <v>41</v>
      </c>
      <c r="M401">
        <f t="shared" si="26"/>
        <v>0</v>
      </c>
      <c r="N401" t="s">
        <v>24</v>
      </c>
      <c r="O401" t="s">
        <v>1558</v>
      </c>
      <c r="P401">
        <f t="shared" si="27"/>
        <v>52459.14</v>
      </c>
      <c r="Q401">
        <v>60999</v>
      </c>
      <c r="R401">
        <v>640</v>
      </c>
      <c r="S401">
        <f t="shared" si="28"/>
        <v>6.2</v>
      </c>
    </row>
    <row r="402" spans="1:19" x14ac:dyDescent="0.25">
      <c r="A402" t="s">
        <v>16</v>
      </c>
      <c r="B402" t="s">
        <v>1559</v>
      </c>
      <c r="C402">
        <v>2020</v>
      </c>
      <c r="D402">
        <f t="shared" si="25"/>
        <v>191511.46</v>
      </c>
      <c r="E402">
        <v>119000</v>
      </c>
      <c r="F402" t="s">
        <v>212</v>
      </c>
      <c r="G402" t="s">
        <v>29</v>
      </c>
      <c r="H402" t="s">
        <v>647</v>
      </c>
      <c r="I402" t="s">
        <v>72</v>
      </c>
      <c r="J402" t="s">
        <v>118</v>
      </c>
      <c r="K402" t="s">
        <v>22</v>
      </c>
      <c r="L402" t="s">
        <v>41</v>
      </c>
      <c r="M402">
        <f t="shared" si="26"/>
        <v>0</v>
      </c>
      <c r="N402" t="s">
        <v>24</v>
      </c>
      <c r="O402" t="s">
        <v>546</v>
      </c>
      <c r="P402">
        <f t="shared" si="27"/>
        <v>15480</v>
      </c>
      <c r="Q402">
        <v>18000</v>
      </c>
      <c r="R402">
        <v>169</v>
      </c>
      <c r="S402">
        <f t="shared" si="28"/>
        <v>2.5</v>
      </c>
    </row>
    <row r="403" spans="1:19" x14ac:dyDescent="0.25">
      <c r="A403" t="s">
        <v>84</v>
      </c>
      <c r="B403" t="s">
        <v>1560</v>
      </c>
      <c r="C403">
        <v>2020</v>
      </c>
      <c r="D403">
        <f t="shared" si="25"/>
        <v>58740.909999999996</v>
      </c>
      <c r="E403">
        <v>36500</v>
      </c>
      <c r="F403" t="s">
        <v>1561</v>
      </c>
      <c r="G403" t="s">
        <v>29</v>
      </c>
      <c r="H403" t="s">
        <v>140</v>
      </c>
      <c r="I403" t="s">
        <v>107</v>
      </c>
      <c r="J403" t="s">
        <v>118</v>
      </c>
      <c r="K403" t="s">
        <v>214</v>
      </c>
      <c r="L403" t="s">
        <v>41</v>
      </c>
      <c r="M403">
        <f t="shared" si="26"/>
        <v>0</v>
      </c>
      <c r="N403" t="s">
        <v>24</v>
      </c>
      <c r="O403" t="s">
        <v>421</v>
      </c>
      <c r="P403">
        <f t="shared" si="27"/>
        <v>61920</v>
      </c>
      <c r="Q403">
        <v>72000</v>
      </c>
      <c r="R403">
        <v>550</v>
      </c>
      <c r="S403">
        <f t="shared" si="28"/>
        <v>5</v>
      </c>
    </row>
    <row r="404" spans="1:19" x14ac:dyDescent="0.25">
      <c r="A404" t="s">
        <v>35</v>
      </c>
      <c r="B404" t="s">
        <v>1562</v>
      </c>
      <c r="C404">
        <v>2010</v>
      </c>
      <c r="D404">
        <f t="shared" si="25"/>
        <v>195132.47500000001</v>
      </c>
      <c r="E404">
        <v>121250</v>
      </c>
      <c r="F404" t="s">
        <v>1563</v>
      </c>
      <c r="G404" t="s">
        <v>29</v>
      </c>
      <c r="H404" t="s">
        <v>1564</v>
      </c>
      <c r="I404" t="s">
        <v>21</v>
      </c>
      <c r="J404" t="s">
        <v>22</v>
      </c>
      <c r="K404" t="s">
        <v>118</v>
      </c>
      <c r="L404" t="s">
        <v>23</v>
      </c>
      <c r="M404">
        <f t="shared" si="26"/>
        <v>1</v>
      </c>
      <c r="N404" t="s">
        <v>24</v>
      </c>
      <c r="O404" t="s">
        <v>1565</v>
      </c>
      <c r="P404">
        <f t="shared" si="27"/>
        <v>11395</v>
      </c>
      <c r="Q404">
        <v>13250</v>
      </c>
      <c r="R404">
        <v>204</v>
      </c>
      <c r="S404">
        <f t="shared" si="28"/>
        <v>2.5</v>
      </c>
    </row>
    <row r="405" spans="1:19" x14ac:dyDescent="0.25">
      <c r="A405" t="s">
        <v>68</v>
      </c>
      <c r="B405" t="s">
        <v>640</v>
      </c>
      <c r="C405">
        <v>2023</v>
      </c>
      <c r="D405">
        <f t="shared" si="25"/>
        <v>3921.9615800000001</v>
      </c>
      <c r="E405">
        <v>2437</v>
      </c>
      <c r="F405" t="s">
        <v>1566</v>
      </c>
      <c r="G405" t="s">
        <v>46</v>
      </c>
      <c r="H405" t="s">
        <v>1567</v>
      </c>
      <c r="I405" t="s">
        <v>107</v>
      </c>
      <c r="J405" t="s">
        <v>33</v>
      </c>
      <c r="K405" t="s">
        <v>22</v>
      </c>
      <c r="L405" t="s">
        <v>41</v>
      </c>
      <c r="M405">
        <f t="shared" si="26"/>
        <v>0</v>
      </c>
      <c r="N405" t="s">
        <v>24</v>
      </c>
      <c r="O405" t="s">
        <v>1568</v>
      </c>
      <c r="P405">
        <f t="shared" si="27"/>
        <v>67381</v>
      </c>
      <c r="Q405">
        <v>78350</v>
      </c>
      <c r="R405">
        <v>375</v>
      </c>
      <c r="S405">
        <f t="shared" si="28"/>
        <v>3</v>
      </c>
    </row>
    <row r="406" spans="1:19" x14ac:dyDescent="0.25">
      <c r="A406" t="s">
        <v>328</v>
      </c>
      <c r="B406" t="s">
        <v>1569</v>
      </c>
      <c r="C406">
        <v>2018</v>
      </c>
      <c r="D406">
        <f t="shared" si="25"/>
        <v>177638.9492</v>
      </c>
      <c r="E406">
        <v>110380</v>
      </c>
      <c r="F406" t="s">
        <v>1570</v>
      </c>
      <c r="G406" t="s">
        <v>29</v>
      </c>
      <c r="H406" t="s">
        <v>1571</v>
      </c>
      <c r="I406" t="s">
        <v>72</v>
      </c>
      <c r="J406" t="s">
        <v>33</v>
      </c>
      <c r="K406" t="s">
        <v>146</v>
      </c>
      <c r="L406" t="s">
        <v>23</v>
      </c>
      <c r="M406">
        <f t="shared" si="26"/>
        <v>1</v>
      </c>
      <c r="N406" t="s">
        <v>24</v>
      </c>
      <c r="O406" t="s">
        <v>1463</v>
      </c>
      <c r="P406">
        <f t="shared" si="27"/>
        <v>18920</v>
      </c>
      <c r="Q406">
        <v>22000</v>
      </c>
      <c r="R406">
        <v>316</v>
      </c>
      <c r="S406">
        <f t="shared" si="28"/>
        <v>2</v>
      </c>
    </row>
    <row r="407" spans="1:19" x14ac:dyDescent="0.25">
      <c r="A407" t="s">
        <v>26</v>
      </c>
      <c r="B407" t="s">
        <v>1572</v>
      </c>
      <c r="C407">
        <v>2008</v>
      </c>
      <c r="D407">
        <f t="shared" si="25"/>
        <v>239791.66</v>
      </c>
      <c r="E407">
        <v>149000</v>
      </c>
      <c r="F407" t="s">
        <v>1573</v>
      </c>
      <c r="G407" t="s">
        <v>29</v>
      </c>
      <c r="H407" t="s">
        <v>225</v>
      </c>
      <c r="I407" t="s">
        <v>557</v>
      </c>
      <c r="J407" t="s">
        <v>22</v>
      </c>
      <c r="K407" t="s">
        <v>33</v>
      </c>
      <c r="L407" t="s">
        <v>41</v>
      </c>
      <c r="M407">
        <f t="shared" si="26"/>
        <v>0</v>
      </c>
      <c r="N407" t="s">
        <v>24</v>
      </c>
      <c r="O407" t="s">
        <v>1574</v>
      </c>
      <c r="P407">
        <f t="shared" si="27"/>
        <v>3311</v>
      </c>
      <c r="Q407">
        <v>3850</v>
      </c>
      <c r="R407">
        <v>173</v>
      </c>
      <c r="S407">
        <f t="shared" si="28"/>
        <v>2.7</v>
      </c>
    </row>
    <row r="408" spans="1:19" x14ac:dyDescent="0.25">
      <c r="A408" t="s">
        <v>125</v>
      </c>
      <c r="B408" t="s">
        <v>1575</v>
      </c>
      <c r="C408">
        <v>2021</v>
      </c>
      <c r="D408">
        <f t="shared" si="25"/>
        <v>23631.548559999999</v>
      </c>
      <c r="E408">
        <v>14684</v>
      </c>
      <c r="F408" t="s">
        <v>377</v>
      </c>
      <c r="G408" t="s">
        <v>29</v>
      </c>
      <c r="H408" t="s">
        <v>570</v>
      </c>
      <c r="I408" t="s">
        <v>31</v>
      </c>
      <c r="J408" t="s">
        <v>1576</v>
      </c>
      <c r="K408" t="s">
        <v>22</v>
      </c>
      <c r="L408" t="s">
        <v>41</v>
      </c>
      <c r="M408">
        <f t="shared" si="26"/>
        <v>0</v>
      </c>
      <c r="O408" t="s">
        <v>1577</v>
      </c>
      <c r="P408">
        <f t="shared" si="27"/>
        <v>32675.7</v>
      </c>
      <c r="Q408">
        <v>37995</v>
      </c>
      <c r="R408" t="e">
        <v>#VALUE!</v>
      </c>
      <c r="S408" t="e">
        <f t="shared" si="28"/>
        <v>#VALUE!</v>
      </c>
    </row>
    <row r="409" spans="1:19" x14ac:dyDescent="0.25">
      <c r="A409" t="s">
        <v>120</v>
      </c>
      <c r="B409" t="s">
        <v>188</v>
      </c>
      <c r="C409">
        <v>2017</v>
      </c>
      <c r="D409">
        <f t="shared" si="25"/>
        <v>62764.26</v>
      </c>
      <c r="E409">
        <v>39000</v>
      </c>
      <c r="F409" t="s">
        <v>298</v>
      </c>
      <c r="G409" t="s">
        <v>29</v>
      </c>
      <c r="H409" t="s">
        <v>190</v>
      </c>
      <c r="I409" t="s">
        <v>191</v>
      </c>
      <c r="J409" t="s">
        <v>118</v>
      </c>
      <c r="K409" t="s">
        <v>22</v>
      </c>
      <c r="L409" t="s">
        <v>23</v>
      </c>
      <c r="M409">
        <f t="shared" si="26"/>
        <v>1</v>
      </c>
      <c r="N409" t="s">
        <v>24</v>
      </c>
      <c r="O409" t="s">
        <v>1578</v>
      </c>
      <c r="P409">
        <f t="shared" si="27"/>
        <v>33540</v>
      </c>
      <c r="Q409">
        <v>39000</v>
      </c>
      <c r="R409">
        <v>362</v>
      </c>
      <c r="S409">
        <f t="shared" si="28"/>
        <v>3</v>
      </c>
    </row>
    <row r="410" spans="1:19" x14ac:dyDescent="0.25">
      <c r="A410" t="s">
        <v>503</v>
      </c>
      <c r="B410" t="s">
        <v>1579</v>
      </c>
      <c r="C410">
        <v>2019</v>
      </c>
      <c r="D410">
        <f t="shared" si="25"/>
        <v>104948.28008</v>
      </c>
      <c r="E410">
        <v>65212</v>
      </c>
      <c r="F410" t="s">
        <v>1580</v>
      </c>
      <c r="G410" t="s">
        <v>29</v>
      </c>
      <c r="H410" t="s">
        <v>265</v>
      </c>
      <c r="I410" t="s">
        <v>39</v>
      </c>
      <c r="J410" t="s">
        <v>526</v>
      </c>
      <c r="K410" t="s">
        <v>266</v>
      </c>
      <c r="L410" t="s">
        <v>41</v>
      </c>
      <c r="M410">
        <f t="shared" si="26"/>
        <v>0</v>
      </c>
      <c r="N410" t="s">
        <v>24</v>
      </c>
      <c r="O410" t="s">
        <v>1581</v>
      </c>
      <c r="P410">
        <f t="shared" si="27"/>
        <v>36975.699999999997</v>
      </c>
      <c r="Q410">
        <v>42995</v>
      </c>
      <c r="R410" t="e">
        <v>#VALUE!</v>
      </c>
      <c r="S410" t="e">
        <f t="shared" si="28"/>
        <v>#VALUE!</v>
      </c>
    </row>
    <row r="411" spans="1:19" x14ac:dyDescent="0.25">
      <c r="A411" t="s">
        <v>50</v>
      </c>
      <c r="B411" t="s">
        <v>1582</v>
      </c>
      <c r="C411">
        <v>2020</v>
      </c>
      <c r="D411">
        <f t="shared" si="25"/>
        <v>67360.535040000002</v>
      </c>
      <c r="E411">
        <v>41856</v>
      </c>
      <c r="F411" t="s">
        <v>1583</v>
      </c>
      <c r="G411" t="s">
        <v>29</v>
      </c>
      <c r="H411" t="s">
        <v>1584</v>
      </c>
      <c r="I411" t="s">
        <v>107</v>
      </c>
      <c r="J411" t="s">
        <v>33</v>
      </c>
      <c r="K411" t="s">
        <v>22</v>
      </c>
      <c r="L411" t="s">
        <v>41</v>
      </c>
      <c r="M411">
        <f t="shared" si="26"/>
        <v>0</v>
      </c>
      <c r="N411" t="s">
        <v>24</v>
      </c>
      <c r="O411" t="s">
        <v>1585</v>
      </c>
      <c r="P411">
        <f t="shared" si="27"/>
        <v>78690</v>
      </c>
      <c r="Q411">
        <v>91500</v>
      </c>
      <c r="R411">
        <v>591</v>
      </c>
      <c r="S411">
        <f t="shared" si="28"/>
        <v>4</v>
      </c>
    </row>
    <row r="412" spans="1:19" x14ac:dyDescent="0.25">
      <c r="A412" t="s">
        <v>465</v>
      </c>
      <c r="B412" t="s">
        <v>466</v>
      </c>
      <c r="C412">
        <v>2023</v>
      </c>
      <c r="D412">
        <f t="shared" si="25"/>
        <v>1054.1177</v>
      </c>
      <c r="E412">
        <v>655</v>
      </c>
      <c r="F412" t="s">
        <v>1586</v>
      </c>
      <c r="H412" t="s">
        <v>468</v>
      </c>
      <c r="I412" t="s">
        <v>257</v>
      </c>
      <c r="J412" t="s">
        <v>214</v>
      </c>
      <c r="K412" t="s">
        <v>61</v>
      </c>
      <c r="L412" t="s">
        <v>41</v>
      </c>
      <c r="M412">
        <f t="shared" si="26"/>
        <v>0</v>
      </c>
      <c r="N412" t="s">
        <v>24</v>
      </c>
      <c r="O412" t="s">
        <v>1587</v>
      </c>
      <c r="P412">
        <f t="shared" si="27"/>
        <v>81270</v>
      </c>
      <c r="Q412">
        <v>94500</v>
      </c>
      <c r="R412">
        <v>835</v>
      </c>
      <c r="S412" t="e">
        <f t="shared" si="28"/>
        <v>#VALUE!</v>
      </c>
    </row>
    <row r="413" spans="1:19" x14ac:dyDescent="0.25">
      <c r="A413" t="s">
        <v>97</v>
      </c>
      <c r="B413" t="s">
        <v>1588</v>
      </c>
      <c r="C413">
        <v>2019</v>
      </c>
      <c r="D413">
        <f t="shared" si="25"/>
        <v>86904.36</v>
      </c>
      <c r="E413">
        <v>54000</v>
      </c>
      <c r="F413" t="s">
        <v>260</v>
      </c>
      <c r="G413" t="s">
        <v>46</v>
      </c>
      <c r="H413" t="s">
        <v>1589</v>
      </c>
      <c r="I413" t="s">
        <v>521</v>
      </c>
      <c r="J413" t="s">
        <v>33</v>
      </c>
      <c r="K413" t="s">
        <v>33</v>
      </c>
      <c r="L413" t="s">
        <v>41</v>
      </c>
      <c r="M413">
        <f t="shared" si="26"/>
        <v>0</v>
      </c>
      <c r="N413" t="s">
        <v>24</v>
      </c>
      <c r="O413" t="s">
        <v>1590</v>
      </c>
      <c r="P413">
        <f t="shared" si="27"/>
        <v>28380</v>
      </c>
      <c r="Q413">
        <v>33000</v>
      </c>
      <c r="R413">
        <v>219</v>
      </c>
      <c r="S413">
        <f t="shared" si="28"/>
        <v>2.5</v>
      </c>
    </row>
    <row r="414" spans="1:19" x14ac:dyDescent="0.25">
      <c r="A414" t="s">
        <v>690</v>
      </c>
      <c r="B414" t="s">
        <v>1591</v>
      </c>
      <c r="C414">
        <v>2019</v>
      </c>
      <c r="D414">
        <f t="shared" si="25"/>
        <v>42647.51</v>
      </c>
      <c r="E414">
        <v>26500</v>
      </c>
      <c r="F414" t="s">
        <v>864</v>
      </c>
      <c r="G414" t="s">
        <v>29</v>
      </c>
      <c r="H414" t="s">
        <v>1592</v>
      </c>
      <c r="I414" t="s">
        <v>95</v>
      </c>
      <c r="J414" t="s">
        <v>33</v>
      </c>
      <c r="K414" t="s">
        <v>22</v>
      </c>
      <c r="L414" t="s">
        <v>41</v>
      </c>
      <c r="M414">
        <f t="shared" si="26"/>
        <v>0</v>
      </c>
      <c r="N414" t="s">
        <v>24</v>
      </c>
      <c r="O414" t="s">
        <v>967</v>
      </c>
      <c r="P414">
        <f t="shared" si="27"/>
        <v>46354</v>
      </c>
      <c r="Q414">
        <v>53900</v>
      </c>
      <c r="R414">
        <v>505</v>
      </c>
      <c r="S414">
        <f t="shared" si="28"/>
        <v>2.9</v>
      </c>
    </row>
    <row r="415" spans="1:19" x14ac:dyDescent="0.25">
      <c r="A415" t="s">
        <v>84</v>
      </c>
      <c r="B415" t="s">
        <v>1593</v>
      </c>
      <c r="C415">
        <v>2020</v>
      </c>
      <c r="D415">
        <f t="shared" si="25"/>
        <v>61727.84504</v>
      </c>
      <c r="E415">
        <v>38356</v>
      </c>
      <c r="F415" t="s">
        <v>1594</v>
      </c>
      <c r="G415" t="s">
        <v>29</v>
      </c>
      <c r="H415" t="s">
        <v>346</v>
      </c>
      <c r="I415" t="s">
        <v>39</v>
      </c>
      <c r="J415" t="s">
        <v>1595</v>
      </c>
      <c r="K415" t="s">
        <v>813</v>
      </c>
      <c r="L415" t="s">
        <v>41</v>
      </c>
      <c r="M415">
        <f t="shared" si="26"/>
        <v>0</v>
      </c>
      <c r="O415" t="s">
        <v>1596</v>
      </c>
      <c r="P415">
        <f t="shared" si="27"/>
        <v>31474.28</v>
      </c>
      <c r="Q415">
        <v>36598</v>
      </c>
      <c r="R415" t="e">
        <v>#VALUE!</v>
      </c>
      <c r="S415">
        <f t="shared" si="28"/>
        <v>2</v>
      </c>
    </row>
    <row r="416" spans="1:19" x14ac:dyDescent="0.25">
      <c r="A416" t="s">
        <v>690</v>
      </c>
      <c r="B416" t="s">
        <v>691</v>
      </c>
      <c r="C416">
        <v>2020</v>
      </c>
      <c r="D416">
        <f t="shared" si="25"/>
        <v>34579.888579999999</v>
      </c>
      <c r="E416">
        <v>21487</v>
      </c>
      <c r="F416" t="s">
        <v>1597</v>
      </c>
      <c r="G416" t="s">
        <v>29</v>
      </c>
      <c r="H416" t="s">
        <v>693</v>
      </c>
      <c r="I416" t="s">
        <v>31</v>
      </c>
      <c r="J416" t="s">
        <v>1598</v>
      </c>
      <c r="K416" t="s">
        <v>695</v>
      </c>
      <c r="L416" t="s">
        <v>41</v>
      </c>
      <c r="M416">
        <f t="shared" si="26"/>
        <v>0</v>
      </c>
      <c r="N416" t="s">
        <v>24</v>
      </c>
      <c r="O416" t="s">
        <v>1599</v>
      </c>
      <c r="P416">
        <f t="shared" si="27"/>
        <v>30396.7</v>
      </c>
      <c r="Q416">
        <v>35345</v>
      </c>
      <c r="R416" t="e">
        <v>#VALUE!</v>
      </c>
      <c r="S416" t="e">
        <f t="shared" si="28"/>
        <v>#VALUE!</v>
      </c>
    </row>
    <row r="417" spans="1:19" x14ac:dyDescent="0.25">
      <c r="A417" t="s">
        <v>363</v>
      </c>
      <c r="B417" t="s">
        <v>1600</v>
      </c>
      <c r="C417">
        <v>2007</v>
      </c>
      <c r="D417">
        <f t="shared" si="25"/>
        <v>159324.66</v>
      </c>
      <c r="E417">
        <v>99000</v>
      </c>
      <c r="F417" t="s">
        <v>1601</v>
      </c>
      <c r="G417" t="s">
        <v>29</v>
      </c>
      <c r="H417" t="s">
        <v>1602</v>
      </c>
      <c r="I417" t="s">
        <v>21</v>
      </c>
      <c r="J417" t="s">
        <v>22</v>
      </c>
      <c r="K417" t="s">
        <v>22</v>
      </c>
      <c r="L417" t="s">
        <v>41</v>
      </c>
      <c r="M417">
        <f t="shared" si="26"/>
        <v>0</v>
      </c>
      <c r="N417" t="s">
        <v>24</v>
      </c>
      <c r="O417" t="s">
        <v>793</v>
      </c>
      <c r="P417">
        <f t="shared" si="27"/>
        <v>19779.14</v>
      </c>
      <c r="Q417">
        <v>22999</v>
      </c>
      <c r="R417">
        <v>403</v>
      </c>
      <c r="S417">
        <f t="shared" si="28"/>
        <v>6.2</v>
      </c>
    </row>
    <row r="418" spans="1:19" x14ac:dyDescent="0.25">
      <c r="A418" t="s">
        <v>16</v>
      </c>
      <c r="B418" t="s">
        <v>1603</v>
      </c>
      <c r="C418">
        <v>2019</v>
      </c>
      <c r="D418">
        <f t="shared" si="25"/>
        <v>57287.67598</v>
      </c>
      <c r="E418">
        <v>35597</v>
      </c>
      <c r="F418" t="s">
        <v>1604</v>
      </c>
      <c r="G418" t="s">
        <v>19</v>
      </c>
      <c r="H418" t="s">
        <v>1605</v>
      </c>
      <c r="I418" t="s">
        <v>571</v>
      </c>
      <c r="J418" t="s">
        <v>22</v>
      </c>
      <c r="K418" t="s">
        <v>22</v>
      </c>
      <c r="L418" t="s">
        <v>41</v>
      </c>
      <c r="M418">
        <f t="shared" si="26"/>
        <v>0</v>
      </c>
      <c r="O418" t="s">
        <v>1606</v>
      </c>
      <c r="P418">
        <f t="shared" si="27"/>
        <v>41070.159999999996</v>
      </c>
      <c r="Q418">
        <v>47756</v>
      </c>
      <c r="R418" t="e">
        <v>#VALUE!</v>
      </c>
      <c r="S418" t="e">
        <f t="shared" si="28"/>
        <v>#VALUE!</v>
      </c>
    </row>
    <row r="419" spans="1:19" x14ac:dyDescent="0.25">
      <c r="A419" t="s">
        <v>130</v>
      </c>
      <c r="B419" t="s">
        <v>131</v>
      </c>
      <c r="C419">
        <v>2005</v>
      </c>
      <c r="D419">
        <f t="shared" si="25"/>
        <v>209708.26738</v>
      </c>
      <c r="E419">
        <v>130307</v>
      </c>
      <c r="F419" t="s">
        <v>1607</v>
      </c>
      <c r="G419" t="s">
        <v>29</v>
      </c>
      <c r="H419" t="s">
        <v>133</v>
      </c>
      <c r="I419" t="s">
        <v>247</v>
      </c>
      <c r="J419" t="s">
        <v>40</v>
      </c>
      <c r="K419" t="s">
        <v>22</v>
      </c>
      <c r="L419" t="s">
        <v>41</v>
      </c>
      <c r="M419">
        <f t="shared" si="26"/>
        <v>0</v>
      </c>
      <c r="N419" t="s">
        <v>24</v>
      </c>
      <c r="O419" t="s">
        <v>639</v>
      </c>
      <c r="P419">
        <f t="shared" si="27"/>
        <v>8557</v>
      </c>
      <c r="Q419">
        <v>9950</v>
      </c>
      <c r="R419">
        <v>287</v>
      </c>
      <c r="S419">
        <f t="shared" si="28"/>
        <v>3.5</v>
      </c>
    </row>
    <row r="420" spans="1:19" x14ac:dyDescent="0.25">
      <c r="A420" t="s">
        <v>450</v>
      </c>
      <c r="B420" t="s">
        <v>1608</v>
      </c>
      <c r="C420">
        <v>2010</v>
      </c>
      <c r="D420">
        <f t="shared" si="25"/>
        <v>286462.52</v>
      </c>
      <c r="E420">
        <v>178000</v>
      </c>
      <c r="F420" t="s">
        <v>1609</v>
      </c>
      <c r="G420" t="s">
        <v>29</v>
      </c>
      <c r="H420" t="s">
        <v>1610</v>
      </c>
      <c r="I420" t="s">
        <v>72</v>
      </c>
      <c r="J420" t="s">
        <v>40</v>
      </c>
      <c r="K420" t="s">
        <v>22</v>
      </c>
      <c r="L420" t="s">
        <v>41</v>
      </c>
      <c r="M420">
        <f t="shared" si="26"/>
        <v>0</v>
      </c>
      <c r="N420" t="s">
        <v>24</v>
      </c>
      <c r="O420" t="s">
        <v>1611</v>
      </c>
      <c r="P420">
        <f t="shared" si="27"/>
        <v>6536</v>
      </c>
      <c r="Q420">
        <v>7600</v>
      </c>
      <c r="R420">
        <v>170</v>
      </c>
      <c r="S420">
        <f t="shared" si="28"/>
        <v>2.5</v>
      </c>
    </row>
    <row r="421" spans="1:19" x14ac:dyDescent="0.25">
      <c r="A421" t="s">
        <v>237</v>
      </c>
      <c r="B421" t="s">
        <v>1000</v>
      </c>
      <c r="C421">
        <v>2003</v>
      </c>
      <c r="D421">
        <f t="shared" si="25"/>
        <v>257920.8751</v>
      </c>
      <c r="E421">
        <v>160265</v>
      </c>
      <c r="F421" t="s">
        <v>1612</v>
      </c>
      <c r="G421" t="s">
        <v>29</v>
      </c>
      <c r="H421" t="s">
        <v>1613</v>
      </c>
      <c r="I421" t="s">
        <v>72</v>
      </c>
      <c r="J421" t="s">
        <v>118</v>
      </c>
      <c r="K421" t="s">
        <v>33</v>
      </c>
      <c r="L421" t="s">
        <v>23</v>
      </c>
      <c r="M421">
        <f t="shared" si="26"/>
        <v>1</v>
      </c>
      <c r="N421" t="s">
        <v>24</v>
      </c>
      <c r="O421" t="s">
        <v>1614</v>
      </c>
      <c r="P421">
        <f t="shared" si="27"/>
        <v>2580</v>
      </c>
      <c r="Q421">
        <v>3000</v>
      </c>
      <c r="R421">
        <v>115</v>
      </c>
      <c r="S421">
        <f t="shared" si="28"/>
        <v>1.7</v>
      </c>
    </row>
    <row r="422" spans="1:19" x14ac:dyDescent="0.25">
      <c r="A422" t="s">
        <v>1615</v>
      </c>
      <c r="B422" t="s">
        <v>1616</v>
      </c>
      <c r="C422">
        <v>2020</v>
      </c>
      <c r="D422">
        <f t="shared" si="25"/>
        <v>14001.258</v>
      </c>
      <c r="E422">
        <v>8700</v>
      </c>
      <c r="F422" t="s">
        <v>1617</v>
      </c>
      <c r="G422" t="s">
        <v>29</v>
      </c>
      <c r="H422" t="s">
        <v>1618</v>
      </c>
      <c r="I422" t="s">
        <v>107</v>
      </c>
      <c r="J422" t="s">
        <v>22</v>
      </c>
      <c r="K422" t="s">
        <v>22</v>
      </c>
      <c r="L422" t="s">
        <v>41</v>
      </c>
      <c r="M422">
        <f t="shared" si="26"/>
        <v>0</v>
      </c>
      <c r="N422" t="s">
        <v>24</v>
      </c>
      <c r="O422" t="s">
        <v>1619</v>
      </c>
      <c r="P422">
        <f t="shared" si="27"/>
        <v>159100</v>
      </c>
      <c r="Q422">
        <v>185000</v>
      </c>
      <c r="R422">
        <v>562</v>
      </c>
      <c r="S422">
        <f t="shared" si="28"/>
        <v>3.8</v>
      </c>
    </row>
    <row r="423" spans="1:19" x14ac:dyDescent="0.25">
      <c r="A423" t="s">
        <v>403</v>
      </c>
      <c r="B423" t="s">
        <v>971</v>
      </c>
      <c r="C423">
        <v>2016</v>
      </c>
      <c r="D423">
        <f t="shared" si="25"/>
        <v>1609.34</v>
      </c>
      <c r="E423">
        <v>1000</v>
      </c>
      <c r="F423" t="s">
        <v>1620</v>
      </c>
      <c r="G423" t="s">
        <v>29</v>
      </c>
      <c r="H423" t="s">
        <v>973</v>
      </c>
      <c r="I423" t="s">
        <v>107</v>
      </c>
      <c r="J423" t="s">
        <v>33</v>
      </c>
      <c r="K423" t="s">
        <v>214</v>
      </c>
      <c r="L423" t="s">
        <v>41</v>
      </c>
      <c r="M423">
        <f t="shared" si="26"/>
        <v>0</v>
      </c>
      <c r="N423" t="s">
        <v>24</v>
      </c>
      <c r="O423" t="s">
        <v>920</v>
      </c>
      <c r="P423">
        <f t="shared" si="27"/>
        <v>30960</v>
      </c>
      <c r="Q423">
        <v>36000</v>
      </c>
      <c r="R423">
        <v>404</v>
      </c>
      <c r="S423">
        <f t="shared" si="28"/>
        <v>3</v>
      </c>
    </row>
    <row r="424" spans="1:19" x14ac:dyDescent="0.25">
      <c r="A424" t="s">
        <v>210</v>
      </c>
      <c r="B424" t="s">
        <v>1621</v>
      </c>
      <c r="C424">
        <v>2022</v>
      </c>
      <c r="D424">
        <f t="shared" si="25"/>
        <v>47958.332000000002</v>
      </c>
      <c r="E424">
        <v>29800</v>
      </c>
      <c r="F424" t="s">
        <v>1622</v>
      </c>
      <c r="G424" t="s">
        <v>29</v>
      </c>
      <c r="H424" t="s">
        <v>1623</v>
      </c>
      <c r="I424" t="s">
        <v>1624</v>
      </c>
      <c r="J424" t="s">
        <v>136</v>
      </c>
      <c r="K424" t="s">
        <v>136</v>
      </c>
      <c r="L424" t="s">
        <v>41</v>
      </c>
      <c r="M424">
        <f t="shared" si="26"/>
        <v>0</v>
      </c>
      <c r="O424" t="s">
        <v>1625</v>
      </c>
      <c r="P424">
        <f t="shared" si="27"/>
        <v>50654</v>
      </c>
      <c r="Q424">
        <v>58900</v>
      </c>
      <c r="R424" t="e">
        <v>#VALUE!</v>
      </c>
      <c r="S424">
        <f t="shared" si="28"/>
        <v>5.7</v>
      </c>
    </row>
    <row r="425" spans="1:19" x14ac:dyDescent="0.25">
      <c r="A425" t="s">
        <v>403</v>
      </c>
      <c r="B425" t="s">
        <v>971</v>
      </c>
      <c r="C425">
        <v>2017</v>
      </c>
      <c r="D425">
        <f t="shared" si="25"/>
        <v>80064.664999999994</v>
      </c>
      <c r="E425">
        <v>49750</v>
      </c>
      <c r="F425" t="s">
        <v>1066</v>
      </c>
      <c r="G425" t="s">
        <v>29</v>
      </c>
      <c r="H425" t="s">
        <v>973</v>
      </c>
      <c r="I425" t="s">
        <v>107</v>
      </c>
      <c r="J425" t="s">
        <v>118</v>
      </c>
      <c r="K425" t="s">
        <v>214</v>
      </c>
      <c r="L425" t="s">
        <v>41</v>
      </c>
      <c r="M425">
        <f t="shared" si="26"/>
        <v>0</v>
      </c>
      <c r="N425" t="s">
        <v>24</v>
      </c>
      <c r="O425" t="s">
        <v>1042</v>
      </c>
      <c r="P425">
        <f t="shared" si="27"/>
        <v>24075.7</v>
      </c>
      <c r="Q425">
        <v>27995</v>
      </c>
      <c r="R425">
        <v>404</v>
      </c>
      <c r="S425">
        <f t="shared" si="28"/>
        <v>3</v>
      </c>
    </row>
    <row r="426" spans="1:19" x14ac:dyDescent="0.25">
      <c r="A426" t="s">
        <v>35</v>
      </c>
      <c r="B426" t="s">
        <v>1626</v>
      </c>
      <c r="C426">
        <v>2002</v>
      </c>
      <c r="D426">
        <f t="shared" si="25"/>
        <v>194730.13999999998</v>
      </c>
      <c r="E426">
        <v>121000</v>
      </c>
      <c r="F426" t="s">
        <v>1627</v>
      </c>
      <c r="G426" t="s">
        <v>29</v>
      </c>
      <c r="H426" t="s">
        <v>1628</v>
      </c>
      <c r="I426" t="s">
        <v>72</v>
      </c>
      <c r="J426" t="s">
        <v>61</v>
      </c>
      <c r="K426" t="s">
        <v>22</v>
      </c>
      <c r="L426" t="s">
        <v>41</v>
      </c>
      <c r="M426">
        <f t="shared" si="26"/>
        <v>0</v>
      </c>
      <c r="N426" t="s">
        <v>24</v>
      </c>
      <c r="O426" t="s">
        <v>1629</v>
      </c>
      <c r="P426">
        <f t="shared" si="27"/>
        <v>5459.28</v>
      </c>
      <c r="Q426">
        <v>6348</v>
      </c>
      <c r="R426">
        <v>220</v>
      </c>
      <c r="S426">
        <f t="shared" si="28"/>
        <v>3</v>
      </c>
    </row>
    <row r="427" spans="1:19" x14ac:dyDescent="0.25">
      <c r="A427" t="s">
        <v>103</v>
      </c>
      <c r="B427" t="s">
        <v>1630</v>
      </c>
      <c r="C427">
        <v>2005</v>
      </c>
      <c r="D427">
        <f t="shared" si="25"/>
        <v>225307.6</v>
      </c>
      <c r="E427">
        <v>140000</v>
      </c>
      <c r="F427" t="s">
        <v>880</v>
      </c>
      <c r="G427" t="s">
        <v>29</v>
      </c>
      <c r="H427" t="s">
        <v>1631</v>
      </c>
      <c r="I427" t="s">
        <v>72</v>
      </c>
      <c r="J427" t="s">
        <v>22</v>
      </c>
      <c r="K427" t="s">
        <v>146</v>
      </c>
      <c r="L427" t="s">
        <v>41</v>
      </c>
      <c r="M427">
        <f t="shared" si="26"/>
        <v>0</v>
      </c>
      <c r="N427" t="s">
        <v>24</v>
      </c>
      <c r="O427" t="s">
        <v>1632</v>
      </c>
      <c r="P427">
        <f t="shared" si="27"/>
        <v>1720</v>
      </c>
      <c r="Q427">
        <v>2000</v>
      </c>
      <c r="R427">
        <v>302</v>
      </c>
      <c r="S427">
        <f t="shared" si="28"/>
        <v>4.5999999999999996</v>
      </c>
    </row>
    <row r="428" spans="1:19" x14ac:dyDescent="0.25">
      <c r="A428" t="s">
        <v>16</v>
      </c>
      <c r="B428" t="s">
        <v>1559</v>
      </c>
      <c r="C428">
        <v>2018</v>
      </c>
      <c r="D428">
        <f t="shared" si="25"/>
        <v>107455.6318</v>
      </c>
      <c r="E428">
        <v>66770</v>
      </c>
      <c r="F428" t="s">
        <v>1633</v>
      </c>
      <c r="G428" t="s">
        <v>19</v>
      </c>
      <c r="H428" t="s">
        <v>1634</v>
      </c>
      <c r="I428" t="s">
        <v>21</v>
      </c>
      <c r="J428" t="s">
        <v>214</v>
      </c>
      <c r="K428" t="s">
        <v>136</v>
      </c>
      <c r="M428">
        <f t="shared" si="26"/>
        <v>0</v>
      </c>
      <c r="O428" t="s">
        <v>1635</v>
      </c>
      <c r="P428">
        <f t="shared" si="27"/>
        <v>18490</v>
      </c>
      <c r="Q428">
        <v>21500</v>
      </c>
      <c r="R428">
        <v>169</v>
      </c>
      <c r="S428">
        <f t="shared" si="28"/>
        <v>2.5</v>
      </c>
    </row>
    <row r="429" spans="1:19" x14ac:dyDescent="0.25">
      <c r="A429" t="s">
        <v>363</v>
      </c>
      <c r="B429" t="s">
        <v>1636</v>
      </c>
      <c r="C429">
        <v>2016</v>
      </c>
      <c r="D429">
        <f t="shared" si="25"/>
        <v>99053.267659999998</v>
      </c>
      <c r="E429">
        <v>61549</v>
      </c>
      <c r="F429" t="s">
        <v>1637</v>
      </c>
      <c r="G429" t="s">
        <v>29</v>
      </c>
      <c r="H429" t="s">
        <v>1638</v>
      </c>
      <c r="I429" t="s">
        <v>39</v>
      </c>
      <c r="J429" t="s">
        <v>214</v>
      </c>
      <c r="K429" t="s">
        <v>813</v>
      </c>
      <c r="L429" t="s">
        <v>23</v>
      </c>
      <c r="M429">
        <f t="shared" si="26"/>
        <v>1</v>
      </c>
      <c r="O429" t="s">
        <v>1639</v>
      </c>
      <c r="P429">
        <f t="shared" si="27"/>
        <v>17198.28</v>
      </c>
      <c r="Q429">
        <v>19998</v>
      </c>
      <c r="R429" t="e">
        <v>#VALUE!</v>
      </c>
      <c r="S429">
        <f t="shared" si="28"/>
        <v>3.6</v>
      </c>
    </row>
    <row r="430" spans="1:19" x14ac:dyDescent="0.25">
      <c r="A430" t="s">
        <v>103</v>
      </c>
      <c r="B430" t="s">
        <v>1640</v>
      </c>
      <c r="C430">
        <v>2016</v>
      </c>
      <c r="D430">
        <f t="shared" si="25"/>
        <v>61315.853999999999</v>
      </c>
      <c r="E430">
        <v>38100</v>
      </c>
      <c r="F430" t="s">
        <v>1641</v>
      </c>
      <c r="G430" t="s">
        <v>29</v>
      </c>
      <c r="H430" t="s">
        <v>1642</v>
      </c>
      <c r="I430" t="s">
        <v>72</v>
      </c>
      <c r="J430" t="s">
        <v>61</v>
      </c>
      <c r="K430" t="s">
        <v>146</v>
      </c>
      <c r="L430" t="s">
        <v>41</v>
      </c>
      <c r="M430">
        <f t="shared" si="26"/>
        <v>0</v>
      </c>
      <c r="N430" t="s">
        <v>24</v>
      </c>
      <c r="O430" t="s">
        <v>352</v>
      </c>
      <c r="P430">
        <f t="shared" si="27"/>
        <v>18060</v>
      </c>
      <c r="Q430">
        <v>21000</v>
      </c>
      <c r="R430">
        <v>365</v>
      </c>
      <c r="S430">
        <f t="shared" si="28"/>
        <v>3.5</v>
      </c>
    </row>
    <row r="431" spans="1:19" x14ac:dyDescent="0.25">
      <c r="A431" t="s">
        <v>97</v>
      </c>
      <c r="B431" t="s">
        <v>1643</v>
      </c>
      <c r="C431">
        <v>2010</v>
      </c>
      <c r="D431">
        <f t="shared" si="25"/>
        <v>222203.18314000001</v>
      </c>
      <c r="E431">
        <v>138071</v>
      </c>
      <c r="F431" t="s">
        <v>1644</v>
      </c>
      <c r="G431" t="s">
        <v>29</v>
      </c>
      <c r="H431" t="s">
        <v>1645</v>
      </c>
      <c r="I431" t="s">
        <v>839</v>
      </c>
      <c r="J431" t="s">
        <v>214</v>
      </c>
      <c r="K431" t="s">
        <v>33</v>
      </c>
      <c r="L431" t="s">
        <v>41</v>
      </c>
      <c r="M431">
        <f t="shared" si="26"/>
        <v>0</v>
      </c>
      <c r="N431" t="s">
        <v>24</v>
      </c>
      <c r="O431" t="s">
        <v>989</v>
      </c>
      <c r="P431">
        <f t="shared" si="27"/>
        <v>4300</v>
      </c>
      <c r="Q431">
        <v>5000</v>
      </c>
      <c r="R431">
        <v>106</v>
      </c>
      <c r="S431">
        <f t="shared" si="28"/>
        <v>1.5</v>
      </c>
    </row>
    <row r="432" spans="1:19" x14ac:dyDescent="0.25">
      <c r="A432" t="s">
        <v>120</v>
      </c>
      <c r="B432" t="s">
        <v>1511</v>
      </c>
      <c r="C432">
        <v>2019</v>
      </c>
      <c r="D432">
        <f t="shared" si="25"/>
        <v>64373.599999999999</v>
      </c>
      <c r="E432">
        <v>40000</v>
      </c>
      <c r="F432" t="s">
        <v>330</v>
      </c>
      <c r="G432" t="s">
        <v>29</v>
      </c>
      <c r="H432" t="s">
        <v>1513</v>
      </c>
      <c r="I432" t="s">
        <v>107</v>
      </c>
      <c r="J432" t="s">
        <v>22</v>
      </c>
      <c r="K432" t="s">
        <v>22</v>
      </c>
      <c r="L432" t="s">
        <v>23</v>
      </c>
      <c r="M432">
        <f t="shared" si="26"/>
        <v>1</v>
      </c>
      <c r="N432" t="s">
        <v>24</v>
      </c>
      <c r="O432" t="s">
        <v>421</v>
      </c>
      <c r="P432">
        <f t="shared" si="27"/>
        <v>61920</v>
      </c>
      <c r="Q432">
        <v>72000</v>
      </c>
      <c r="R432">
        <v>603</v>
      </c>
      <c r="S432">
        <f t="shared" si="28"/>
        <v>4</v>
      </c>
    </row>
    <row r="433" spans="1:19" x14ac:dyDescent="0.25">
      <c r="A433" t="s">
        <v>120</v>
      </c>
      <c r="B433" t="s">
        <v>1646</v>
      </c>
      <c r="C433">
        <v>2022</v>
      </c>
      <c r="D433">
        <f t="shared" si="25"/>
        <v>66860.030299999999</v>
      </c>
      <c r="E433">
        <v>41545</v>
      </c>
      <c r="F433" t="s">
        <v>1647</v>
      </c>
      <c r="G433" t="s">
        <v>46</v>
      </c>
      <c r="H433" t="s">
        <v>1648</v>
      </c>
      <c r="I433" t="s">
        <v>39</v>
      </c>
      <c r="J433" t="s">
        <v>1649</v>
      </c>
      <c r="K433" t="s">
        <v>1650</v>
      </c>
      <c r="L433" t="s">
        <v>41</v>
      </c>
      <c r="M433">
        <f t="shared" si="26"/>
        <v>0</v>
      </c>
      <c r="O433" t="s">
        <v>1651</v>
      </c>
      <c r="P433">
        <f t="shared" si="27"/>
        <v>61918.28</v>
      </c>
      <c r="Q433">
        <v>71998</v>
      </c>
      <c r="R433" t="e">
        <v>#VALUE!</v>
      </c>
      <c r="S433">
        <f t="shared" si="28"/>
        <v>3</v>
      </c>
    </row>
    <row r="434" spans="1:19" x14ac:dyDescent="0.25">
      <c r="A434" t="s">
        <v>120</v>
      </c>
      <c r="B434" t="s">
        <v>1652</v>
      </c>
      <c r="C434">
        <v>2019</v>
      </c>
      <c r="D434">
        <f t="shared" si="25"/>
        <v>77006.918999999994</v>
      </c>
      <c r="E434">
        <v>47850</v>
      </c>
      <c r="F434" t="s">
        <v>1653</v>
      </c>
      <c r="G434" t="s">
        <v>29</v>
      </c>
      <c r="H434" t="s">
        <v>1654</v>
      </c>
      <c r="I434" t="s">
        <v>72</v>
      </c>
      <c r="J434" t="s">
        <v>118</v>
      </c>
      <c r="K434" t="s">
        <v>22</v>
      </c>
      <c r="L434" t="s">
        <v>23</v>
      </c>
      <c r="M434">
        <f t="shared" si="26"/>
        <v>1</v>
      </c>
      <c r="N434" t="s">
        <v>24</v>
      </c>
      <c r="O434" t="s">
        <v>1655</v>
      </c>
      <c r="P434">
        <f t="shared" si="27"/>
        <v>109993.14</v>
      </c>
      <c r="Q434">
        <v>127899</v>
      </c>
      <c r="R434">
        <v>416</v>
      </c>
      <c r="S434">
        <f t="shared" si="28"/>
        <v>4</v>
      </c>
    </row>
    <row r="435" spans="1:19" x14ac:dyDescent="0.25">
      <c r="A435" t="s">
        <v>26</v>
      </c>
      <c r="B435" t="s">
        <v>1656</v>
      </c>
      <c r="C435">
        <v>2014</v>
      </c>
      <c r="D435">
        <f t="shared" si="25"/>
        <v>205995.51999999999</v>
      </c>
      <c r="E435">
        <v>128000</v>
      </c>
      <c r="F435" t="s">
        <v>1657</v>
      </c>
      <c r="G435" t="s">
        <v>29</v>
      </c>
      <c r="H435" t="s">
        <v>1658</v>
      </c>
      <c r="I435" t="s">
        <v>134</v>
      </c>
      <c r="J435" t="s">
        <v>40</v>
      </c>
      <c r="K435" t="s">
        <v>214</v>
      </c>
      <c r="L435" t="s">
        <v>41</v>
      </c>
      <c r="M435">
        <f t="shared" si="26"/>
        <v>0</v>
      </c>
      <c r="N435" t="s">
        <v>24</v>
      </c>
      <c r="O435" t="s">
        <v>137</v>
      </c>
      <c r="P435">
        <f t="shared" si="27"/>
        <v>9460</v>
      </c>
      <c r="Q435">
        <v>11000</v>
      </c>
      <c r="R435">
        <v>201</v>
      </c>
      <c r="S435">
        <f t="shared" si="28"/>
        <v>1.6</v>
      </c>
    </row>
    <row r="436" spans="1:19" x14ac:dyDescent="0.25">
      <c r="A436" t="s">
        <v>97</v>
      </c>
      <c r="B436" t="s">
        <v>1659</v>
      </c>
      <c r="C436">
        <v>2019</v>
      </c>
      <c r="D436">
        <f t="shared" si="25"/>
        <v>77499.377040000007</v>
      </c>
      <c r="E436">
        <v>48156</v>
      </c>
      <c r="F436" t="s">
        <v>1660</v>
      </c>
      <c r="G436" t="s">
        <v>29</v>
      </c>
      <c r="H436" t="s">
        <v>714</v>
      </c>
      <c r="I436" t="s">
        <v>715</v>
      </c>
      <c r="J436" t="s">
        <v>998</v>
      </c>
      <c r="K436" t="s">
        <v>1661</v>
      </c>
      <c r="L436" t="s">
        <v>41</v>
      </c>
      <c r="M436">
        <f t="shared" si="26"/>
        <v>0</v>
      </c>
      <c r="O436" t="s">
        <v>1662</v>
      </c>
      <c r="P436">
        <f t="shared" si="27"/>
        <v>34716.479999999996</v>
      </c>
      <c r="Q436">
        <v>40368</v>
      </c>
      <c r="R436" t="e">
        <v>#VALUE!</v>
      </c>
      <c r="S436" t="e">
        <f t="shared" si="28"/>
        <v>#VALUE!</v>
      </c>
    </row>
    <row r="437" spans="1:19" x14ac:dyDescent="0.25">
      <c r="A437" t="s">
        <v>120</v>
      </c>
      <c r="B437" t="s">
        <v>1663</v>
      </c>
      <c r="C437">
        <v>2021</v>
      </c>
      <c r="D437">
        <f t="shared" si="25"/>
        <v>7563.8980000000001</v>
      </c>
      <c r="E437">
        <v>4700</v>
      </c>
      <c r="F437" t="s">
        <v>1664</v>
      </c>
      <c r="G437" t="s">
        <v>46</v>
      </c>
      <c r="H437" t="s">
        <v>1665</v>
      </c>
      <c r="I437" t="s">
        <v>191</v>
      </c>
      <c r="J437" t="s">
        <v>22</v>
      </c>
      <c r="K437" t="s">
        <v>22</v>
      </c>
      <c r="L437" t="s">
        <v>41</v>
      </c>
      <c r="M437">
        <f t="shared" si="26"/>
        <v>0</v>
      </c>
      <c r="N437" t="s">
        <v>24</v>
      </c>
      <c r="O437" t="s">
        <v>1666</v>
      </c>
      <c r="P437">
        <f t="shared" si="27"/>
        <v>85914</v>
      </c>
      <c r="Q437">
        <v>99900</v>
      </c>
      <c r="R437">
        <v>496</v>
      </c>
      <c r="S437">
        <f t="shared" si="28"/>
        <v>4</v>
      </c>
    </row>
    <row r="438" spans="1:19" x14ac:dyDescent="0.25">
      <c r="A438" t="s">
        <v>50</v>
      </c>
      <c r="B438" t="s">
        <v>1667</v>
      </c>
      <c r="C438">
        <v>2017</v>
      </c>
      <c r="D438">
        <f t="shared" si="25"/>
        <v>62878.523139999998</v>
      </c>
      <c r="E438">
        <v>39071</v>
      </c>
      <c r="F438" t="s">
        <v>1668</v>
      </c>
      <c r="G438" t="s">
        <v>29</v>
      </c>
      <c r="H438" t="s">
        <v>777</v>
      </c>
      <c r="I438" t="s">
        <v>31</v>
      </c>
      <c r="J438" t="s">
        <v>118</v>
      </c>
      <c r="K438" t="s">
        <v>22</v>
      </c>
      <c r="L438" t="s">
        <v>41</v>
      </c>
      <c r="M438">
        <f t="shared" si="26"/>
        <v>0</v>
      </c>
      <c r="O438" t="s">
        <v>356</v>
      </c>
      <c r="P438">
        <f t="shared" si="27"/>
        <v>58394</v>
      </c>
      <c r="Q438">
        <v>67900</v>
      </c>
      <c r="R438" t="e">
        <v>#VALUE!</v>
      </c>
      <c r="S438" t="e">
        <f t="shared" si="28"/>
        <v>#VALUE!</v>
      </c>
    </row>
    <row r="439" spans="1:19" x14ac:dyDescent="0.25">
      <c r="A439" t="s">
        <v>857</v>
      </c>
      <c r="B439" t="s">
        <v>1669</v>
      </c>
      <c r="C439">
        <v>1999</v>
      </c>
      <c r="D439">
        <f t="shared" si="25"/>
        <v>155590.99119999999</v>
      </c>
      <c r="E439">
        <v>96680</v>
      </c>
      <c r="F439" t="s">
        <v>1670</v>
      </c>
      <c r="G439" t="s">
        <v>29</v>
      </c>
      <c r="H439" t="s">
        <v>1518</v>
      </c>
      <c r="I439" t="s">
        <v>839</v>
      </c>
      <c r="J439" t="s">
        <v>73</v>
      </c>
      <c r="K439" t="s">
        <v>146</v>
      </c>
      <c r="L439" t="s">
        <v>23</v>
      </c>
      <c r="M439">
        <f t="shared" si="26"/>
        <v>1</v>
      </c>
      <c r="N439" t="s">
        <v>24</v>
      </c>
      <c r="O439" t="s">
        <v>1671</v>
      </c>
      <c r="P439">
        <f t="shared" si="27"/>
        <v>11094</v>
      </c>
      <c r="Q439">
        <v>12900</v>
      </c>
      <c r="R439">
        <v>140</v>
      </c>
      <c r="S439">
        <f t="shared" si="28"/>
        <v>1.8</v>
      </c>
    </row>
    <row r="440" spans="1:19" x14ac:dyDescent="0.25">
      <c r="A440" t="s">
        <v>120</v>
      </c>
      <c r="B440" t="s">
        <v>1672</v>
      </c>
      <c r="C440">
        <v>2017</v>
      </c>
      <c r="D440">
        <f t="shared" si="25"/>
        <v>86099.69</v>
      </c>
      <c r="E440">
        <v>53500</v>
      </c>
      <c r="F440" t="s">
        <v>1673</v>
      </c>
      <c r="G440" t="s">
        <v>29</v>
      </c>
      <c r="H440" t="s">
        <v>190</v>
      </c>
      <c r="I440" t="s">
        <v>191</v>
      </c>
      <c r="J440" t="s">
        <v>118</v>
      </c>
      <c r="K440" t="s">
        <v>108</v>
      </c>
      <c r="L440" t="s">
        <v>23</v>
      </c>
      <c r="M440">
        <f t="shared" si="26"/>
        <v>1</v>
      </c>
      <c r="N440" t="s">
        <v>24</v>
      </c>
      <c r="O440" t="s">
        <v>1674</v>
      </c>
      <c r="P440">
        <f t="shared" si="27"/>
        <v>29239.14</v>
      </c>
      <c r="Q440">
        <v>33999</v>
      </c>
      <c r="R440">
        <v>362</v>
      </c>
      <c r="S440">
        <f t="shared" si="28"/>
        <v>3</v>
      </c>
    </row>
    <row r="441" spans="1:19" x14ac:dyDescent="0.25">
      <c r="A441" t="s">
        <v>148</v>
      </c>
      <c r="B441" t="s">
        <v>1675</v>
      </c>
      <c r="C441">
        <v>2007</v>
      </c>
      <c r="D441">
        <f t="shared" si="25"/>
        <v>17742.9735</v>
      </c>
      <c r="E441">
        <v>11025</v>
      </c>
      <c r="F441" t="s">
        <v>1676</v>
      </c>
      <c r="G441" t="s">
        <v>29</v>
      </c>
      <c r="H441" t="s">
        <v>1677</v>
      </c>
      <c r="I441" t="s">
        <v>134</v>
      </c>
      <c r="J441" t="s">
        <v>487</v>
      </c>
      <c r="K441" t="s">
        <v>22</v>
      </c>
      <c r="L441" t="s">
        <v>41</v>
      </c>
      <c r="M441">
        <f t="shared" si="26"/>
        <v>0</v>
      </c>
      <c r="N441" t="s">
        <v>24</v>
      </c>
      <c r="O441" t="s">
        <v>541</v>
      </c>
      <c r="P441">
        <f t="shared" si="27"/>
        <v>40850</v>
      </c>
      <c r="Q441">
        <v>47500</v>
      </c>
      <c r="R441">
        <v>505</v>
      </c>
      <c r="S441">
        <f t="shared" si="28"/>
        <v>7</v>
      </c>
    </row>
    <row r="442" spans="1:19" x14ac:dyDescent="0.25">
      <c r="A442" t="s">
        <v>16</v>
      </c>
      <c r="B442" t="s">
        <v>1678</v>
      </c>
      <c r="C442">
        <v>2021</v>
      </c>
      <c r="D442">
        <f t="shared" si="25"/>
        <v>70810.960000000006</v>
      </c>
      <c r="E442">
        <v>44000</v>
      </c>
      <c r="F442" t="s">
        <v>1679</v>
      </c>
      <c r="G442" t="s">
        <v>245</v>
      </c>
      <c r="H442" t="s">
        <v>1680</v>
      </c>
      <c r="I442" t="s">
        <v>165</v>
      </c>
      <c r="J442" t="s">
        <v>118</v>
      </c>
      <c r="K442" t="s">
        <v>108</v>
      </c>
      <c r="L442" t="s">
        <v>23</v>
      </c>
      <c r="M442">
        <f t="shared" si="26"/>
        <v>1</v>
      </c>
      <c r="N442" t="s">
        <v>24</v>
      </c>
      <c r="O442" t="s">
        <v>300</v>
      </c>
      <c r="P442">
        <f t="shared" si="27"/>
        <v>62780</v>
      </c>
      <c r="Q442">
        <v>73000</v>
      </c>
      <c r="R442">
        <v>475</v>
      </c>
      <c r="S442">
        <f t="shared" si="28"/>
        <v>6.7</v>
      </c>
    </row>
    <row r="443" spans="1:19" x14ac:dyDescent="0.25">
      <c r="A443" t="s">
        <v>426</v>
      </c>
      <c r="B443" t="s">
        <v>1681</v>
      </c>
      <c r="C443">
        <v>2022</v>
      </c>
      <c r="D443">
        <f t="shared" si="25"/>
        <v>17702.740000000002</v>
      </c>
      <c r="E443">
        <v>11000</v>
      </c>
      <c r="F443" t="s">
        <v>1682</v>
      </c>
      <c r="G443" t="s">
        <v>29</v>
      </c>
      <c r="H443" t="s">
        <v>1683</v>
      </c>
      <c r="I443" t="s">
        <v>72</v>
      </c>
      <c r="J443" t="s">
        <v>40</v>
      </c>
      <c r="K443" t="s">
        <v>118</v>
      </c>
      <c r="L443" t="s">
        <v>41</v>
      </c>
      <c r="M443">
        <f t="shared" si="26"/>
        <v>0</v>
      </c>
      <c r="N443" t="s">
        <v>24</v>
      </c>
      <c r="O443" t="s">
        <v>1163</v>
      </c>
      <c r="P443">
        <f t="shared" si="27"/>
        <v>23994</v>
      </c>
      <c r="Q443">
        <v>27900</v>
      </c>
      <c r="R443">
        <v>184</v>
      </c>
      <c r="S443">
        <f t="shared" si="28"/>
        <v>2</v>
      </c>
    </row>
    <row r="444" spans="1:19" x14ac:dyDescent="0.25">
      <c r="A444" t="s">
        <v>68</v>
      </c>
      <c r="B444" t="s">
        <v>1684</v>
      </c>
      <c r="C444">
        <v>2012</v>
      </c>
      <c r="D444">
        <f t="shared" si="25"/>
        <v>165762.01999999999</v>
      </c>
      <c r="E444">
        <v>103000</v>
      </c>
      <c r="F444" t="s">
        <v>1685</v>
      </c>
      <c r="G444" t="s">
        <v>29</v>
      </c>
      <c r="H444" t="s">
        <v>1686</v>
      </c>
      <c r="I444" t="s">
        <v>21</v>
      </c>
      <c r="J444" t="s">
        <v>22</v>
      </c>
      <c r="K444" t="s">
        <v>22</v>
      </c>
      <c r="L444" t="s">
        <v>41</v>
      </c>
      <c r="M444">
        <f t="shared" si="26"/>
        <v>0</v>
      </c>
      <c r="N444" t="s">
        <v>24</v>
      </c>
      <c r="O444" t="s">
        <v>1236</v>
      </c>
      <c r="P444">
        <f t="shared" si="27"/>
        <v>13760</v>
      </c>
      <c r="Q444">
        <v>16000</v>
      </c>
      <c r="R444">
        <v>407</v>
      </c>
      <c r="S444">
        <f t="shared" si="28"/>
        <v>4.4000000000000004</v>
      </c>
    </row>
    <row r="445" spans="1:19" x14ac:dyDescent="0.25">
      <c r="A445" t="s">
        <v>68</v>
      </c>
      <c r="B445" t="s">
        <v>1687</v>
      </c>
      <c r="C445">
        <v>2024</v>
      </c>
      <c r="D445">
        <f t="shared" si="25"/>
        <v>733.85904000000005</v>
      </c>
      <c r="E445">
        <v>456</v>
      </c>
      <c r="F445" t="s">
        <v>1688</v>
      </c>
      <c r="G445" t="s">
        <v>29</v>
      </c>
      <c r="H445" t="s">
        <v>1689</v>
      </c>
      <c r="I445" t="s">
        <v>107</v>
      </c>
      <c r="J445" t="s">
        <v>22</v>
      </c>
      <c r="K445" t="s">
        <v>22</v>
      </c>
      <c r="L445" t="s">
        <v>41</v>
      </c>
      <c r="M445">
        <f t="shared" si="26"/>
        <v>0</v>
      </c>
      <c r="N445" t="s">
        <v>24</v>
      </c>
      <c r="O445" t="s">
        <v>1690</v>
      </c>
      <c r="P445">
        <f t="shared" si="27"/>
        <v>110935.7</v>
      </c>
      <c r="Q445">
        <v>128995</v>
      </c>
      <c r="R445">
        <v>543</v>
      </c>
      <c r="S445">
        <f t="shared" si="28"/>
        <v>3</v>
      </c>
    </row>
    <row r="446" spans="1:19" x14ac:dyDescent="0.25">
      <c r="A446" t="s">
        <v>35</v>
      </c>
      <c r="B446" t="s">
        <v>1373</v>
      </c>
      <c r="C446">
        <v>2018</v>
      </c>
      <c r="D446">
        <f t="shared" si="25"/>
        <v>102997.75999999999</v>
      </c>
      <c r="E446">
        <v>64000</v>
      </c>
      <c r="F446" t="s">
        <v>1263</v>
      </c>
      <c r="G446" t="s">
        <v>29</v>
      </c>
      <c r="H446" t="s">
        <v>1375</v>
      </c>
      <c r="I446" t="s">
        <v>21</v>
      </c>
      <c r="J446" t="s">
        <v>214</v>
      </c>
      <c r="K446" t="s">
        <v>108</v>
      </c>
      <c r="L446" t="s">
        <v>41</v>
      </c>
      <c r="M446">
        <f t="shared" si="26"/>
        <v>0</v>
      </c>
      <c r="N446" t="s">
        <v>24</v>
      </c>
      <c r="O446" t="s">
        <v>1691</v>
      </c>
      <c r="P446">
        <f t="shared" si="27"/>
        <v>32078</v>
      </c>
      <c r="Q446">
        <v>37300</v>
      </c>
      <c r="R446">
        <v>301</v>
      </c>
      <c r="S446">
        <f t="shared" si="28"/>
        <v>4.5999999999999996</v>
      </c>
    </row>
    <row r="447" spans="1:19" x14ac:dyDescent="0.25">
      <c r="A447" t="s">
        <v>50</v>
      </c>
      <c r="B447" t="s">
        <v>1692</v>
      </c>
      <c r="C447">
        <v>2017</v>
      </c>
      <c r="D447">
        <f t="shared" si="25"/>
        <v>173808.72</v>
      </c>
      <c r="E447">
        <v>108000</v>
      </c>
      <c r="F447" t="s">
        <v>1693</v>
      </c>
      <c r="G447" t="s">
        <v>29</v>
      </c>
      <c r="H447" t="s">
        <v>1694</v>
      </c>
      <c r="I447" t="s">
        <v>95</v>
      </c>
      <c r="J447" t="s">
        <v>33</v>
      </c>
      <c r="K447" t="s">
        <v>108</v>
      </c>
      <c r="L447" t="s">
        <v>41</v>
      </c>
      <c r="M447">
        <f t="shared" si="26"/>
        <v>0</v>
      </c>
      <c r="N447" t="s">
        <v>24</v>
      </c>
      <c r="O447" t="s">
        <v>625</v>
      </c>
      <c r="P447">
        <f t="shared" si="27"/>
        <v>22359.14</v>
      </c>
      <c r="Q447">
        <v>25999</v>
      </c>
      <c r="R447">
        <v>333</v>
      </c>
      <c r="S447">
        <f t="shared" si="28"/>
        <v>3</v>
      </c>
    </row>
    <row r="448" spans="1:19" x14ac:dyDescent="0.25">
      <c r="A448" t="s">
        <v>690</v>
      </c>
      <c r="B448" t="s">
        <v>691</v>
      </c>
      <c r="C448">
        <v>2018</v>
      </c>
      <c r="D448">
        <f t="shared" si="25"/>
        <v>59618.0003</v>
      </c>
      <c r="E448">
        <v>37045</v>
      </c>
      <c r="F448" t="s">
        <v>1695</v>
      </c>
      <c r="G448" t="s">
        <v>29</v>
      </c>
      <c r="H448" t="s">
        <v>1381</v>
      </c>
      <c r="I448" t="s">
        <v>107</v>
      </c>
      <c r="J448" t="s">
        <v>118</v>
      </c>
      <c r="K448" t="s">
        <v>214</v>
      </c>
      <c r="L448" t="s">
        <v>23</v>
      </c>
      <c r="M448">
        <f t="shared" si="26"/>
        <v>1</v>
      </c>
      <c r="N448" t="s">
        <v>24</v>
      </c>
      <c r="O448" t="s">
        <v>1696</v>
      </c>
      <c r="P448">
        <f t="shared" si="27"/>
        <v>22876</v>
      </c>
      <c r="Q448">
        <v>26600</v>
      </c>
      <c r="R448">
        <v>280</v>
      </c>
      <c r="S448">
        <f t="shared" si="28"/>
        <v>2</v>
      </c>
    </row>
    <row r="449" spans="1:19" x14ac:dyDescent="0.25">
      <c r="A449" t="s">
        <v>84</v>
      </c>
      <c r="B449" t="s">
        <v>1697</v>
      </c>
      <c r="C449">
        <v>2023</v>
      </c>
      <c r="D449">
        <f t="shared" si="25"/>
        <v>8743.5442199999998</v>
      </c>
      <c r="E449">
        <v>5433</v>
      </c>
      <c r="F449" t="s">
        <v>1698</v>
      </c>
      <c r="G449" t="s">
        <v>46</v>
      </c>
      <c r="H449" t="s">
        <v>1170</v>
      </c>
      <c r="I449" t="s">
        <v>39</v>
      </c>
      <c r="J449" t="s">
        <v>1699</v>
      </c>
      <c r="K449" t="s">
        <v>22</v>
      </c>
      <c r="L449" t="s">
        <v>41</v>
      </c>
      <c r="M449">
        <f t="shared" si="26"/>
        <v>0</v>
      </c>
      <c r="O449" t="s">
        <v>1700</v>
      </c>
      <c r="P449">
        <f t="shared" si="27"/>
        <v>82558.28</v>
      </c>
      <c r="Q449">
        <v>95998</v>
      </c>
      <c r="R449" t="e">
        <v>#VALUE!</v>
      </c>
      <c r="S449">
        <f t="shared" si="28"/>
        <v>3</v>
      </c>
    </row>
    <row r="450" spans="1:19" x14ac:dyDescent="0.25">
      <c r="A450" t="s">
        <v>68</v>
      </c>
      <c r="B450" t="s">
        <v>1701</v>
      </c>
      <c r="C450">
        <v>2019</v>
      </c>
      <c r="D450">
        <f t="shared" si="25"/>
        <v>46258.86896</v>
      </c>
      <c r="E450">
        <v>28744</v>
      </c>
      <c r="F450" t="s">
        <v>1702</v>
      </c>
      <c r="G450" t="s">
        <v>29</v>
      </c>
      <c r="H450" t="s">
        <v>251</v>
      </c>
      <c r="I450" t="s">
        <v>39</v>
      </c>
      <c r="J450" t="s">
        <v>22</v>
      </c>
      <c r="K450" t="s">
        <v>22</v>
      </c>
      <c r="L450" t="s">
        <v>41</v>
      </c>
      <c r="M450">
        <f t="shared" si="26"/>
        <v>0</v>
      </c>
      <c r="O450" t="s">
        <v>1107</v>
      </c>
      <c r="P450">
        <f t="shared" si="27"/>
        <v>43858.28</v>
      </c>
      <c r="Q450">
        <v>50998</v>
      </c>
      <c r="R450" t="e">
        <v>#VALUE!</v>
      </c>
      <c r="S450">
        <f t="shared" si="28"/>
        <v>4.4000000000000004</v>
      </c>
    </row>
    <row r="451" spans="1:19" x14ac:dyDescent="0.25">
      <c r="A451" t="s">
        <v>68</v>
      </c>
      <c r="B451" t="s">
        <v>1703</v>
      </c>
      <c r="C451">
        <v>2015</v>
      </c>
      <c r="D451">
        <f t="shared" ref="D451:D514" si="29">E451*1.60934</f>
        <v>105894.572</v>
      </c>
      <c r="E451">
        <v>65800</v>
      </c>
      <c r="F451" t="s">
        <v>1704</v>
      </c>
      <c r="G451" t="s">
        <v>29</v>
      </c>
      <c r="H451" t="s">
        <v>382</v>
      </c>
      <c r="I451" t="s">
        <v>107</v>
      </c>
      <c r="J451" t="s">
        <v>118</v>
      </c>
      <c r="K451" t="s">
        <v>214</v>
      </c>
      <c r="L451" t="s">
        <v>41</v>
      </c>
      <c r="M451">
        <f t="shared" ref="M451:M514" si="30">IF(ISNUMBER(SEARCH("At least 1 accident or damage reported", L451)), 1, 0)</f>
        <v>0</v>
      </c>
      <c r="N451" t="s">
        <v>24</v>
      </c>
      <c r="O451" t="s">
        <v>1705</v>
      </c>
      <c r="P451">
        <f t="shared" ref="P451:P514" si="31">Q451*0.86</f>
        <v>38657</v>
      </c>
      <c r="Q451">
        <v>44950</v>
      </c>
      <c r="R451">
        <v>425</v>
      </c>
      <c r="S451">
        <f t="shared" ref="S451:S514" si="32">VALUE(SUBSTITUTE(MID(H451, SEARCH("L", H451)-4, 4), "L", ""))</f>
        <v>3</v>
      </c>
    </row>
    <row r="452" spans="1:19" x14ac:dyDescent="0.25">
      <c r="A452" t="s">
        <v>1245</v>
      </c>
      <c r="B452" t="s">
        <v>1706</v>
      </c>
      <c r="C452">
        <v>2021</v>
      </c>
      <c r="D452">
        <f t="shared" si="29"/>
        <v>1367.9390000000001</v>
      </c>
      <c r="E452">
        <v>850</v>
      </c>
      <c r="F452" t="s">
        <v>1707</v>
      </c>
      <c r="G452" t="s">
        <v>29</v>
      </c>
      <c r="H452" t="s">
        <v>1708</v>
      </c>
      <c r="I452" t="s">
        <v>72</v>
      </c>
      <c r="J452" t="s">
        <v>118</v>
      </c>
      <c r="K452" t="s">
        <v>118</v>
      </c>
      <c r="L452" t="s">
        <v>41</v>
      </c>
      <c r="M452">
        <f t="shared" si="30"/>
        <v>0</v>
      </c>
      <c r="N452" t="s">
        <v>24</v>
      </c>
      <c r="O452" t="s">
        <v>1709</v>
      </c>
      <c r="P452">
        <f t="shared" si="31"/>
        <v>270814</v>
      </c>
      <c r="Q452">
        <v>314900</v>
      </c>
      <c r="R452">
        <v>563</v>
      </c>
      <c r="S452">
        <f t="shared" si="32"/>
        <v>6.7</v>
      </c>
    </row>
    <row r="453" spans="1:19" x14ac:dyDescent="0.25">
      <c r="A453" t="s">
        <v>50</v>
      </c>
      <c r="B453" t="s">
        <v>1710</v>
      </c>
      <c r="C453">
        <v>2019</v>
      </c>
      <c r="D453">
        <f t="shared" si="29"/>
        <v>53127.532079999997</v>
      </c>
      <c r="E453">
        <v>33012</v>
      </c>
      <c r="F453" t="s">
        <v>1711</v>
      </c>
      <c r="H453" t="s">
        <v>1076</v>
      </c>
      <c r="I453" t="s">
        <v>257</v>
      </c>
      <c r="J453" t="s">
        <v>40</v>
      </c>
      <c r="K453" t="s">
        <v>146</v>
      </c>
      <c r="L453" t="s">
        <v>41</v>
      </c>
      <c r="M453">
        <f t="shared" si="30"/>
        <v>0</v>
      </c>
      <c r="N453" t="s">
        <v>24</v>
      </c>
      <c r="O453" t="s">
        <v>1376</v>
      </c>
      <c r="P453">
        <f t="shared" si="31"/>
        <v>32680</v>
      </c>
      <c r="Q453">
        <v>38000</v>
      </c>
      <c r="R453">
        <v>355</v>
      </c>
      <c r="S453" t="e">
        <f t="shared" si="32"/>
        <v>#VALUE!</v>
      </c>
    </row>
    <row r="454" spans="1:19" x14ac:dyDescent="0.25">
      <c r="A454" t="s">
        <v>35</v>
      </c>
      <c r="B454" t="s">
        <v>1562</v>
      </c>
      <c r="C454">
        <v>2011</v>
      </c>
      <c r="D454">
        <f t="shared" si="29"/>
        <v>173515.82011999999</v>
      </c>
      <c r="E454">
        <v>107818</v>
      </c>
      <c r="F454" t="s">
        <v>1712</v>
      </c>
      <c r="G454" t="s">
        <v>29</v>
      </c>
      <c r="H454" t="s">
        <v>1564</v>
      </c>
      <c r="I454" t="s">
        <v>21</v>
      </c>
      <c r="J454" t="s">
        <v>33</v>
      </c>
      <c r="K454" t="s">
        <v>146</v>
      </c>
      <c r="L454" t="s">
        <v>23</v>
      </c>
      <c r="M454">
        <f t="shared" si="30"/>
        <v>1</v>
      </c>
      <c r="N454" t="s">
        <v>24</v>
      </c>
      <c r="O454" t="s">
        <v>1713</v>
      </c>
      <c r="P454">
        <f t="shared" si="31"/>
        <v>9804</v>
      </c>
      <c r="Q454">
        <v>11400</v>
      </c>
      <c r="R454">
        <v>204</v>
      </c>
      <c r="S454">
        <f t="shared" si="32"/>
        <v>2.5</v>
      </c>
    </row>
    <row r="455" spans="1:19" x14ac:dyDescent="0.25">
      <c r="A455" t="s">
        <v>84</v>
      </c>
      <c r="B455" t="s">
        <v>1714</v>
      </c>
      <c r="C455">
        <v>2016</v>
      </c>
      <c r="D455">
        <f t="shared" si="29"/>
        <v>127942.53</v>
      </c>
      <c r="E455">
        <v>79500</v>
      </c>
      <c r="F455" t="s">
        <v>1715</v>
      </c>
      <c r="G455" t="s">
        <v>29</v>
      </c>
      <c r="H455" t="s">
        <v>230</v>
      </c>
      <c r="I455" t="s">
        <v>191</v>
      </c>
      <c r="J455" t="s">
        <v>118</v>
      </c>
      <c r="K455" t="s">
        <v>22</v>
      </c>
      <c r="L455" t="s">
        <v>41</v>
      </c>
      <c r="M455">
        <f t="shared" si="30"/>
        <v>0</v>
      </c>
      <c r="N455" t="s">
        <v>24</v>
      </c>
      <c r="O455" t="s">
        <v>1716</v>
      </c>
      <c r="P455">
        <f t="shared" si="31"/>
        <v>16340</v>
      </c>
      <c r="Q455">
        <v>19000</v>
      </c>
      <c r="R455">
        <v>240</v>
      </c>
      <c r="S455">
        <f t="shared" si="32"/>
        <v>2</v>
      </c>
    </row>
    <row r="456" spans="1:19" x14ac:dyDescent="0.25">
      <c r="A456" t="s">
        <v>697</v>
      </c>
      <c r="B456" t="s">
        <v>1717</v>
      </c>
      <c r="C456">
        <v>2015</v>
      </c>
      <c r="D456">
        <f t="shared" si="29"/>
        <v>32186.799999999999</v>
      </c>
      <c r="E456">
        <v>20000</v>
      </c>
      <c r="F456" t="s">
        <v>1048</v>
      </c>
      <c r="G456" t="s">
        <v>29</v>
      </c>
      <c r="H456" t="s">
        <v>1718</v>
      </c>
      <c r="I456" t="s">
        <v>48</v>
      </c>
      <c r="J456" t="s">
        <v>214</v>
      </c>
      <c r="K456" t="s">
        <v>108</v>
      </c>
      <c r="L456" t="s">
        <v>23</v>
      </c>
      <c r="M456">
        <f t="shared" si="30"/>
        <v>1</v>
      </c>
      <c r="N456" t="s">
        <v>24</v>
      </c>
      <c r="O456" t="s">
        <v>1719</v>
      </c>
      <c r="P456">
        <f t="shared" si="31"/>
        <v>107491.4</v>
      </c>
      <c r="Q456">
        <v>124990</v>
      </c>
      <c r="R456">
        <v>553</v>
      </c>
      <c r="S456">
        <f t="shared" si="32"/>
        <v>3.9</v>
      </c>
    </row>
    <row r="457" spans="1:19" x14ac:dyDescent="0.25">
      <c r="A457" t="s">
        <v>35</v>
      </c>
      <c r="B457" t="s">
        <v>508</v>
      </c>
      <c r="C457">
        <v>2018</v>
      </c>
      <c r="D457">
        <f t="shared" si="29"/>
        <v>59545.58</v>
      </c>
      <c r="E457">
        <v>37000</v>
      </c>
      <c r="F457" t="s">
        <v>1720</v>
      </c>
      <c r="G457" t="s">
        <v>29</v>
      </c>
      <c r="H457" t="s">
        <v>1721</v>
      </c>
      <c r="I457" t="s">
        <v>165</v>
      </c>
      <c r="J457" t="s">
        <v>22</v>
      </c>
      <c r="K457" t="s">
        <v>214</v>
      </c>
      <c r="L457" t="s">
        <v>41</v>
      </c>
      <c r="M457">
        <f t="shared" si="30"/>
        <v>0</v>
      </c>
      <c r="N457" t="s">
        <v>24</v>
      </c>
      <c r="O457" t="s">
        <v>1722</v>
      </c>
      <c r="P457">
        <f t="shared" si="31"/>
        <v>55037.42</v>
      </c>
      <c r="Q457">
        <v>63997</v>
      </c>
      <c r="R457">
        <v>471</v>
      </c>
      <c r="S457">
        <f t="shared" si="32"/>
        <v>5</v>
      </c>
    </row>
    <row r="458" spans="1:19" x14ac:dyDescent="0.25">
      <c r="A458" t="s">
        <v>201</v>
      </c>
      <c r="B458" t="s">
        <v>1723</v>
      </c>
      <c r="C458">
        <v>2022</v>
      </c>
      <c r="D458">
        <f t="shared" si="29"/>
        <v>19223.566299999999</v>
      </c>
      <c r="E458">
        <v>11945</v>
      </c>
      <c r="F458" t="s">
        <v>1724</v>
      </c>
      <c r="H458" t="s">
        <v>1725</v>
      </c>
      <c r="I458" t="s">
        <v>39</v>
      </c>
      <c r="J458" t="s">
        <v>1726</v>
      </c>
      <c r="K458" t="s">
        <v>22</v>
      </c>
      <c r="L458" t="s">
        <v>41</v>
      </c>
      <c r="M458">
        <f t="shared" si="30"/>
        <v>0</v>
      </c>
      <c r="O458" t="s">
        <v>1727</v>
      </c>
      <c r="P458">
        <f t="shared" si="31"/>
        <v>33538.28</v>
      </c>
      <c r="Q458">
        <v>38998</v>
      </c>
      <c r="R458" t="e">
        <v>#VALUE!</v>
      </c>
      <c r="S458" t="e">
        <f t="shared" si="32"/>
        <v>#VALUE!</v>
      </c>
    </row>
    <row r="459" spans="1:19" x14ac:dyDescent="0.25">
      <c r="A459" t="s">
        <v>503</v>
      </c>
      <c r="B459" t="s">
        <v>1728</v>
      </c>
      <c r="C459">
        <v>2005</v>
      </c>
      <c r="D459">
        <f t="shared" si="29"/>
        <v>212111.01199999999</v>
      </c>
      <c r="E459">
        <v>131800</v>
      </c>
      <c r="F459" t="s">
        <v>1729</v>
      </c>
      <c r="G459" t="s">
        <v>29</v>
      </c>
      <c r="H459" t="s">
        <v>1730</v>
      </c>
      <c r="I459" t="s">
        <v>557</v>
      </c>
      <c r="J459" t="s">
        <v>61</v>
      </c>
      <c r="K459" t="s">
        <v>33</v>
      </c>
      <c r="L459" t="s">
        <v>23</v>
      </c>
      <c r="M459">
        <f t="shared" si="30"/>
        <v>1</v>
      </c>
      <c r="N459" t="s">
        <v>24</v>
      </c>
      <c r="O459" t="s">
        <v>1731</v>
      </c>
      <c r="P459">
        <f t="shared" si="31"/>
        <v>4988</v>
      </c>
      <c r="Q459">
        <v>5800</v>
      </c>
      <c r="R459">
        <v>295</v>
      </c>
      <c r="S459">
        <f t="shared" si="32"/>
        <v>5.3</v>
      </c>
    </row>
    <row r="460" spans="1:19" x14ac:dyDescent="0.25">
      <c r="A460" t="s">
        <v>35</v>
      </c>
      <c r="B460" t="s">
        <v>1732</v>
      </c>
      <c r="C460">
        <v>2008</v>
      </c>
      <c r="D460">
        <f t="shared" si="29"/>
        <v>234963.63999999998</v>
      </c>
      <c r="E460">
        <v>146000</v>
      </c>
      <c r="F460" t="s">
        <v>1733</v>
      </c>
      <c r="G460" t="s">
        <v>29</v>
      </c>
      <c r="H460" t="s">
        <v>1734</v>
      </c>
      <c r="I460" t="s">
        <v>72</v>
      </c>
      <c r="J460" t="s">
        <v>214</v>
      </c>
      <c r="K460" t="s">
        <v>146</v>
      </c>
      <c r="L460" t="s">
        <v>41</v>
      </c>
      <c r="M460">
        <f t="shared" si="30"/>
        <v>0</v>
      </c>
      <c r="N460" t="s">
        <v>24</v>
      </c>
      <c r="O460" t="s">
        <v>1073</v>
      </c>
      <c r="P460">
        <f t="shared" si="31"/>
        <v>7735.7</v>
      </c>
      <c r="Q460">
        <v>8995</v>
      </c>
      <c r="R460">
        <v>272</v>
      </c>
      <c r="S460">
        <f t="shared" si="32"/>
        <v>3.5</v>
      </c>
    </row>
    <row r="461" spans="1:19" x14ac:dyDescent="0.25">
      <c r="A461" t="s">
        <v>130</v>
      </c>
      <c r="B461" t="s">
        <v>1735</v>
      </c>
      <c r="C461">
        <v>2010</v>
      </c>
      <c r="D461">
        <f t="shared" si="29"/>
        <v>46670.86</v>
      </c>
      <c r="E461">
        <v>29000</v>
      </c>
      <c r="F461" t="s">
        <v>1736</v>
      </c>
      <c r="G461" t="s">
        <v>29</v>
      </c>
      <c r="H461" t="s">
        <v>1737</v>
      </c>
      <c r="I461" t="s">
        <v>454</v>
      </c>
      <c r="J461" t="s">
        <v>61</v>
      </c>
      <c r="K461" t="s">
        <v>136</v>
      </c>
      <c r="L461" t="s">
        <v>41</v>
      </c>
      <c r="M461">
        <f t="shared" si="30"/>
        <v>0</v>
      </c>
      <c r="N461" t="s">
        <v>24</v>
      </c>
      <c r="O461" t="s">
        <v>272</v>
      </c>
      <c r="P461">
        <f t="shared" si="31"/>
        <v>24940</v>
      </c>
      <c r="Q461">
        <v>29000</v>
      </c>
      <c r="R461">
        <v>350</v>
      </c>
      <c r="S461">
        <f t="shared" si="32"/>
        <v>3.7</v>
      </c>
    </row>
    <row r="462" spans="1:19" x14ac:dyDescent="0.25">
      <c r="A462" t="s">
        <v>125</v>
      </c>
      <c r="B462" t="s">
        <v>1738</v>
      </c>
      <c r="C462">
        <v>2004</v>
      </c>
      <c r="D462">
        <f t="shared" si="29"/>
        <v>227253.29206000001</v>
      </c>
      <c r="E462">
        <v>141209</v>
      </c>
      <c r="F462" t="s">
        <v>1739</v>
      </c>
      <c r="G462" t="s">
        <v>29</v>
      </c>
      <c r="H462" t="s">
        <v>195</v>
      </c>
      <c r="I462" t="s">
        <v>72</v>
      </c>
      <c r="J462" t="s">
        <v>22</v>
      </c>
      <c r="K462" t="s">
        <v>22</v>
      </c>
      <c r="L462" t="s">
        <v>41</v>
      </c>
      <c r="M462">
        <f t="shared" si="30"/>
        <v>0</v>
      </c>
      <c r="N462" t="s">
        <v>24</v>
      </c>
      <c r="O462" t="s">
        <v>1740</v>
      </c>
      <c r="P462">
        <f t="shared" si="31"/>
        <v>4902</v>
      </c>
      <c r="Q462">
        <v>5700</v>
      </c>
      <c r="R462">
        <v>345</v>
      </c>
      <c r="S462">
        <f t="shared" si="32"/>
        <v>5.7</v>
      </c>
    </row>
    <row r="463" spans="1:19" x14ac:dyDescent="0.25">
      <c r="A463" t="s">
        <v>16</v>
      </c>
      <c r="B463" t="s">
        <v>982</v>
      </c>
      <c r="C463">
        <v>2016</v>
      </c>
      <c r="D463">
        <f t="shared" si="29"/>
        <v>137201.06302</v>
      </c>
      <c r="E463">
        <v>85253</v>
      </c>
      <c r="F463" t="s">
        <v>1741</v>
      </c>
      <c r="G463" t="s">
        <v>29</v>
      </c>
      <c r="H463" t="s">
        <v>1642</v>
      </c>
      <c r="I463" t="s">
        <v>72</v>
      </c>
      <c r="J463" t="s">
        <v>118</v>
      </c>
      <c r="K463" t="s">
        <v>146</v>
      </c>
      <c r="L463" t="s">
        <v>41</v>
      </c>
      <c r="M463">
        <f t="shared" si="30"/>
        <v>0</v>
      </c>
      <c r="N463" t="s">
        <v>24</v>
      </c>
      <c r="O463" t="s">
        <v>375</v>
      </c>
      <c r="P463">
        <f t="shared" si="31"/>
        <v>17195.7</v>
      </c>
      <c r="Q463">
        <v>19995</v>
      </c>
      <c r="R463">
        <v>365</v>
      </c>
      <c r="S463">
        <f t="shared" si="32"/>
        <v>3.5</v>
      </c>
    </row>
    <row r="464" spans="1:19" x14ac:dyDescent="0.25">
      <c r="A464" t="s">
        <v>43</v>
      </c>
      <c r="B464" t="s">
        <v>1742</v>
      </c>
      <c r="C464">
        <v>2015</v>
      </c>
      <c r="D464">
        <f t="shared" si="29"/>
        <v>140027.06406</v>
      </c>
      <c r="E464">
        <v>87009</v>
      </c>
      <c r="F464" t="s">
        <v>1743</v>
      </c>
      <c r="G464" t="s">
        <v>29</v>
      </c>
      <c r="H464" t="s">
        <v>1744</v>
      </c>
      <c r="I464" t="s">
        <v>72</v>
      </c>
      <c r="J464" t="s">
        <v>33</v>
      </c>
      <c r="K464" t="s">
        <v>22</v>
      </c>
      <c r="L464" t="s">
        <v>41</v>
      </c>
      <c r="M464">
        <f t="shared" si="30"/>
        <v>0</v>
      </c>
      <c r="N464" t="s">
        <v>24</v>
      </c>
      <c r="O464" t="s">
        <v>1745</v>
      </c>
      <c r="P464">
        <f t="shared" si="31"/>
        <v>15308</v>
      </c>
      <c r="Q464">
        <v>17800</v>
      </c>
      <c r="R464">
        <v>325</v>
      </c>
      <c r="S464">
        <f t="shared" si="32"/>
        <v>3.7</v>
      </c>
    </row>
    <row r="465" spans="1:19" x14ac:dyDescent="0.25">
      <c r="A465" t="s">
        <v>68</v>
      </c>
      <c r="B465" t="s">
        <v>1746</v>
      </c>
      <c r="C465">
        <v>2023</v>
      </c>
      <c r="D465">
        <f t="shared" si="29"/>
        <v>6997.41032</v>
      </c>
      <c r="E465">
        <v>4348</v>
      </c>
      <c r="F465" t="s">
        <v>1747</v>
      </c>
      <c r="G465" t="s">
        <v>29</v>
      </c>
      <c r="H465" t="s">
        <v>1748</v>
      </c>
      <c r="I465" t="s">
        <v>31</v>
      </c>
      <c r="J465" t="s">
        <v>360</v>
      </c>
      <c r="K465" t="s">
        <v>22</v>
      </c>
      <c r="L465" t="s">
        <v>41</v>
      </c>
      <c r="M465">
        <f t="shared" si="30"/>
        <v>0</v>
      </c>
      <c r="O465" t="s">
        <v>1749</v>
      </c>
      <c r="P465">
        <f t="shared" si="31"/>
        <v>91074</v>
      </c>
      <c r="Q465">
        <v>105900</v>
      </c>
      <c r="R465" t="e">
        <v>#VALUE!</v>
      </c>
      <c r="S465" t="e">
        <f t="shared" si="32"/>
        <v>#VALUE!</v>
      </c>
    </row>
    <row r="466" spans="1:19" x14ac:dyDescent="0.25">
      <c r="A466" t="s">
        <v>103</v>
      </c>
      <c r="B466" t="s">
        <v>1750</v>
      </c>
      <c r="C466">
        <v>2016</v>
      </c>
      <c r="D466">
        <f t="shared" si="29"/>
        <v>254275.72</v>
      </c>
      <c r="E466">
        <v>158000</v>
      </c>
      <c r="F466" t="s">
        <v>1751</v>
      </c>
      <c r="G466" t="s">
        <v>29</v>
      </c>
      <c r="H466" t="s">
        <v>1752</v>
      </c>
      <c r="I466" t="s">
        <v>107</v>
      </c>
      <c r="J466" t="s">
        <v>214</v>
      </c>
      <c r="K466" t="s">
        <v>146</v>
      </c>
      <c r="L466" t="s">
        <v>41</v>
      </c>
      <c r="M466">
        <f t="shared" si="30"/>
        <v>0</v>
      </c>
      <c r="N466" t="s">
        <v>24</v>
      </c>
      <c r="O466" t="s">
        <v>1753</v>
      </c>
      <c r="P466">
        <f t="shared" si="31"/>
        <v>17010.8</v>
      </c>
      <c r="Q466">
        <v>19780</v>
      </c>
      <c r="R466">
        <v>380</v>
      </c>
      <c r="S466">
        <f t="shared" si="32"/>
        <v>3.5</v>
      </c>
    </row>
    <row r="467" spans="1:19" x14ac:dyDescent="0.25">
      <c r="A467" t="s">
        <v>328</v>
      </c>
      <c r="B467" t="s">
        <v>1754</v>
      </c>
      <c r="C467">
        <v>2020</v>
      </c>
      <c r="D467">
        <f t="shared" si="29"/>
        <v>16898.07</v>
      </c>
      <c r="E467">
        <v>10500</v>
      </c>
      <c r="F467" t="s">
        <v>1755</v>
      </c>
      <c r="G467" t="s">
        <v>29</v>
      </c>
      <c r="H467" t="s">
        <v>1391</v>
      </c>
      <c r="I467" t="s">
        <v>95</v>
      </c>
      <c r="J467" t="s">
        <v>118</v>
      </c>
      <c r="K467" t="s">
        <v>22</v>
      </c>
      <c r="L467" t="s">
        <v>41</v>
      </c>
      <c r="M467">
        <f t="shared" si="30"/>
        <v>0</v>
      </c>
      <c r="N467" t="s">
        <v>24</v>
      </c>
      <c r="O467" t="s">
        <v>920</v>
      </c>
      <c r="P467">
        <f t="shared" si="31"/>
        <v>30960</v>
      </c>
      <c r="Q467">
        <v>36000</v>
      </c>
      <c r="R467">
        <v>250</v>
      </c>
      <c r="S467">
        <f t="shared" si="32"/>
        <v>2</v>
      </c>
    </row>
    <row r="468" spans="1:19" x14ac:dyDescent="0.25">
      <c r="A468" t="s">
        <v>50</v>
      </c>
      <c r="B468" t="s">
        <v>1756</v>
      </c>
      <c r="C468">
        <v>2018</v>
      </c>
      <c r="D468">
        <f t="shared" si="29"/>
        <v>73776.973620000004</v>
      </c>
      <c r="E468">
        <v>45843</v>
      </c>
      <c r="F468" t="s">
        <v>1757</v>
      </c>
      <c r="G468" t="s">
        <v>29</v>
      </c>
      <c r="H468" t="s">
        <v>410</v>
      </c>
      <c r="I468" t="s">
        <v>72</v>
      </c>
      <c r="J468" t="s">
        <v>61</v>
      </c>
      <c r="K468" t="s">
        <v>22</v>
      </c>
      <c r="L468" t="s">
        <v>41</v>
      </c>
      <c r="M468">
        <f t="shared" si="30"/>
        <v>0</v>
      </c>
      <c r="N468" t="s">
        <v>24</v>
      </c>
      <c r="O468" t="s">
        <v>1193</v>
      </c>
      <c r="P468">
        <f t="shared" si="31"/>
        <v>31820</v>
      </c>
      <c r="Q468">
        <v>37000</v>
      </c>
      <c r="R468">
        <v>340</v>
      </c>
      <c r="S468">
        <f t="shared" si="32"/>
        <v>3</v>
      </c>
    </row>
    <row r="469" spans="1:19" x14ac:dyDescent="0.25">
      <c r="A469" t="s">
        <v>16</v>
      </c>
      <c r="B469" t="s">
        <v>1758</v>
      </c>
      <c r="C469">
        <v>2021</v>
      </c>
      <c r="D469">
        <f t="shared" si="29"/>
        <v>24458.749319999999</v>
      </c>
      <c r="E469">
        <v>15198</v>
      </c>
      <c r="F469" t="s">
        <v>1759</v>
      </c>
      <c r="G469" t="s">
        <v>29</v>
      </c>
      <c r="H469" t="s">
        <v>1760</v>
      </c>
      <c r="I469" t="s">
        <v>31</v>
      </c>
      <c r="J469" t="s">
        <v>40</v>
      </c>
      <c r="K469" t="s">
        <v>1761</v>
      </c>
      <c r="L469" t="s">
        <v>41</v>
      </c>
      <c r="M469">
        <f t="shared" si="30"/>
        <v>0</v>
      </c>
      <c r="N469" t="s">
        <v>24</v>
      </c>
      <c r="O469" t="s">
        <v>1762</v>
      </c>
      <c r="P469">
        <f t="shared" si="31"/>
        <v>27194.06</v>
      </c>
      <c r="Q469">
        <v>31621</v>
      </c>
      <c r="R469" t="e">
        <v>#VALUE!</v>
      </c>
      <c r="S469" t="e">
        <f t="shared" si="32"/>
        <v>#VALUE!</v>
      </c>
    </row>
    <row r="470" spans="1:19" x14ac:dyDescent="0.25">
      <c r="A470" t="s">
        <v>426</v>
      </c>
      <c r="B470" t="s">
        <v>1763</v>
      </c>
      <c r="C470">
        <v>2001</v>
      </c>
      <c r="D470">
        <f t="shared" si="29"/>
        <v>354054.8</v>
      </c>
      <c r="E470">
        <v>220000</v>
      </c>
      <c r="F470" t="s">
        <v>1764</v>
      </c>
      <c r="G470" t="s">
        <v>29</v>
      </c>
      <c r="H470" t="s">
        <v>1765</v>
      </c>
      <c r="I470" t="s">
        <v>72</v>
      </c>
      <c r="J470" t="s">
        <v>61</v>
      </c>
      <c r="K470" t="s">
        <v>136</v>
      </c>
      <c r="L470" t="s">
        <v>41</v>
      </c>
      <c r="M470">
        <f t="shared" si="30"/>
        <v>0</v>
      </c>
      <c r="N470" t="s">
        <v>24</v>
      </c>
      <c r="O470" t="s">
        <v>1519</v>
      </c>
      <c r="P470">
        <f t="shared" si="31"/>
        <v>4730</v>
      </c>
      <c r="Q470">
        <v>5500</v>
      </c>
      <c r="R470">
        <v>140</v>
      </c>
      <c r="S470">
        <f t="shared" si="32"/>
        <v>2.8</v>
      </c>
    </row>
    <row r="471" spans="1:19" x14ac:dyDescent="0.25">
      <c r="A471" t="s">
        <v>110</v>
      </c>
      <c r="B471" t="s">
        <v>138</v>
      </c>
      <c r="C471">
        <v>2017</v>
      </c>
      <c r="D471">
        <f t="shared" si="29"/>
        <v>93341.72</v>
      </c>
      <c r="E471">
        <v>58000</v>
      </c>
      <c r="F471" t="s">
        <v>1766</v>
      </c>
      <c r="G471" t="s">
        <v>29</v>
      </c>
      <c r="H471" t="s">
        <v>140</v>
      </c>
      <c r="I471" t="s">
        <v>72</v>
      </c>
      <c r="J471" t="s">
        <v>22</v>
      </c>
      <c r="K471" t="s">
        <v>22</v>
      </c>
      <c r="L471" t="s">
        <v>41</v>
      </c>
      <c r="M471">
        <f t="shared" si="30"/>
        <v>0</v>
      </c>
      <c r="N471" t="s">
        <v>24</v>
      </c>
      <c r="O471" t="s">
        <v>1767</v>
      </c>
      <c r="P471">
        <f t="shared" si="31"/>
        <v>44290</v>
      </c>
      <c r="Q471">
        <v>51500</v>
      </c>
      <c r="R471">
        <v>550</v>
      </c>
      <c r="S471">
        <f t="shared" si="32"/>
        <v>5</v>
      </c>
    </row>
    <row r="472" spans="1:19" x14ac:dyDescent="0.25">
      <c r="A472" t="s">
        <v>84</v>
      </c>
      <c r="B472" t="s">
        <v>1768</v>
      </c>
      <c r="C472">
        <v>2020</v>
      </c>
      <c r="D472">
        <f t="shared" si="29"/>
        <v>48962.560160000001</v>
      </c>
      <c r="E472">
        <v>30424</v>
      </c>
      <c r="F472" t="s">
        <v>1769</v>
      </c>
      <c r="G472" t="s">
        <v>46</v>
      </c>
      <c r="H472" t="s">
        <v>346</v>
      </c>
      <c r="I472" t="s">
        <v>39</v>
      </c>
      <c r="J472" t="s">
        <v>61</v>
      </c>
      <c r="K472" t="s">
        <v>22</v>
      </c>
      <c r="L472" t="s">
        <v>41</v>
      </c>
      <c r="M472">
        <f t="shared" si="30"/>
        <v>0</v>
      </c>
      <c r="O472" t="s">
        <v>1770</v>
      </c>
      <c r="P472">
        <f t="shared" si="31"/>
        <v>38698.28</v>
      </c>
      <c r="Q472">
        <v>44998</v>
      </c>
      <c r="R472" t="e">
        <v>#VALUE!</v>
      </c>
      <c r="S472">
        <f t="shared" si="32"/>
        <v>2</v>
      </c>
    </row>
    <row r="473" spans="1:19" x14ac:dyDescent="0.25">
      <c r="A473" t="s">
        <v>567</v>
      </c>
      <c r="B473" t="s">
        <v>1122</v>
      </c>
      <c r="C473">
        <v>2021</v>
      </c>
      <c r="D473">
        <f t="shared" si="29"/>
        <v>61174.232080000002</v>
      </c>
      <c r="E473">
        <v>38012</v>
      </c>
      <c r="F473" t="s">
        <v>1771</v>
      </c>
      <c r="G473" t="s">
        <v>29</v>
      </c>
      <c r="H473" t="s">
        <v>483</v>
      </c>
      <c r="I473" t="s">
        <v>31</v>
      </c>
      <c r="J473" t="s">
        <v>1772</v>
      </c>
      <c r="K473" t="s">
        <v>22</v>
      </c>
      <c r="L473" t="s">
        <v>41</v>
      </c>
      <c r="M473">
        <f t="shared" si="30"/>
        <v>0</v>
      </c>
      <c r="N473" t="s">
        <v>24</v>
      </c>
      <c r="O473" t="s">
        <v>1773</v>
      </c>
      <c r="P473">
        <f t="shared" si="31"/>
        <v>38938.22</v>
      </c>
      <c r="Q473">
        <v>45277</v>
      </c>
      <c r="R473" t="e">
        <v>#VALUE!</v>
      </c>
      <c r="S473" t="e">
        <f t="shared" si="32"/>
        <v>#VALUE!</v>
      </c>
    </row>
    <row r="474" spans="1:19" x14ac:dyDescent="0.25">
      <c r="A474" t="s">
        <v>465</v>
      </c>
      <c r="B474" t="s">
        <v>466</v>
      </c>
      <c r="C474">
        <v>2023</v>
      </c>
      <c r="D474">
        <f t="shared" si="29"/>
        <v>4023.35</v>
      </c>
      <c r="E474">
        <v>2500</v>
      </c>
      <c r="F474" t="s">
        <v>589</v>
      </c>
      <c r="H474" t="s">
        <v>468</v>
      </c>
      <c r="I474" t="s">
        <v>72</v>
      </c>
      <c r="J474" t="s">
        <v>33</v>
      </c>
      <c r="K474" t="s">
        <v>33</v>
      </c>
      <c r="L474" t="s">
        <v>41</v>
      </c>
      <c r="M474">
        <f t="shared" si="30"/>
        <v>0</v>
      </c>
      <c r="N474" t="s">
        <v>24</v>
      </c>
      <c r="O474" t="s">
        <v>1774</v>
      </c>
      <c r="P474">
        <f t="shared" si="31"/>
        <v>78260</v>
      </c>
      <c r="Q474">
        <v>91000</v>
      </c>
      <c r="R474">
        <v>835</v>
      </c>
      <c r="S474" t="e">
        <f t="shared" si="32"/>
        <v>#VALUE!</v>
      </c>
    </row>
    <row r="475" spans="1:19" x14ac:dyDescent="0.25">
      <c r="A475" t="s">
        <v>68</v>
      </c>
      <c r="B475" t="s">
        <v>1775</v>
      </c>
      <c r="C475">
        <v>2021</v>
      </c>
      <c r="D475">
        <f t="shared" si="29"/>
        <v>17828.268520000001</v>
      </c>
      <c r="E475">
        <v>11078</v>
      </c>
      <c r="F475" t="s">
        <v>1776</v>
      </c>
      <c r="G475" t="s">
        <v>29</v>
      </c>
      <c r="H475" t="s">
        <v>1777</v>
      </c>
      <c r="I475" t="s">
        <v>1778</v>
      </c>
      <c r="J475" t="s">
        <v>1324</v>
      </c>
      <c r="K475" t="s">
        <v>1779</v>
      </c>
      <c r="L475" t="s">
        <v>41</v>
      </c>
      <c r="M475">
        <f t="shared" si="30"/>
        <v>0</v>
      </c>
      <c r="O475" t="s">
        <v>1780</v>
      </c>
      <c r="P475">
        <f t="shared" si="31"/>
        <v>79034</v>
      </c>
      <c r="Q475">
        <v>91900</v>
      </c>
      <c r="R475" t="e">
        <v>#VALUE!</v>
      </c>
      <c r="S475" t="e">
        <f t="shared" si="32"/>
        <v>#VALUE!</v>
      </c>
    </row>
    <row r="476" spans="1:19" x14ac:dyDescent="0.25">
      <c r="A476" t="s">
        <v>35</v>
      </c>
      <c r="B476" t="s">
        <v>649</v>
      </c>
      <c r="C476">
        <v>2018</v>
      </c>
      <c r="D476">
        <f t="shared" si="29"/>
        <v>80467</v>
      </c>
      <c r="E476">
        <v>50000</v>
      </c>
      <c r="F476" t="s">
        <v>1781</v>
      </c>
      <c r="G476" t="s">
        <v>29</v>
      </c>
      <c r="H476" t="s">
        <v>208</v>
      </c>
      <c r="I476" t="s">
        <v>72</v>
      </c>
      <c r="J476" t="s">
        <v>118</v>
      </c>
      <c r="K476" t="s">
        <v>22</v>
      </c>
      <c r="L476" t="s">
        <v>41</v>
      </c>
      <c r="M476">
        <f t="shared" si="30"/>
        <v>0</v>
      </c>
      <c r="N476" t="s">
        <v>24</v>
      </c>
      <c r="O476" t="s">
        <v>730</v>
      </c>
      <c r="P476">
        <f t="shared" si="31"/>
        <v>55900</v>
      </c>
      <c r="Q476">
        <v>65000</v>
      </c>
      <c r="R476">
        <v>383</v>
      </c>
      <c r="S476">
        <f t="shared" si="32"/>
        <v>5.7</v>
      </c>
    </row>
    <row r="477" spans="1:19" x14ac:dyDescent="0.25">
      <c r="A477" t="s">
        <v>84</v>
      </c>
      <c r="B477" t="s">
        <v>1782</v>
      </c>
      <c r="C477">
        <v>2019</v>
      </c>
      <c r="D477">
        <f t="shared" si="29"/>
        <v>93341.72</v>
      </c>
      <c r="E477">
        <v>58000</v>
      </c>
      <c r="F477" t="s">
        <v>1766</v>
      </c>
      <c r="G477" t="s">
        <v>29</v>
      </c>
      <c r="H477" t="s">
        <v>1783</v>
      </c>
      <c r="I477" t="s">
        <v>72</v>
      </c>
      <c r="J477" t="s">
        <v>118</v>
      </c>
      <c r="K477" t="s">
        <v>22</v>
      </c>
      <c r="L477" t="s">
        <v>41</v>
      </c>
      <c r="M477">
        <f t="shared" si="30"/>
        <v>0</v>
      </c>
      <c r="N477" t="s">
        <v>24</v>
      </c>
      <c r="O477" t="s">
        <v>1376</v>
      </c>
      <c r="P477">
        <f t="shared" si="31"/>
        <v>32680</v>
      </c>
      <c r="Q477">
        <v>38000</v>
      </c>
      <c r="R477">
        <v>247</v>
      </c>
      <c r="S477">
        <f t="shared" si="32"/>
        <v>2</v>
      </c>
    </row>
    <row r="478" spans="1:19" x14ac:dyDescent="0.25">
      <c r="A478" t="s">
        <v>56</v>
      </c>
      <c r="B478" t="s">
        <v>1784</v>
      </c>
      <c r="C478">
        <v>2023</v>
      </c>
      <c r="D478">
        <f t="shared" si="29"/>
        <v>5495.8960999999999</v>
      </c>
      <c r="E478">
        <v>3415</v>
      </c>
      <c r="F478" t="s">
        <v>1785</v>
      </c>
      <c r="G478" t="s">
        <v>29</v>
      </c>
      <c r="H478" t="s">
        <v>240</v>
      </c>
      <c r="I478" t="s">
        <v>60</v>
      </c>
      <c r="J478" t="s">
        <v>118</v>
      </c>
      <c r="K478" t="s">
        <v>1786</v>
      </c>
      <c r="L478" t="s">
        <v>41</v>
      </c>
      <c r="M478">
        <f t="shared" si="30"/>
        <v>0</v>
      </c>
      <c r="O478" t="s">
        <v>1787</v>
      </c>
      <c r="P478">
        <f t="shared" si="31"/>
        <v>47298.28</v>
      </c>
      <c r="Q478">
        <v>54998</v>
      </c>
      <c r="R478" t="e">
        <v>#VALUE!</v>
      </c>
      <c r="S478">
        <f t="shared" si="32"/>
        <v>3.5</v>
      </c>
    </row>
    <row r="479" spans="1:19" x14ac:dyDescent="0.25">
      <c r="A479" t="s">
        <v>35</v>
      </c>
      <c r="B479" t="s">
        <v>508</v>
      </c>
      <c r="C479">
        <v>2018</v>
      </c>
      <c r="D479">
        <f t="shared" si="29"/>
        <v>98169.74</v>
      </c>
      <c r="E479">
        <v>61000</v>
      </c>
      <c r="F479" t="s">
        <v>1788</v>
      </c>
      <c r="G479" t="s">
        <v>29</v>
      </c>
      <c r="H479" t="s">
        <v>1721</v>
      </c>
      <c r="I479" t="s">
        <v>107</v>
      </c>
      <c r="J479" t="s">
        <v>22</v>
      </c>
      <c r="K479" t="s">
        <v>22</v>
      </c>
      <c r="L479" t="s">
        <v>41</v>
      </c>
      <c r="M479">
        <f t="shared" si="30"/>
        <v>0</v>
      </c>
      <c r="N479" t="s">
        <v>24</v>
      </c>
      <c r="O479" t="s">
        <v>730</v>
      </c>
      <c r="P479">
        <f t="shared" si="31"/>
        <v>55900</v>
      </c>
      <c r="Q479">
        <v>65000</v>
      </c>
      <c r="R479">
        <v>471</v>
      </c>
      <c r="S479">
        <f t="shared" si="32"/>
        <v>5</v>
      </c>
    </row>
    <row r="480" spans="1:19" x14ac:dyDescent="0.25">
      <c r="A480" t="s">
        <v>50</v>
      </c>
      <c r="B480" t="s">
        <v>1449</v>
      </c>
      <c r="C480">
        <v>2019</v>
      </c>
      <c r="D480">
        <f t="shared" si="29"/>
        <v>78052.990000000005</v>
      </c>
      <c r="E480">
        <v>48500</v>
      </c>
      <c r="F480" t="s">
        <v>1789</v>
      </c>
      <c r="G480" t="s">
        <v>29</v>
      </c>
      <c r="H480" t="s">
        <v>1790</v>
      </c>
      <c r="I480" t="s">
        <v>107</v>
      </c>
      <c r="J480" t="s">
        <v>33</v>
      </c>
      <c r="K480" t="s">
        <v>22</v>
      </c>
      <c r="L480" t="s">
        <v>23</v>
      </c>
      <c r="M480">
        <f t="shared" si="30"/>
        <v>1</v>
      </c>
      <c r="N480" t="s">
        <v>24</v>
      </c>
      <c r="O480" t="s">
        <v>1791</v>
      </c>
      <c r="P480">
        <f t="shared" si="31"/>
        <v>37410</v>
      </c>
      <c r="Q480">
        <v>43500</v>
      </c>
      <c r="R480">
        <v>349</v>
      </c>
      <c r="S480">
        <f t="shared" si="32"/>
        <v>3</v>
      </c>
    </row>
    <row r="481" spans="1:19" x14ac:dyDescent="0.25">
      <c r="A481" t="s">
        <v>84</v>
      </c>
      <c r="B481" t="s">
        <v>1782</v>
      </c>
      <c r="C481">
        <v>2018</v>
      </c>
      <c r="D481">
        <f t="shared" si="29"/>
        <v>105701.4512</v>
      </c>
      <c r="E481">
        <v>65680</v>
      </c>
      <c r="F481" t="s">
        <v>1792</v>
      </c>
      <c r="G481" t="s">
        <v>29</v>
      </c>
      <c r="H481" t="s">
        <v>1783</v>
      </c>
      <c r="I481" t="s">
        <v>72</v>
      </c>
      <c r="J481" t="s">
        <v>61</v>
      </c>
      <c r="K481" t="s">
        <v>22</v>
      </c>
      <c r="L481" t="s">
        <v>23</v>
      </c>
      <c r="M481">
        <f t="shared" si="30"/>
        <v>1</v>
      </c>
      <c r="N481" t="s">
        <v>24</v>
      </c>
      <c r="O481" t="s">
        <v>1793</v>
      </c>
      <c r="P481">
        <f t="shared" si="31"/>
        <v>30014</v>
      </c>
      <c r="Q481">
        <v>34900</v>
      </c>
      <c r="R481">
        <v>247</v>
      </c>
      <c r="S481">
        <f t="shared" si="32"/>
        <v>2</v>
      </c>
    </row>
    <row r="482" spans="1:19" x14ac:dyDescent="0.25">
      <c r="A482" t="s">
        <v>567</v>
      </c>
      <c r="B482" t="s">
        <v>1794</v>
      </c>
      <c r="C482">
        <v>2020</v>
      </c>
      <c r="D482">
        <f t="shared" si="29"/>
        <v>71393.541079999995</v>
      </c>
      <c r="E482">
        <v>44362</v>
      </c>
      <c r="F482" t="s">
        <v>1795</v>
      </c>
      <c r="G482" t="s">
        <v>29</v>
      </c>
      <c r="H482" t="s">
        <v>483</v>
      </c>
      <c r="I482" t="s">
        <v>31</v>
      </c>
      <c r="J482" t="s">
        <v>572</v>
      </c>
      <c r="K482" t="s">
        <v>22</v>
      </c>
      <c r="L482" t="s">
        <v>41</v>
      </c>
      <c r="M482">
        <f t="shared" si="30"/>
        <v>0</v>
      </c>
      <c r="N482" t="s">
        <v>24</v>
      </c>
      <c r="O482" t="s">
        <v>1796</v>
      </c>
      <c r="P482">
        <f t="shared" si="31"/>
        <v>43565.88</v>
      </c>
      <c r="Q482">
        <v>50658</v>
      </c>
      <c r="R482" t="e">
        <v>#VALUE!</v>
      </c>
      <c r="S482" t="e">
        <f t="shared" si="32"/>
        <v>#VALUE!</v>
      </c>
    </row>
    <row r="483" spans="1:19" x14ac:dyDescent="0.25">
      <c r="A483" t="s">
        <v>50</v>
      </c>
      <c r="B483" t="s">
        <v>1797</v>
      </c>
      <c r="C483">
        <v>2019</v>
      </c>
      <c r="D483">
        <f t="shared" si="29"/>
        <v>29938.552019999999</v>
      </c>
      <c r="E483">
        <v>18603</v>
      </c>
      <c r="F483" t="s">
        <v>1798</v>
      </c>
      <c r="G483" t="s">
        <v>29</v>
      </c>
      <c r="H483" t="s">
        <v>1436</v>
      </c>
      <c r="I483" t="s">
        <v>31</v>
      </c>
      <c r="J483" t="s">
        <v>1799</v>
      </c>
      <c r="K483" t="s">
        <v>22</v>
      </c>
      <c r="L483" t="s">
        <v>41</v>
      </c>
      <c r="M483">
        <f t="shared" si="30"/>
        <v>0</v>
      </c>
      <c r="O483" t="s">
        <v>1800</v>
      </c>
      <c r="P483">
        <f t="shared" si="31"/>
        <v>36894</v>
      </c>
      <c r="Q483">
        <v>42900</v>
      </c>
      <c r="R483" t="e">
        <v>#VALUE!</v>
      </c>
      <c r="S483" t="e">
        <f t="shared" si="32"/>
        <v>#VALUE!</v>
      </c>
    </row>
    <row r="484" spans="1:19" x14ac:dyDescent="0.25">
      <c r="A484" t="s">
        <v>50</v>
      </c>
      <c r="B484" t="s">
        <v>1801</v>
      </c>
      <c r="C484">
        <v>2020</v>
      </c>
      <c r="D484">
        <f t="shared" si="29"/>
        <v>57934.630660000003</v>
      </c>
      <c r="E484">
        <v>35999</v>
      </c>
      <c r="F484" t="s">
        <v>1802</v>
      </c>
      <c r="G484" t="s">
        <v>46</v>
      </c>
      <c r="H484" t="s">
        <v>1803</v>
      </c>
      <c r="I484" t="s">
        <v>39</v>
      </c>
      <c r="J484" t="s">
        <v>186</v>
      </c>
      <c r="K484" t="s">
        <v>1804</v>
      </c>
      <c r="L484" t="s">
        <v>41</v>
      </c>
      <c r="M484">
        <f t="shared" si="30"/>
        <v>0</v>
      </c>
      <c r="O484" t="s">
        <v>1805</v>
      </c>
      <c r="P484">
        <f t="shared" si="31"/>
        <v>51254.28</v>
      </c>
      <c r="Q484">
        <v>59598</v>
      </c>
      <c r="R484" t="e">
        <v>#VALUE!</v>
      </c>
      <c r="S484">
        <f t="shared" si="32"/>
        <v>4</v>
      </c>
    </row>
    <row r="485" spans="1:19" x14ac:dyDescent="0.25">
      <c r="A485" t="s">
        <v>363</v>
      </c>
      <c r="B485" t="s">
        <v>1806</v>
      </c>
      <c r="C485">
        <v>2021</v>
      </c>
      <c r="D485">
        <f t="shared" si="29"/>
        <v>12945.53096</v>
      </c>
      <c r="E485">
        <v>8044</v>
      </c>
      <c r="F485" t="s">
        <v>1807</v>
      </c>
      <c r="G485" t="s">
        <v>29</v>
      </c>
      <c r="H485" t="s">
        <v>1808</v>
      </c>
      <c r="I485" t="s">
        <v>107</v>
      </c>
      <c r="J485" t="s">
        <v>22</v>
      </c>
      <c r="K485" t="s">
        <v>146</v>
      </c>
      <c r="L485" t="s">
        <v>41</v>
      </c>
      <c r="M485">
        <f t="shared" si="30"/>
        <v>0</v>
      </c>
      <c r="N485" t="s">
        <v>24</v>
      </c>
      <c r="O485" t="s">
        <v>1809</v>
      </c>
      <c r="P485">
        <f t="shared" si="31"/>
        <v>79980</v>
      </c>
      <c r="Q485">
        <v>93000</v>
      </c>
      <c r="R485">
        <v>420</v>
      </c>
      <c r="S485">
        <f t="shared" si="32"/>
        <v>6.2</v>
      </c>
    </row>
    <row r="486" spans="1:19" x14ac:dyDescent="0.25">
      <c r="A486" t="s">
        <v>120</v>
      </c>
      <c r="B486" t="s">
        <v>1810</v>
      </c>
      <c r="C486">
        <v>2016</v>
      </c>
      <c r="D486">
        <f t="shared" si="29"/>
        <v>15671.752920000001</v>
      </c>
      <c r="E486">
        <v>9738</v>
      </c>
      <c r="F486" t="s">
        <v>1811</v>
      </c>
      <c r="G486" t="s">
        <v>29</v>
      </c>
      <c r="H486" t="s">
        <v>284</v>
      </c>
      <c r="I486" t="s">
        <v>48</v>
      </c>
      <c r="J486" t="s">
        <v>214</v>
      </c>
      <c r="K486" t="s">
        <v>22</v>
      </c>
      <c r="L486" t="s">
        <v>41</v>
      </c>
      <c r="M486">
        <f t="shared" si="30"/>
        <v>0</v>
      </c>
      <c r="N486" t="s">
        <v>24</v>
      </c>
      <c r="O486" t="s">
        <v>1812</v>
      </c>
      <c r="P486">
        <f t="shared" si="31"/>
        <v>73530</v>
      </c>
      <c r="Q486">
        <v>85500</v>
      </c>
      <c r="R486">
        <v>503</v>
      </c>
      <c r="S486">
        <f t="shared" si="32"/>
        <v>4</v>
      </c>
    </row>
    <row r="487" spans="1:19" x14ac:dyDescent="0.25">
      <c r="A487" t="s">
        <v>68</v>
      </c>
      <c r="B487" t="s">
        <v>1703</v>
      </c>
      <c r="C487">
        <v>2009</v>
      </c>
      <c r="D487">
        <f t="shared" si="29"/>
        <v>180246.08</v>
      </c>
      <c r="E487">
        <v>112000</v>
      </c>
      <c r="F487" t="s">
        <v>1813</v>
      </c>
      <c r="G487" t="s">
        <v>29</v>
      </c>
      <c r="H487" t="s">
        <v>1814</v>
      </c>
      <c r="I487" t="s">
        <v>107</v>
      </c>
      <c r="J487" t="s">
        <v>33</v>
      </c>
      <c r="K487" t="s">
        <v>22</v>
      </c>
      <c r="L487" t="s">
        <v>23</v>
      </c>
      <c r="M487">
        <f t="shared" si="30"/>
        <v>1</v>
      </c>
      <c r="N487" t="s">
        <v>24</v>
      </c>
      <c r="O487" t="s">
        <v>1815</v>
      </c>
      <c r="P487">
        <f t="shared" si="31"/>
        <v>24080</v>
      </c>
      <c r="Q487">
        <v>28000</v>
      </c>
      <c r="R487">
        <v>420</v>
      </c>
      <c r="S487">
        <f t="shared" si="32"/>
        <v>4</v>
      </c>
    </row>
    <row r="488" spans="1:19" x14ac:dyDescent="0.25">
      <c r="A488" t="s">
        <v>237</v>
      </c>
      <c r="B488" t="s">
        <v>1816</v>
      </c>
      <c r="C488">
        <v>2009</v>
      </c>
      <c r="D488">
        <f t="shared" si="29"/>
        <v>269242.58199999999</v>
      </c>
      <c r="E488">
        <v>167300</v>
      </c>
      <c r="F488" t="s">
        <v>1817</v>
      </c>
      <c r="G488" t="s">
        <v>29</v>
      </c>
      <c r="H488" t="s">
        <v>1818</v>
      </c>
      <c r="I488" t="s">
        <v>247</v>
      </c>
      <c r="J488" t="s">
        <v>61</v>
      </c>
      <c r="K488" t="s">
        <v>22</v>
      </c>
      <c r="L488" t="s">
        <v>41</v>
      </c>
      <c r="M488">
        <f t="shared" si="30"/>
        <v>0</v>
      </c>
      <c r="N488" t="s">
        <v>24</v>
      </c>
      <c r="O488" t="s">
        <v>832</v>
      </c>
      <c r="P488">
        <f t="shared" si="31"/>
        <v>5375</v>
      </c>
      <c r="Q488">
        <v>6250</v>
      </c>
      <c r="R488">
        <v>190</v>
      </c>
      <c r="S488">
        <f t="shared" si="32"/>
        <v>2.4</v>
      </c>
    </row>
    <row r="489" spans="1:19" x14ac:dyDescent="0.25">
      <c r="A489" t="s">
        <v>1245</v>
      </c>
      <c r="B489" t="s">
        <v>1819</v>
      </c>
      <c r="C489">
        <v>2022</v>
      </c>
      <c r="D489">
        <f t="shared" si="29"/>
        <v>185.07409999999999</v>
      </c>
      <c r="E489">
        <v>115</v>
      </c>
      <c r="F489" t="s">
        <v>1820</v>
      </c>
      <c r="G489" t="s">
        <v>29</v>
      </c>
      <c r="H489" t="s">
        <v>1821</v>
      </c>
      <c r="I489" t="s">
        <v>31</v>
      </c>
      <c r="J489" t="s">
        <v>136</v>
      </c>
      <c r="K489" t="s">
        <v>1822</v>
      </c>
      <c r="L489" t="s">
        <v>41</v>
      </c>
      <c r="M489">
        <f t="shared" si="30"/>
        <v>0</v>
      </c>
      <c r="N489" t="s">
        <v>24</v>
      </c>
      <c r="O489" t="s">
        <v>1823</v>
      </c>
      <c r="P489">
        <f t="shared" si="31"/>
        <v>386995.7</v>
      </c>
      <c r="Q489">
        <v>449995</v>
      </c>
      <c r="R489" t="e">
        <v>#VALUE!</v>
      </c>
      <c r="S489" t="e">
        <f t="shared" si="32"/>
        <v>#VALUE!</v>
      </c>
    </row>
    <row r="490" spans="1:19" x14ac:dyDescent="0.25">
      <c r="A490" t="s">
        <v>363</v>
      </c>
      <c r="B490" t="s">
        <v>1824</v>
      </c>
      <c r="C490">
        <v>2015</v>
      </c>
      <c r="D490">
        <f t="shared" si="29"/>
        <v>114263.14</v>
      </c>
      <c r="E490">
        <v>71000</v>
      </c>
      <c r="F490" t="s">
        <v>1825</v>
      </c>
      <c r="G490" t="s">
        <v>29</v>
      </c>
      <c r="H490" t="s">
        <v>1808</v>
      </c>
      <c r="I490" t="s">
        <v>21</v>
      </c>
      <c r="J490" t="s">
        <v>22</v>
      </c>
      <c r="K490" t="s">
        <v>108</v>
      </c>
      <c r="L490" t="s">
        <v>23</v>
      </c>
      <c r="M490">
        <f t="shared" si="30"/>
        <v>1</v>
      </c>
      <c r="N490" t="s">
        <v>24</v>
      </c>
      <c r="O490" t="s">
        <v>1021</v>
      </c>
      <c r="P490">
        <f t="shared" si="31"/>
        <v>30959.14</v>
      </c>
      <c r="Q490">
        <v>35999</v>
      </c>
      <c r="R490">
        <v>420</v>
      </c>
      <c r="S490">
        <f t="shared" si="32"/>
        <v>6.2</v>
      </c>
    </row>
    <row r="491" spans="1:19" x14ac:dyDescent="0.25">
      <c r="A491" t="s">
        <v>56</v>
      </c>
      <c r="B491" t="s">
        <v>1826</v>
      </c>
      <c r="C491">
        <v>2020</v>
      </c>
      <c r="D491">
        <f t="shared" si="29"/>
        <v>49913.680099999998</v>
      </c>
      <c r="E491">
        <v>31015</v>
      </c>
      <c r="F491" t="s">
        <v>1827</v>
      </c>
      <c r="G491" t="s">
        <v>29</v>
      </c>
      <c r="H491" t="s">
        <v>53</v>
      </c>
      <c r="I491" t="s">
        <v>500</v>
      </c>
      <c r="J491" t="s">
        <v>61</v>
      </c>
      <c r="K491" t="s">
        <v>813</v>
      </c>
      <c r="L491" t="s">
        <v>41</v>
      </c>
      <c r="M491">
        <f t="shared" si="30"/>
        <v>0</v>
      </c>
      <c r="N491" t="s">
        <v>24</v>
      </c>
      <c r="O491" t="s">
        <v>1828</v>
      </c>
      <c r="P491">
        <f t="shared" si="31"/>
        <v>31450.2</v>
      </c>
      <c r="Q491">
        <v>36570</v>
      </c>
      <c r="R491" t="e">
        <v>#VALUE!</v>
      </c>
      <c r="S491" t="e">
        <f t="shared" si="32"/>
        <v>#VALUE!</v>
      </c>
    </row>
    <row r="492" spans="1:19" x14ac:dyDescent="0.25">
      <c r="A492" t="s">
        <v>68</v>
      </c>
      <c r="B492" t="s">
        <v>1829</v>
      </c>
      <c r="C492">
        <v>2022</v>
      </c>
      <c r="D492">
        <f t="shared" si="29"/>
        <v>53108.22</v>
      </c>
      <c r="E492">
        <v>33000</v>
      </c>
      <c r="F492" t="s">
        <v>474</v>
      </c>
      <c r="G492" t="s">
        <v>29</v>
      </c>
      <c r="H492" t="s">
        <v>271</v>
      </c>
      <c r="I492" t="s">
        <v>107</v>
      </c>
      <c r="J492" t="s">
        <v>487</v>
      </c>
      <c r="K492" t="s">
        <v>22</v>
      </c>
      <c r="L492" t="s">
        <v>41</v>
      </c>
      <c r="M492">
        <f t="shared" si="30"/>
        <v>0</v>
      </c>
      <c r="N492" t="s">
        <v>24</v>
      </c>
      <c r="O492" t="s">
        <v>1136</v>
      </c>
      <c r="P492">
        <f t="shared" si="31"/>
        <v>25799.14</v>
      </c>
      <c r="Q492">
        <v>29999</v>
      </c>
      <c r="R492">
        <v>228</v>
      </c>
      <c r="S492">
        <f t="shared" si="32"/>
        <v>2</v>
      </c>
    </row>
    <row r="493" spans="1:19" x14ac:dyDescent="0.25">
      <c r="A493" t="s">
        <v>305</v>
      </c>
      <c r="B493" t="s">
        <v>619</v>
      </c>
      <c r="C493">
        <v>2017</v>
      </c>
      <c r="D493">
        <f t="shared" si="29"/>
        <v>101388.42</v>
      </c>
      <c r="E493">
        <v>63000</v>
      </c>
      <c r="F493" t="s">
        <v>1830</v>
      </c>
      <c r="G493" t="s">
        <v>136</v>
      </c>
      <c r="H493" t="s">
        <v>136</v>
      </c>
      <c r="I493" t="s">
        <v>191</v>
      </c>
      <c r="J493" t="s">
        <v>118</v>
      </c>
      <c r="K493" t="s">
        <v>146</v>
      </c>
      <c r="L493" t="s">
        <v>41</v>
      </c>
      <c r="M493">
        <f t="shared" si="30"/>
        <v>0</v>
      </c>
      <c r="N493" t="s">
        <v>24</v>
      </c>
      <c r="O493" t="s">
        <v>231</v>
      </c>
      <c r="P493">
        <f t="shared" si="31"/>
        <v>17200</v>
      </c>
      <c r="Q493">
        <v>20000</v>
      </c>
      <c r="R493" t="e">
        <v>#VALUE!</v>
      </c>
      <c r="S493" t="e">
        <f t="shared" si="32"/>
        <v>#VALUE!</v>
      </c>
    </row>
    <row r="494" spans="1:19" x14ac:dyDescent="0.25">
      <c r="A494" t="s">
        <v>1831</v>
      </c>
      <c r="B494" t="s">
        <v>1832</v>
      </c>
      <c r="C494">
        <v>2013</v>
      </c>
      <c r="D494">
        <f t="shared" si="29"/>
        <v>109958.15549999999</v>
      </c>
      <c r="E494">
        <v>68325</v>
      </c>
      <c r="F494" t="s">
        <v>1833</v>
      </c>
      <c r="G494" t="s">
        <v>19</v>
      </c>
      <c r="H494" t="s">
        <v>1834</v>
      </c>
      <c r="I494" t="s">
        <v>107</v>
      </c>
      <c r="J494" t="s">
        <v>61</v>
      </c>
      <c r="K494" t="s">
        <v>33</v>
      </c>
      <c r="L494" t="s">
        <v>41</v>
      </c>
      <c r="M494">
        <f t="shared" si="30"/>
        <v>0</v>
      </c>
      <c r="N494" t="s">
        <v>24</v>
      </c>
      <c r="O494" t="s">
        <v>1835</v>
      </c>
      <c r="P494">
        <f t="shared" si="31"/>
        <v>10315.700000000001</v>
      </c>
      <c r="Q494">
        <v>11995</v>
      </c>
      <c r="R494">
        <v>180</v>
      </c>
      <c r="S494">
        <f t="shared" si="32"/>
        <v>2.4</v>
      </c>
    </row>
    <row r="495" spans="1:19" x14ac:dyDescent="0.25">
      <c r="A495" t="s">
        <v>120</v>
      </c>
      <c r="B495" t="s">
        <v>1836</v>
      </c>
      <c r="C495">
        <v>2020</v>
      </c>
      <c r="D495">
        <f t="shared" si="29"/>
        <v>33694.751579999996</v>
      </c>
      <c r="E495">
        <v>20937</v>
      </c>
      <c r="F495" t="s">
        <v>1837</v>
      </c>
      <c r="G495" t="s">
        <v>29</v>
      </c>
      <c r="H495" t="s">
        <v>777</v>
      </c>
      <c r="I495" t="s">
        <v>123</v>
      </c>
      <c r="J495" t="s">
        <v>1838</v>
      </c>
      <c r="K495" t="s">
        <v>22</v>
      </c>
      <c r="L495" t="s">
        <v>41</v>
      </c>
      <c r="M495">
        <f t="shared" si="30"/>
        <v>0</v>
      </c>
      <c r="O495" t="s">
        <v>502</v>
      </c>
      <c r="P495">
        <f t="shared" si="31"/>
        <v>90214</v>
      </c>
      <c r="Q495">
        <v>104900</v>
      </c>
      <c r="R495" t="e">
        <v>#VALUE!</v>
      </c>
      <c r="S495" t="e">
        <f t="shared" si="32"/>
        <v>#VALUE!</v>
      </c>
    </row>
    <row r="496" spans="1:19" x14ac:dyDescent="0.25">
      <c r="A496" t="s">
        <v>567</v>
      </c>
      <c r="B496" t="s">
        <v>1839</v>
      </c>
      <c r="C496">
        <v>2021</v>
      </c>
      <c r="D496">
        <f t="shared" si="29"/>
        <v>55304.969100000002</v>
      </c>
      <c r="E496">
        <v>34365</v>
      </c>
      <c r="F496" t="s">
        <v>1840</v>
      </c>
      <c r="G496" t="s">
        <v>29</v>
      </c>
      <c r="H496" t="s">
        <v>1841</v>
      </c>
      <c r="I496" t="s">
        <v>95</v>
      </c>
      <c r="J496" t="s">
        <v>33</v>
      </c>
      <c r="K496" t="s">
        <v>33</v>
      </c>
      <c r="L496" t="s">
        <v>23</v>
      </c>
      <c r="M496">
        <f t="shared" si="30"/>
        <v>1</v>
      </c>
      <c r="N496" t="s">
        <v>24</v>
      </c>
      <c r="O496" t="s">
        <v>192</v>
      </c>
      <c r="P496">
        <f t="shared" si="31"/>
        <v>41280</v>
      </c>
      <c r="Q496">
        <v>48000</v>
      </c>
      <c r="R496">
        <v>410</v>
      </c>
      <c r="S496">
        <f t="shared" si="32"/>
        <v>6.4</v>
      </c>
    </row>
    <row r="497" spans="1:19" x14ac:dyDescent="0.25">
      <c r="A497" t="s">
        <v>120</v>
      </c>
      <c r="B497" t="s">
        <v>121</v>
      </c>
      <c r="C497">
        <v>2018</v>
      </c>
      <c r="D497">
        <f t="shared" si="29"/>
        <v>51498.879999999997</v>
      </c>
      <c r="E497">
        <v>32000</v>
      </c>
      <c r="F497" t="s">
        <v>1174</v>
      </c>
      <c r="G497" t="s">
        <v>29</v>
      </c>
      <c r="H497" t="s">
        <v>303</v>
      </c>
      <c r="I497" t="s">
        <v>107</v>
      </c>
      <c r="J497" t="s">
        <v>22</v>
      </c>
      <c r="K497" t="s">
        <v>22</v>
      </c>
      <c r="L497" t="s">
        <v>41</v>
      </c>
      <c r="M497">
        <f t="shared" si="30"/>
        <v>0</v>
      </c>
      <c r="N497" t="s">
        <v>24</v>
      </c>
      <c r="O497" t="s">
        <v>1842</v>
      </c>
      <c r="P497">
        <f t="shared" si="31"/>
        <v>38614</v>
      </c>
      <c r="Q497">
        <v>44900</v>
      </c>
      <c r="R497">
        <v>208</v>
      </c>
      <c r="S497">
        <f t="shared" si="32"/>
        <v>2</v>
      </c>
    </row>
    <row r="498" spans="1:19" x14ac:dyDescent="0.25">
      <c r="A498" t="s">
        <v>84</v>
      </c>
      <c r="B498" t="s">
        <v>1843</v>
      </c>
      <c r="C498">
        <v>2020</v>
      </c>
      <c r="D498">
        <f t="shared" si="29"/>
        <v>64755.013579999999</v>
      </c>
      <c r="E498">
        <v>40237</v>
      </c>
      <c r="F498" t="s">
        <v>1844</v>
      </c>
      <c r="G498" t="s">
        <v>29</v>
      </c>
      <c r="H498" t="s">
        <v>346</v>
      </c>
      <c r="I498" t="s">
        <v>39</v>
      </c>
      <c r="J498" t="s">
        <v>1845</v>
      </c>
      <c r="K498" t="s">
        <v>1846</v>
      </c>
      <c r="L498" t="s">
        <v>41</v>
      </c>
      <c r="M498">
        <f t="shared" si="30"/>
        <v>0</v>
      </c>
      <c r="O498" t="s">
        <v>1314</v>
      </c>
      <c r="P498">
        <f t="shared" si="31"/>
        <v>31818.28</v>
      </c>
      <c r="Q498">
        <v>36998</v>
      </c>
      <c r="R498" t="e">
        <v>#VALUE!</v>
      </c>
      <c r="S498">
        <f t="shared" si="32"/>
        <v>2</v>
      </c>
    </row>
    <row r="499" spans="1:19" x14ac:dyDescent="0.25">
      <c r="A499" t="s">
        <v>328</v>
      </c>
      <c r="B499" t="s">
        <v>1847</v>
      </c>
      <c r="C499">
        <v>2020</v>
      </c>
      <c r="D499">
        <f t="shared" si="29"/>
        <v>36210.15</v>
      </c>
      <c r="E499">
        <v>22500</v>
      </c>
      <c r="F499" t="s">
        <v>1848</v>
      </c>
      <c r="G499" t="s">
        <v>29</v>
      </c>
      <c r="H499" t="s">
        <v>1571</v>
      </c>
      <c r="I499" t="s">
        <v>72</v>
      </c>
      <c r="J499" t="s">
        <v>22</v>
      </c>
      <c r="K499" t="s">
        <v>118</v>
      </c>
      <c r="L499" t="s">
        <v>41</v>
      </c>
      <c r="M499">
        <f t="shared" si="30"/>
        <v>0</v>
      </c>
      <c r="N499" t="s">
        <v>24</v>
      </c>
      <c r="O499" t="s">
        <v>1450</v>
      </c>
      <c r="P499">
        <f t="shared" si="31"/>
        <v>43000</v>
      </c>
      <c r="Q499">
        <v>50000</v>
      </c>
      <c r="R499">
        <v>316</v>
      </c>
      <c r="S499">
        <f t="shared" si="32"/>
        <v>2</v>
      </c>
    </row>
    <row r="500" spans="1:19" x14ac:dyDescent="0.25">
      <c r="A500" t="s">
        <v>16</v>
      </c>
      <c r="B500" t="s">
        <v>1849</v>
      </c>
      <c r="C500">
        <v>2020</v>
      </c>
      <c r="D500">
        <f t="shared" si="29"/>
        <v>94468.258000000002</v>
      </c>
      <c r="E500">
        <v>58700</v>
      </c>
      <c r="F500" t="s">
        <v>1850</v>
      </c>
      <c r="G500" t="s">
        <v>29</v>
      </c>
      <c r="H500" t="s">
        <v>145</v>
      </c>
      <c r="I500" t="s">
        <v>165</v>
      </c>
      <c r="J500" t="s">
        <v>22</v>
      </c>
      <c r="K500" t="s">
        <v>108</v>
      </c>
      <c r="L500" t="s">
        <v>23</v>
      </c>
      <c r="M500">
        <f t="shared" si="30"/>
        <v>1</v>
      </c>
      <c r="N500" t="s">
        <v>24</v>
      </c>
      <c r="O500" t="s">
        <v>1851</v>
      </c>
      <c r="P500">
        <f t="shared" si="31"/>
        <v>42139.14</v>
      </c>
      <c r="Q500">
        <v>48999</v>
      </c>
      <c r="R500">
        <v>375</v>
      </c>
      <c r="S500">
        <f t="shared" si="32"/>
        <v>3.5</v>
      </c>
    </row>
    <row r="501" spans="1:19" x14ac:dyDescent="0.25">
      <c r="A501" t="s">
        <v>97</v>
      </c>
      <c r="B501" t="s">
        <v>1852</v>
      </c>
      <c r="C501">
        <v>2006</v>
      </c>
      <c r="D501">
        <f t="shared" si="29"/>
        <v>426302.90061999997</v>
      </c>
      <c r="E501">
        <v>264893</v>
      </c>
      <c r="F501" t="s">
        <v>1853</v>
      </c>
      <c r="G501" t="s">
        <v>46</v>
      </c>
      <c r="H501" t="s">
        <v>1854</v>
      </c>
      <c r="I501" t="s">
        <v>72</v>
      </c>
      <c r="J501" t="s">
        <v>226</v>
      </c>
      <c r="K501" t="s">
        <v>146</v>
      </c>
      <c r="L501" t="s">
        <v>23</v>
      </c>
      <c r="M501">
        <f t="shared" si="30"/>
        <v>1</v>
      </c>
      <c r="N501" t="s">
        <v>24</v>
      </c>
      <c r="O501" t="s">
        <v>989</v>
      </c>
      <c r="P501">
        <f t="shared" si="31"/>
        <v>4300</v>
      </c>
      <c r="Q501">
        <v>5000</v>
      </c>
      <c r="R501">
        <v>208</v>
      </c>
      <c r="S501">
        <f t="shared" si="32"/>
        <v>3.3</v>
      </c>
    </row>
    <row r="502" spans="1:19" x14ac:dyDescent="0.25">
      <c r="A502" t="s">
        <v>97</v>
      </c>
      <c r="B502" t="s">
        <v>1855</v>
      </c>
      <c r="C502">
        <v>2005</v>
      </c>
      <c r="D502">
        <f t="shared" si="29"/>
        <v>337156.73</v>
      </c>
      <c r="E502">
        <v>209500</v>
      </c>
      <c r="F502" t="s">
        <v>1856</v>
      </c>
      <c r="G502" t="s">
        <v>29</v>
      </c>
      <c r="H502" t="s">
        <v>1857</v>
      </c>
      <c r="I502" t="s">
        <v>247</v>
      </c>
      <c r="J502" t="s">
        <v>40</v>
      </c>
      <c r="K502" t="s">
        <v>33</v>
      </c>
      <c r="L502" t="s">
        <v>41</v>
      </c>
      <c r="M502">
        <f t="shared" si="30"/>
        <v>0</v>
      </c>
      <c r="N502" t="s">
        <v>24</v>
      </c>
      <c r="O502" t="s">
        <v>726</v>
      </c>
      <c r="P502">
        <f t="shared" si="31"/>
        <v>7310</v>
      </c>
      <c r="Q502">
        <v>8500</v>
      </c>
      <c r="R502">
        <v>282</v>
      </c>
      <c r="S502">
        <f t="shared" si="32"/>
        <v>4.7</v>
      </c>
    </row>
    <row r="503" spans="1:19" x14ac:dyDescent="0.25">
      <c r="A503" t="s">
        <v>16</v>
      </c>
      <c r="B503" t="s">
        <v>1858</v>
      </c>
      <c r="C503">
        <v>2023</v>
      </c>
      <c r="D503">
        <f t="shared" si="29"/>
        <v>313.82130000000001</v>
      </c>
      <c r="E503">
        <v>195</v>
      </c>
      <c r="F503" t="s">
        <v>1859</v>
      </c>
      <c r="G503" t="s">
        <v>29</v>
      </c>
      <c r="H503" t="s">
        <v>1049</v>
      </c>
      <c r="I503" t="s">
        <v>165</v>
      </c>
      <c r="J503" t="s">
        <v>40</v>
      </c>
      <c r="K503" t="s">
        <v>33</v>
      </c>
      <c r="L503" t="s">
        <v>41</v>
      </c>
      <c r="M503">
        <f t="shared" si="30"/>
        <v>0</v>
      </c>
      <c r="N503" t="s">
        <v>24</v>
      </c>
      <c r="O503" t="s">
        <v>1860</v>
      </c>
      <c r="P503">
        <f t="shared" si="31"/>
        <v>75250</v>
      </c>
      <c r="Q503">
        <v>87500</v>
      </c>
      <c r="R503">
        <v>310</v>
      </c>
      <c r="S503">
        <f t="shared" si="32"/>
        <v>3.5</v>
      </c>
    </row>
    <row r="504" spans="1:19" x14ac:dyDescent="0.25">
      <c r="A504" t="s">
        <v>148</v>
      </c>
      <c r="B504" t="s">
        <v>1861</v>
      </c>
      <c r="C504">
        <v>2016</v>
      </c>
      <c r="D504">
        <f t="shared" si="29"/>
        <v>193120.8</v>
      </c>
      <c r="E504">
        <v>120000</v>
      </c>
      <c r="F504" t="s">
        <v>302</v>
      </c>
      <c r="G504" t="s">
        <v>245</v>
      </c>
      <c r="H504" t="s">
        <v>1862</v>
      </c>
      <c r="I504" t="s">
        <v>21</v>
      </c>
      <c r="J504" t="s">
        <v>118</v>
      </c>
      <c r="K504" t="s">
        <v>33</v>
      </c>
      <c r="L504" t="s">
        <v>41</v>
      </c>
      <c r="M504">
        <f t="shared" si="30"/>
        <v>0</v>
      </c>
      <c r="N504" t="s">
        <v>24</v>
      </c>
      <c r="O504" t="s">
        <v>296</v>
      </c>
      <c r="P504">
        <f t="shared" si="31"/>
        <v>16770</v>
      </c>
      <c r="Q504">
        <v>19500</v>
      </c>
      <c r="R504">
        <v>260</v>
      </c>
      <c r="S504">
        <f t="shared" si="32"/>
        <v>6.6</v>
      </c>
    </row>
    <row r="505" spans="1:19" x14ac:dyDescent="0.25">
      <c r="A505" t="s">
        <v>148</v>
      </c>
      <c r="B505" t="s">
        <v>1302</v>
      </c>
      <c r="C505">
        <v>2022</v>
      </c>
      <c r="D505">
        <f t="shared" si="29"/>
        <v>23618.673839999999</v>
      </c>
      <c r="E505">
        <v>14676</v>
      </c>
      <c r="F505" t="s">
        <v>1863</v>
      </c>
      <c r="H505" t="s">
        <v>1864</v>
      </c>
      <c r="I505" t="s">
        <v>72</v>
      </c>
      <c r="J505" t="s">
        <v>22</v>
      </c>
      <c r="K505" t="s">
        <v>40</v>
      </c>
      <c r="L505" t="s">
        <v>41</v>
      </c>
      <c r="M505">
        <f t="shared" si="30"/>
        <v>0</v>
      </c>
      <c r="N505" t="s">
        <v>24</v>
      </c>
      <c r="O505" t="s">
        <v>1590</v>
      </c>
      <c r="P505">
        <f t="shared" si="31"/>
        <v>28380</v>
      </c>
      <c r="Q505">
        <v>33000</v>
      </c>
      <c r="R505">
        <v>200</v>
      </c>
      <c r="S505" t="e">
        <f t="shared" si="32"/>
        <v>#VALUE!</v>
      </c>
    </row>
    <row r="506" spans="1:19" x14ac:dyDescent="0.25">
      <c r="A506" t="s">
        <v>210</v>
      </c>
      <c r="B506" t="s">
        <v>1865</v>
      </c>
      <c r="C506">
        <v>2021</v>
      </c>
      <c r="D506">
        <f t="shared" si="29"/>
        <v>54241.195359999998</v>
      </c>
      <c r="E506">
        <v>33704</v>
      </c>
      <c r="F506" t="s">
        <v>1866</v>
      </c>
      <c r="G506" t="s">
        <v>46</v>
      </c>
      <c r="H506" t="s">
        <v>1867</v>
      </c>
      <c r="I506" t="s">
        <v>31</v>
      </c>
      <c r="J506" t="s">
        <v>572</v>
      </c>
      <c r="K506" t="s">
        <v>22</v>
      </c>
      <c r="L506" t="s">
        <v>41</v>
      </c>
      <c r="M506">
        <f t="shared" si="30"/>
        <v>0</v>
      </c>
      <c r="O506" t="s">
        <v>1112</v>
      </c>
      <c r="P506">
        <f t="shared" si="31"/>
        <v>36978.28</v>
      </c>
      <c r="Q506">
        <v>42998</v>
      </c>
      <c r="R506" t="e">
        <v>#VALUE!</v>
      </c>
      <c r="S506" t="e">
        <f t="shared" si="32"/>
        <v>#VALUE!</v>
      </c>
    </row>
    <row r="507" spans="1:19" x14ac:dyDescent="0.25">
      <c r="A507" t="s">
        <v>68</v>
      </c>
      <c r="B507" t="s">
        <v>640</v>
      </c>
      <c r="C507">
        <v>2023</v>
      </c>
      <c r="D507">
        <f t="shared" si="29"/>
        <v>4747.5529999999999</v>
      </c>
      <c r="E507">
        <v>2950</v>
      </c>
      <c r="F507" t="s">
        <v>1868</v>
      </c>
      <c r="G507" t="s">
        <v>46</v>
      </c>
      <c r="H507" t="s">
        <v>1567</v>
      </c>
      <c r="I507" t="s">
        <v>95</v>
      </c>
      <c r="J507" t="s">
        <v>22</v>
      </c>
      <c r="K507" t="s">
        <v>108</v>
      </c>
      <c r="L507" t="s">
        <v>41</v>
      </c>
      <c r="M507">
        <f t="shared" si="30"/>
        <v>0</v>
      </c>
      <c r="N507" t="s">
        <v>24</v>
      </c>
      <c r="O507" t="s">
        <v>1869</v>
      </c>
      <c r="P507">
        <f t="shared" si="31"/>
        <v>74820</v>
      </c>
      <c r="Q507">
        <v>87000</v>
      </c>
      <c r="R507">
        <v>375</v>
      </c>
      <c r="S507">
        <f t="shared" si="32"/>
        <v>3</v>
      </c>
    </row>
    <row r="508" spans="1:19" x14ac:dyDescent="0.25">
      <c r="A508" t="s">
        <v>120</v>
      </c>
      <c r="B508" t="s">
        <v>1870</v>
      </c>
      <c r="C508">
        <v>2021</v>
      </c>
      <c r="D508">
        <f t="shared" si="29"/>
        <v>28958.463960000001</v>
      </c>
      <c r="E508">
        <v>17994</v>
      </c>
      <c r="F508" t="s">
        <v>1871</v>
      </c>
      <c r="G508" t="s">
        <v>29</v>
      </c>
      <c r="H508" t="s">
        <v>1872</v>
      </c>
      <c r="I508" t="s">
        <v>123</v>
      </c>
      <c r="J508" t="s">
        <v>136</v>
      </c>
      <c r="K508" t="s">
        <v>136</v>
      </c>
      <c r="L508" t="s">
        <v>41</v>
      </c>
      <c r="M508">
        <f t="shared" si="30"/>
        <v>0</v>
      </c>
      <c r="N508" t="s">
        <v>24</v>
      </c>
      <c r="O508" t="s">
        <v>1860</v>
      </c>
      <c r="P508">
        <f t="shared" si="31"/>
        <v>75250</v>
      </c>
      <c r="Q508">
        <v>87500</v>
      </c>
      <c r="R508" t="e">
        <v>#VALUE!</v>
      </c>
      <c r="S508" t="e">
        <f t="shared" si="32"/>
        <v>#VALUE!</v>
      </c>
    </row>
    <row r="509" spans="1:19" x14ac:dyDescent="0.25">
      <c r="A509" t="s">
        <v>97</v>
      </c>
      <c r="B509" t="s">
        <v>1873</v>
      </c>
      <c r="C509">
        <v>2020</v>
      </c>
      <c r="D509">
        <f t="shared" si="29"/>
        <v>70973.503339999996</v>
      </c>
      <c r="E509">
        <v>44101</v>
      </c>
      <c r="F509" t="s">
        <v>1874</v>
      </c>
      <c r="G509" t="s">
        <v>29</v>
      </c>
      <c r="H509" t="s">
        <v>1875</v>
      </c>
      <c r="I509" t="s">
        <v>571</v>
      </c>
      <c r="J509" t="s">
        <v>33</v>
      </c>
      <c r="K509" t="s">
        <v>22</v>
      </c>
      <c r="L509" t="s">
        <v>41</v>
      </c>
      <c r="M509">
        <f t="shared" si="30"/>
        <v>0</v>
      </c>
      <c r="N509" t="s">
        <v>24</v>
      </c>
      <c r="O509" t="s">
        <v>1876</v>
      </c>
      <c r="P509">
        <f t="shared" si="31"/>
        <v>39063.78</v>
      </c>
      <c r="Q509">
        <v>45423</v>
      </c>
      <c r="R509" t="e">
        <v>#VALUE!</v>
      </c>
      <c r="S509" t="e">
        <f t="shared" si="32"/>
        <v>#VALUE!</v>
      </c>
    </row>
    <row r="510" spans="1:19" x14ac:dyDescent="0.25">
      <c r="A510" t="s">
        <v>68</v>
      </c>
      <c r="B510" t="s">
        <v>1423</v>
      </c>
      <c r="C510">
        <v>2021</v>
      </c>
      <c r="D510">
        <f t="shared" si="29"/>
        <v>41710.87412</v>
      </c>
      <c r="E510">
        <v>25918</v>
      </c>
      <c r="F510" t="s">
        <v>1877</v>
      </c>
      <c r="G510" t="s">
        <v>29</v>
      </c>
      <c r="H510" t="s">
        <v>271</v>
      </c>
      <c r="I510" t="s">
        <v>107</v>
      </c>
      <c r="J510" t="s">
        <v>33</v>
      </c>
      <c r="K510" t="s">
        <v>22</v>
      </c>
      <c r="L510" t="s">
        <v>41</v>
      </c>
      <c r="M510">
        <f t="shared" si="30"/>
        <v>0</v>
      </c>
      <c r="N510" t="s">
        <v>24</v>
      </c>
      <c r="O510" t="s">
        <v>675</v>
      </c>
      <c r="P510">
        <f t="shared" si="31"/>
        <v>27520</v>
      </c>
      <c r="Q510">
        <v>32000</v>
      </c>
      <c r="R510">
        <v>228</v>
      </c>
      <c r="S510">
        <f t="shared" si="32"/>
        <v>2</v>
      </c>
    </row>
    <row r="511" spans="1:19" x14ac:dyDescent="0.25">
      <c r="A511" t="s">
        <v>68</v>
      </c>
      <c r="B511" t="s">
        <v>1878</v>
      </c>
      <c r="C511">
        <v>2008</v>
      </c>
      <c r="D511">
        <f t="shared" si="29"/>
        <v>140012.57999999999</v>
      </c>
      <c r="E511">
        <v>87000</v>
      </c>
      <c r="F511" t="s">
        <v>1879</v>
      </c>
      <c r="G511" t="s">
        <v>29</v>
      </c>
      <c r="H511" t="s">
        <v>479</v>
      </c>
      <c r="I511" t="s">
        <v>72</v>
      </c>
      <c r="J511" t="s">
        <v>118</v>
      </c>
      <c r="K511" t="s">
        <v>146</v>
      </c>
      <c r="L511" t="s">
        <v>41</v>
      </c>
      <c r="M511">
        <f t="shared" si="30"/>
        <v>0</v>
      </c>
      <c r="N511" t="s">
        <v>24</v>
      </c>
      <c r="O511" t="s">
        <v>1880</v>
      </c>
      <c r="P511">
        <f t="shared" si="31"/>
        <v>13158</v>
      </c>
      <c r="Q511">
        <v>15300</v>
      </c>
      <c r="R511">
        <v>300</v>
      </c>
      <c r="S511">
        <f t="shared" si="32"/>
        <v>3</v>
      </c>
    </row>
    <row r="512" spans="1:19" x14ac:dyDescent="0.25">
      <c r="A512" t="s">
        <v>857</v>
      </c>
      <c r="B512" t="s">
        <v>1881</v>
      </c>
      <c r="C512">
        <v>2018</v>
      </c>
      <c r="D512">
        <f t="shared" si="29"/>
        <v>45597.430220000002</v>
      </c>
      <c r="E512">
        <v>28333</v>
      </c>
      <c r="F512" t="s">
        <v>1882</v>
      </c>
      <c r="G512" t="s">
        <v>29</v>
      </c>
      <c r="H512" t="s">
        <v>1883</v>
      </c>
      <c r="I512" t="s">
        <v>107</v>
      </c>
      <c r="J512" t="s">
        <v>40</v>
      </c>
      <c r="K512" t="s">
        <v>22</v>
      </c>
      <c r="L512" t="s">
        <v>41</v>
      </c>
      <c r="M512">
        <f t="shared" si="30"/>
        <v>0</v>
      </c>
      <c r="N512" t="s">
        <v>24</v>
      </c>
      <c r="O512" t="s">
        <v>1477</v>
      </c>
      <c r="P512">
        <f t="shared" si="31"/>
        <v>17630</v>
      </c>
      <c r="Q512">
        <v>20500</v>
      </c>
      <c r="R512">
        <v>184</v>
      </c>
      <c r="S512">
        <f t="shared" si="32"/>
        <v>2.5</v>
      </c>
    </row>
    <row r="513" spans="1:19" x14ac:dyDescent="0.25">
      <c r="A513" t="s">
        <v>50</v>
      </c>
      <c r="B513" t="s">
        <v>1756</v>
      </c>
      <c r="C513">
        <v>2018</v>
      </c>
      <c r="D513">
        <f t="shared" si="29"/>
        <v>47144.005960000002</v>
      </c>
      <c r="E513">
        <v>29294</v>
      </c>
      <c r="F513" t="s">
        <v>1884</v>
      </c>
      <c r="G513" t="s">
        <v>29</v>
      </c>
      <c r="H513" t="s">
        <v>410</v>
      </c>
      <c r="I513" t="s">
        <v>72</v>
      </c>
      <c r="J513" t="s">
        <v>118</v>
      </c>
      <c r="K513" t="s">
        <v>146</v>
      </c>
      <c r="L513" t="s">
        <v>41</v>
      </c>
      <c r="M513">
        <f t="shared" si="30"/>
        <v>0</v>
      </c>
      <c r="N513" t="s">
        <v>24</v>
      </c>
      <c r="O513" t="s">
        <v>689</v>
      </c>
      <c r="P513">
        <f t="shared" si="31"/>
        <v>34399.14</v>
      </c>
      <c r="Q513">
        <v>39999</v>
      </c>
      <c r="R513">
        <v>340</v>
      </c>
      <c r="S513">
        <f t="shared" si="32"/>
        <v>3</v>
      </c>
    </row>
    <row r="514" spans="1:19" x14ac:dyDescent="0.25">
      <c r="A514" t="s">
        <v>906</v>
      </c>
      <c r="B514" t="s">
        <v>1885</v>
      </c>
      <c r="C514">
        <v>2008</v>
      </c>
      <c r="D514">
        <f t="shared" si="29"/>
        <v>59545.58</v>
      </c>
      <c r="E514">
        <v>37000</v>
      </c>
      <c r="F514" t="s">
        <v>1720</v>
      </c>
      <c r="G514" t="s">
        <v>29</v>
      </c>
      <c r="H514" t="s">
        <v>1886</v>
      </c>
      <c r="I514" t="s">
        <v>72</v>
      </c>
      <c r="J514" t="s">
        <v>40</v>
      </c>
      <c r="K514" t="s">
        <v>22</v>
      </c>
      <c r="L514" t="s">
        <v>41</v>
      </c>
      <c r="M514">
        <f t="shared" si="30"/>
        <v>0</v>
      </c>
      <c r="N514" t="s">
        <v>24</v>
      </c>
      <c r="O514" t="s">
        <v>1887</v>
      </c>
      <c r="P514">
        <f t="shared" si="31"/>
        <v>12895.699999999999</v>
      </c>
      <c r="Q514">
        <v>14995</v>
      </c>
      <c r="R514">
        <v>260</v>
      </c>
      <c r="S514">
        <f t="shared" si="32"/>
        <v>2</v>
      </c>
    </row>
    <row r="515" spans="1:19" x14ac:dyDescent="0.25">
      <c r="A515" t="s">
        <v>68</v>
      </c>
      <c r="B515" t="s">
        <v>1888</v>
      </c>
      <c r="C515">
        <v>2005</v>
      </c>
      <c r="D515">
        <f t="shared" ref="D515:D578" si="33">E515*1.60934</f>
        <v>222088.92</v>
      </c>
      <c r="E515">
        <v>138000</v>
      </c>
      <c r="F515" t="s">
        <v>1889</v>
      </c>
      <c r="G515" t="s">
        <v>29</v>
      </c>
      <c r="H515" t="s">
        <v>1890</v>
      </c>
      <c r="I515" t="s">
        <v>247</v>
      </c>
      <c r="J515" t="s">
        <v>118</v>
      </c>
      <c r="K515" t="s">
        <v>146</v>
      </c>
      <c r="L515" t="s">
        <v>41</v>
      </c>
      <c r="M515">
        <f t="shared" ref="M515:M578" si="34">IF(ISNUMBER(SEARCH("At least 1 accident or damage reported", L515)), 1, 0)</f>
        <v>0</v>
      </c>
      <c r="N515" t="s">
        <v>24</v>
      </c>
      <c r="O515" t="s">
        <v>639</v>
      </c>
      <c r="P515">
        <f t="shared" ref="P515:P578" si="35">Q515*0.86</f>
        <v>8557</v>
      </c>
      <c r="Q515">
        <v>9950</v>
      </c>
      <c r="R515">
        <v>184</v>
      </c>
      <c r="S515">
        <f t="shared" ref="S515:S578" si="36">VALUE(SUBSTITUTE(MID(H515, SEARCH("L", H515)-4, 4), "L", ""))</f>
        <v>2.5</v>
      </c>
    </row>
    <row r="516" spans="1:19" x14ac:dyDescent="0.25">
      <c r="A516" t="s">
        <v>328</v>
      </c>
      <c r="B516" t="s">
        <v>1891</v>
      </c>
      <c r="C516">
        <v>2020</v>
      </c>
      <c r="D516">
        <f t="shared" si="33"/>
        <v>71594.708580000006</v>
      </c>
      <c r="E516">
        <v>44487</v>
      </c>
      <c r="F516" t="s">
        <v>1892</v>
      </c>
      <c r="G516" t="s">
        <v>331</v>
      </c>
      <c r="H516" t="s">
        <v>332</v>
      </c>
      <c r="I516" t="s">
        <v>95</v>
      </c>
      <c r="J516" t="s">
        <v>40</v>
      </c>
      <c r="K516" t="s">
        <v>108</v>
      </c>
      <c r="L516" t="s">
        <v>41</v>
      </c>
      <c r="M516">
        <f t="shared" si="34"/>
        <v>0</v>
      </c>
      <c r="N516" t="s">
        <v>24</v>
      </c>
      <c r="O516" t="s">
        <v>730</v>
      </c>
      <c r="P516">
        <f t="shared" si="35"/>
        <v>55900</v>
      </c>
      <c r="Q516">
        <v>65000</v>
      </c>
      <c r="R516">
        <v>400</v>
      </c>
      <c r="S516">
        <f t="shared" si="36"/>
        <v>2</v>
      </c>
    </row>
    <row r="517" spans="1:19" x14ac:dyDescent="0.25">
      <c r="A517" t="s">
        <v>56</v>
      </c>
      <c r="B517" t="s">
        <v>1893</v>
      </c>
      <c r="C517">
        <v>2021</v>
      </c>
      <c r="D517">
        <f t="shared" si="33"/>
        <v>27162.44052</v>
      </c>
      <c r="E517">
        <v>16878</v>
      </c>
      <c r="F517" t="s">
        <v>1894</v>
      </c>
      <c r="G517" t="s">
        <v>29</v>
      </c>
      <c r="H517" t="s">
        <v>53</v>
      </c>
      <c r="I517" t="s">
        <v>500</v>
      </c>
      <c r="J517" t="s">
        <v>214</v>
      </c>
      <c r="K517" t="s">
        <v>813</v>
      </c>
      <c r="L517" t="s">
        <v>41</v>
      </c>
      <c r="M517">
        <f t="shared" si="34"/>
        <v>0</v>
      </c>
      <c r="N517" t="s">
        <v>24</v>
      </c>
      <c r="O517" t="s">
        <v>1895</v>
      </c>
      <c r="P517">
        <f t="shared" si="35"/>
        <v>33351.659999999996</v>
      </c>
      <c r="Q517">
        <v>38781</v>
      </c>
      <c r="R517" t="e">
        <v>#VALUE!</v>
      </c>
      <c r="S517" t="e">
        <f t="shared" si="36"/>
        <v>#VALUE!</v>
      </c>
    </row>
    <row r="518" spans="1:19" x14ac:dyDescent="0.25">
      <c r="A518" t="s">
        <v>56</v>
      </c>
      <c r="B518" t="s">
        <v>1784</v>
      </c>
      <c r="C518">
        <v>2022</v>
      </c>
      <c r="D518">
        <f t="shared" si="33"/>
        <v>48565.053180000003</v>
      </c>
      <c r="E518">
        <v>30177</v>
      </c>
      <c r="F518" t="s">
        <v>1896</v>
      </c>
      <c r="G518" t="s">
        <v>29</v>
      </c>
      <c r="H518" t="s">
        <v>1897</v>
      </c>
      <c r="I518">
        <v>2</v>
      </c>
      <c r="J518" t="s">
        <v>1898</v>
      </c>
      <c r="K518" t="s">
        <v>1899</v>
      </c>
      <c r="L518" t="s">
        <v>41</v>
      </c>
      <c r="M518">
        <f t="shared" si="34"/>
        <v>0</v>
      </c>
      <c r="O518" t="s">
        <v>1900</v>
      </c>
      <c r="P518">
        <f t="shared" si="35"/>
        <v>40074.28</v>
      </c>
      <c r="Q518">
        <v>46598</v>
      </c>
      <c r="R518" t="e">
        <v>#VALUE!</v>
      </c>
      <c r="S518" t="e">
        <f t="shared" si="36"/>
        <v>#VALUE!</v>
      </c>
    </row>
    <row r="519" spans="1:19" x14ac:dyDescent="0.25">
      <c r="A519" t="s">
        <v>148</v>
      </c>
      <c r="B519" t="s">
        <v>1901</v>
      </c>
      <c r="C519">
        <v>2021</v>
      </c>
      <c r="D519">
        <f t="shared" si="33"/>
        <v>85295.02</v>
      </c>
      <c r="E519">
        <v>53000</v>
      </c>
      <c r="F519" t="s">
        <v>1902</v>
      </c>
      <c r="G519" t="s">
        <v>29</v>
      </c>
      <c r="H519" t="s">
        <v>1808</v>
      </c>
      <c r="I519" t="s">
        <v>165</v>
      </c>
      <c r="J519" t="s">
        <v>22</v>
      </c>
      <c r="K519" t="s">
        <v>22</v>
      </c>
      <c r="L519" t="s">
        <v>23</v>
      </c>
      <c r="M519">
        <f t="shared" si="34"/>
        <v>1</v>
      </c>
      <c r="N519" t="s">
        <v>24</v>
      </c>
      <c r="O519" t="s">
        <v>1903</v>
      </c>
      <c r="P519">
        <f t="shared" si="35"/>
        <v>57706</v>
      </c>
      <c r="Q519">
        <v>67100</v>
      </c>
      <c r="R519">
        <v>420</v>
      </c>
      <c r="S519">
        <f t="shared" si="36"/>
        <v>6.2</v>
      </c>
    </row>
    <row r="520" spans="1:19" x14ac:dyDescent="0.25">
      <c r="A520" t="s">
        <v>79</v>
      </c>
      <c r="B520" t="s">
        <v>1904</v>
      </c>
      <c r="C520">
        <v>2021</v>
      </c>
      <c r="D520">
        <f t="shared" si="33"/>
        <v>98665.416719999994</v>
      </c>
      <c r="E520">
        <v>61308</v>
      </c>
      <c r="F520" t="s">
        <v>1905</v>
      </c>
      <c r="H520" t="s">
        <v>1906</v>
      </c>
      <c r="I520" t="s">
        <v>72</v>
      </c>
      <c r="J520" t="s">
        <v>118</v>
      </c>
      <c r="K520" t="s">
        <v>118</v>
      </c>
      <c r="L520" t="s">
        <v>41</v>
      </c>
      <c r="M520">
        <f t="shared" si="34"/>
        <v>0</v>
      </c>
      <c r="N520" t="s">
        <v>24</v>
      </c>
      <c r="O520" t="s">
        <v>333</v>
      </c>
      <c r="P520">
        <f t="shared" si="35"/>
        <v>36120</v>
      </c>
      <c r="Q520">
        <v>42000</v>
      </c>
      <c r="R520">
        <v>425</v>
      </c>
      <c r="S520" t="e">
        <f t="shared" si="36"/>
        <v>#VALUE!</v>
      </c>
    </row>
    <row r="521" spans="1:19" x14ac:dyDescent="0.25">
      <c r="A521" t="s">
        <v>120</v>
      </c>
      <c r="B521" t="s">
        <v>340</v>
      </c>
      <c r="C521">
        <v>2013</v>
      </c>
      <c r="D521">
        <f t="shared" si="33"/>
        <v>159646.52799999999</v>
      </c>
      <c r="E521">
        <v>99200</v>
      </c>
      <c r="F521" t="s">
        <v>1907</v>
      </c>
      <c r="G521" t="s">
        <v>29</v>
      </c>
      <c r="H521" t="s">
        <v>342</v>
      </c>
      <c r="I521" t="s">
        <v>72</v>
      </c>
      <c r="J521" t="s">
        <v>61</v>
      </c>
      <c r="K521" t="s">
        <v>22</v>
      </c>
      <c r="M521">
        <f t="shared" si="34"/>
        <v>0</v>
      </c>
      <c r="O521" t="s">
        <v>1908</v>
      </c>
      <c r="P521">
        <f t="shared" si="35"/>
        <v>9885.7000000000007</v>
      </c>
      <c r="Q521">
        <v>11495</v>
      </c>
      <c r="R521">
        <v>302</v>
      </c>
      <c r="S521">
        <f t="shared" si="36"/>
        <v>3.5</v>
      </c>
    </row>
    <row r="522" spans="1:19" x14ac:dyDescent="0.25">
      <c r="A522" t="s">
        <v>148</v>
      </c>
      <c r="B522" t="s">
        <v>1909</v>
      </c>
      <c r="C522">
        <v>2022</v>
      </c>
      <c r="D522">
        <f t="shared" si="33"/>
        <v>51687.172780000001</v>
      </c>
      <c r="E522">
        <v>32117</v>
      </c>
      <c r="F522" t="s">
        <v>1910</v>
      </c>
      <c r="G522" t="s">
        <v>29</v>
      </c>
      <c r="H522" t="s">
        <v>854</v>
      </c>
      <c r="I522" t="s">
        <v>39</v>
      </c>
      <c r="J522" t="s">
        <v>1911</v>
      </c>
      <c r="K522" t="s">
        <v>266</v>
      </c>
      <c r="L522" t="s">
        <v>41</v>
      </c>
      <c r="M522">
        <f t="shared" si="34"/>
        <v>0</v>
      </c>
      <c r="O522" t="s">
        <v>1912</v>
      </c>
      <c r="P522">
        <f t="shared" si="35"/>
        <v>28637.14</v>
      </c>
      <c r="Q522">
        <v>33299</v>
      </c>
      <c r="R522" t="e">
        <v>#VALUE!</v>
      </c>
      <c r="S522" t="e">
        <f t="shared" si="36"/>
        <v>#VALUE!</v>
      </c>
    </row>
    <row r="523" spans="1:19" x14ac:dyDescent="0.25">
      <c r="A523" t="s">
        <v>68</v>
      </c>
      <c r="B523" t="s">
        <v>1913</v>
      </c>
      <c r="C523">
        <v>2013</v>
      </c>
      <c r="D523">
        <f t="shared" si="33"/>
        <v>127686.64494</v>
      </c>
      <c r="E523">
        <v>79341</v>
      </c>
      <c r="F523" t="s">
        <v>1914</v>
      </c>
      <c r="G523" t="s">
        <v>29</v>
      </c>
      <c r="H523" t="s">
        <v>181</v>
      </c>
      <c r="I523" t="s">
        <v>72</v>
      </c>
      <c r="J523" t="s">
        <v>226</v>
      </c>
      <c r="K523" t="s">
        <v>108</v>
      </c>
      <c r="L523" t="s">
        <v>41</v>
      </c>
      <c r="M523">
        <f t="shared" si="34"/>
        <v>0</v>
      </c>
      <c r="N523" t="s">
        <v>24</v>
      </c>
      <c r="O523" t="s">
        <v>129</v>
      </c>
      <c r="P523">
        <f t="shared" si="35"/>
        <v>14448</v>
      </c>
      <c r="Q523">
        <v>16800</v>
      </c>
      <c r="R523">
        <v>445</v>
      </c>
      <c r="S523">
        <f t="shared" si="36"/>
        <v>4.4000000000000004</v>
      </c>
    </row>
    <row r="524" spans="1:19" x14ac:dyDescent="0.25">
      <c r="A524" t="s">
        <v>84</v>
      </c>
      <c r="B524" t="s">
        <v>1915</v>
      </c>
      <c r="C524">
        <v>2007</v>
      </c>
      <c r="D524">
        <f t="shared" si="33"/>
        <v>354054.8</v>
      </c>
      <c r="E524">
        <v>220000</v>
      </c>
      <c r="F524" t="s">
        <v>1764</v>
      </c>
      <c r="G524" t="s">
        <v>29</v>
      </c>
      <c r="H524" t="s">
        <v>638</v>
      </c>
      <c r="I524" t="s">
        <v>72</v>
      </c>
      <c r="J524" t="s">
        <v>118</v>
      </c>
      <c r="K524" t="s">
        <v>146</v>
      </c>
      <c r="L524" t="s">
        <v>41</v>
      </c>
      <c r="M524">
        <f t="shared" si="34"/>
        <v>0</v>
      </c>
      <c r="N524" t="s">
        <v>24</v>
      </c>
      <c r="O524" t="s">
        <v>1916</v>
      </c>
      <c r="P524">
        <f t="shared" si="35"/>
        <v>4945</v>
      </c>
      <c r="Q524">
        <v>5750</v>
      </c>
      <c r="R524">
        <v>300</v>
      </c>
      <c r="S524">
        <f t="shared" si="36"/>
        <v>4.4000000000000004</v>
      </c>
    </row>
    <row r="525" spans="1:19" x14ac:dyDescent="0.25">
      <c r="A525" t="s">
        <v>68</v>
      </c>
      <c r="B525" t="s">
        <v>1917</v>
      </c>
      <c r="C525">
        <v>2021</v>
      </c>
      <c r="D525">
        <f t="shared" si="33"/>
        <v>27197.846000000001</v>
      </c>
      <c r="E525">
        <v>16900</v>
      </c>
      <c r="F525" t="s">
        <v>1918</v>
      </c>
      <c r="G525" t="s">
        <v>29</v>
      </c>
      <c r="H525" t="s">
        <v>1919</v>
      </c>
      <c r="I525" t="s">
        <v>95</v>
      </c>
      <c r="J525" t="s">
        <v>40</v>
      </c>
      <c r="K525" t="s">
        <v>118</v>
      </c>
      <c r="L525" t="s">
        <v>41</v>
      </c>
      <c r="M525">
        <f t="shared" si="34"/>
        <v>0</v>
      </c>
      <c r="N525" t="s">
        <v>24</v>
      </c>
      <c r="O525" t="s">
        <v>805</v>
      </c>
      <c r="P525">
        <f t="shared" si="35"/>
        <v>36980</v>
      </c>
      <c r="Q525">
        <v>43000</v>
      </c>
      <c r="R525">
        <v>255</v>
      </c>
      <c r="S525">
        <f t="shared" si="36"/>
        <v>2</v>
      </c>
    </row>
    <row r="526" spans="1:19" x14ac:dyDescent="0.25">
      <c r="A526" t="s">
        <v>277</v>
      </c>
      <c r="B526" t="s">
        <v>661</v>
      </c>
      <c r="C526">
        <v>2007</v>
      </c>
      <c r="D526">
        <f t="shared" si="33"/>
        <v>120920.97958</v>
      </c>
      <c r="E526">
        <v>75137</v>
      </c>
      <c r="F526" t="s">
        <v>1920</v>
      </c>
      <c r="G526" t="s">
        <v>29</v>
      </c>
      <c r="H526" t="s">
        <v>1921</v>
      </c>
      <c r="I526" t="s">
        <v>454</v>
      </c>
      <c r="J526" t="s">
        <v>22</v>
      </c>
      <c r="K526" t="s">
        <v>33</v>
      </c>
      <c r="L526" t="s">
        <v>23</v>
      </c>
      <c r="M526">
        <f t="shared" si="34"/>
        <v>1</v>
      </c>
      <c r="N526" t="s">
        <v>24</v>
      </c>
      <c r="O526" t="s">
        <v>1922</v>
      </c>
      <c r="P526">
        <f t="shared" si="35"/>
        <v>21499.14</v>
      </c>
      <c r="Q526">
        <v>24999</v>
      </c>
      <c r="R526">
        <v>245</v>
      </c>
      <c r="S526">
        <f t="shared" si="36"/>
        <v>2.7</v>
      </c>
    </row>
    <row r="527" spans="1:19" x14ac:dyDescent="0.25">
      <c r="A527" t="s">
        <v>16</v>
      </c>
      <c r="B527" t="s">
        <v>1923</v>
      </c>
      <c r="C527">
        <v>2021</v>
      </c>
      <c r="D527">
        <f t="shared" si="33"/>
        <v>60501.527959999999</v>
      </c>
      <c r="E527">
        <v>37594</v>
      </c>
      <c r="F527" t="s">
        <v>1924</v>
      </c>
      <c r="G527" t="s">
        <v>29</v>
      </c>
      <c r="H527" t="s">
        <v>159</v>
      </c>
      <c r="I527" t="s">
        <v>500</v>
      </c>
      <c r="J527" t="s">
        <v>22</v>
      </c>
      <c r="K527" t="s">
        <v>1925</v>
      </c>
      <c r="L527" t="s">
        <v>41</v>
      </c>
      <c r="M527">
        <f t="shared" si="34"/>
        <v>0</v>
      </c>
      <c r="N527" t="s">
        <v>24</v>
      </c>
      <c r="O527" t="s">
        <v>1926</v>
      </c>
      <c r="P527">
        <f t="shared" si="35"/>
        <v>53831.7</v>
      </c>
      <c r="Q527">
        <v>62595</v>
      </c>
      <c r="R527" t="e">
        <v>#VALUE!</v>
      </c>
      <c r="S527" t="e">
        <f t="shared" si="36"/>
        <v>#VALUE!</v>
      </c>
    </row>
    <row r="528" spans="1:19" x14ac:dyDescent="0.25">
      <c r="A528" t="s">
        <v>465</v>
      </c>
      <c r="B528" t="s">
        <v>466</v>
      </c>
      <c r="C528">
        <v>2023</v>
      </c>
      <c r="D528">
        <f t="shared" si="33"/>
        <v>402.33499999999998</v>
      </c>
      <c r="E528">
        <v>250</v>
      </c>
      <c r="F528" t="s">
        <v>1927</v>
      </c>
      <c r="H528" t="s">
        <v>468</v>
      </c>
      <c r="I528" t="s">
        <v>72</v>
      </c>
      <c r="J528" t="s">
        <v>214</v>
      </c>
      <c r="K528" t="s">
        <v>22</v>
      </c>
      <c r="M528">
        <f t="shared" si="34"/>
        <v>0</v>
      </c>
      <c r="O528" t="s">
        <v>590</v>
      </c>
      <c r="P528">
        <f t="shared" si="35"/>
        <v>80840</v>
      </c>
      <c r="Q528">
        <v>94000</v>
      </c>
      <c r="R528">
        <v>835</v>
      </c>
      <c r="S528" t="e">
        <f t="shared" si="36"/>
        <v>#VALUE!</v>
      </c>
    </row>
    <row r="529" spans="1:19" x14ac:dyDescent="0.25">
      <c r="A529" t="s">
        <v>120</v>
      </c>
      <c r="B529" t="s">
        <v>1928</v>
      </c>
      <c r="C529">
        <v>2021</v>
      </c>
      <c r="D529">
        <f t="shared" si="33"/>
        <v>20552.881140000001</v>
      </c>
      <c r="E529">
        <v>12771</v>
      </c>
      <c r="F529" t="s">
        <v>1929</v>
      </c>
      <c r="G529" t="s">
        <v>29</v>
      </c>
      <c r="H529" t="s">
        <v>530</v>
      </c>
      <c r="I529" t="s">
        <v>39</v>
      </c>
      <c r="J529" t="s">
        <v>22</v>
      </c>
      <c r="K529" t="s">
        <v>136</v>
      </c>
      <c r="L529" t="s">
        <v>41</v>
      </c>
      <c r="M529">
        <f t="shared" si="34"/>
        <v>0</v>
      </c>
      <c r="O529" t="s">
        <v>1930</v>
      </c>
      <c r="P529">
        <f t="shared" si="35"/>
        <v>36634.28</v>
      </c>
      <c r="Q529">
        <v>42598</v>
      </c>
      <c r="R529" t="e">
        <v>#VALUE!</v>
      </c>
      <c r="S529">
        <f t="shared" si="36"/>
        <v>2</v>
      </c>
    </row>
    <row r="530" spans="1:19" x14ac:dyDescent="0.25">
      <c r="A530" t="s">
        <v>16</v>
      </c>
      <c r="B530" t="s">
        <v>1931</v>
      </c>
      <c r="C530">
        <v>2012</v>
      </c>
      <c r="D530">
        <f t="shared" si="33"/>
        <v>10299.776</v>
      </c>
      <c r="E530">
        <v>6400</v>
      </c>
      <c r="F530" t="s">
        <v>1932</v>
      </c>
      <c r="G530" t="s">
        <v>29</v>
      </c>
      <c r="H530" t="s">
        <v>1933</v>
      </c>
      <c r="I530" t="s">
        <v>134</v>
      </c>
      <c r="J530" t="s">
        <v>61</v>
      </c>
      <c r="K530" t="s">
        <v>22</v>
      </c>
      <c r="L530" t="s">
        <v>41</v>
      </c>
      <c r="M530">
        <f t="shared" si="34"/>
        <v>0</v>
      </c>
      <c r="N530" t="s">
        <v>24</v>
      </c>
      <c r="O530" t="s">
        <v>192</v>
      </c>
      <c r="P530">
        <f t="shared" si="35"/>
        <v>41280</v>
      </c>
      <c r="Q530">
        <v>48000</v>
      </c>
      <c r="R530">
        <v>550</v>
      </c>
      <c r="S530">
        <f t="shared" si="36"/>
        <v>5.4</v>
      </c>
    </row>
    <row r="531" spans="1:19" x14ac:dyDescent="0.25">
      <c r="A531" t="s">
        <v>79</v>
      </c>
      <c r="B531" t="s">
        <v>1904</v>
      </c>
      <c r="C531">
        <v>2021</v>
      </c>
      <c r="D531">
        <f t="shared" si="33"/>
        <v>111926.37832</v>
      </c>
      <c r="E531">
        <v>69548</v>
      </c>
      <c r="F531" t="s">
        <v>1934</v>
      </c>
      <c r="H531" t="s">
        <v>1906</v>
      </c>
      <c r="I531" t="s">
        <v>257</v>
      </c>
      <c r="J531" t="s">
        <v>22</v>
      </c>
      <c r="K531" t="s">
        <v>22</v>
      </c>
      <c r="L531" t="s">
        <v>23</v>
      </c>
      <c r="M531">
        <f t="shared" si="34"/>
        <v>1</v>
      </c>
      <c r="N531" t="s">
        <v>24</v>
      </c>
      <c r="O531" t="s">
        <v>1935</v>
      </c>
      <c r="P531">
        <f t="shared" si="35"/>
        <v>31218</v>
      </c>
      <c r="Q531">
        <v>36300</v>
      </c>
      <c r="R531">
        <v>425</v>
      </c>
      <c r="S531" t="e">
        <f t="shared" si="36"/>
        <v>#VALUE!</v>
      </c>
    </row>
    <row r="532" spans="1:19" x14ac:dyDescent="0.25">
      <c r="A532" t="s">
        <v>130</v>
      </c>
      <c r="B532" t="s">
        <v>1936</v>
      </c>
      <c r="C532">
        <v>2009</v>
      </c>
      <c r="D532">
        <f t="shared" si="33"/>
        <v>128575.00062000001</v>
      </c>
      <c r="E532">
        <v>79893</v>
      </c>
      <c r="F532" t="s">
        <v>1937</v>
      </c>
      <c r="G532" t="s">
        <v>29</v>
      </c>
      <c r="H532" t="s">
        <v>1938</v>
      </c>
      <c r="I532" t="s">
        <v>48</v>
      </c>
      <c r="J532" t="s">
        <v>61</v>
      </c>
      <c r="K532" t="s">
        <v>22</v>
      </c>
      <c r="L532" t="s">
        <v>41</v>
      </c>
      <c r="M532">
        <f t="shared" si="34"/>
        <v>0</v>
      </c>
      <c r="N532" t="s">
        <v>24</v>
      </c>
      <c r="O532" t="s">
        <v>215</v>
      </c>
      <c r="P532">
        <f t="shared" si="35"/>
        <v>13674</v>
      </c>
      <c r="Q532">
        <v>15900</v>
      </c>
      <c r="R532">
        <v>332</v>
      </c>
      <c r="S532">
        <f t="shared" si="36"/>
        <v>3.7</v>
      </c>
    </row>
    <row r="533" spans="1:19" x14ac:dyDescent="0.25">
      <c r="A533" t="s">
        <v>97</v>
      </c>
      <c r="B533" t="s">
        <v>1939</v>
      </c>
      <c r="C533">
        <v>2014</v>
      </c>
      <c r="D533">
        <f t="shared" si="33"/>
        <v>200906.78692000001</v>
      </c>
      <c r="E533">
        <v>124838</v>
      </c>
      <c r="F533" t="s">
        <v>1940</v>
      </c>
      <c r="G533" t="s">
        <v>29</v>
      </c>
      <c r="H533" t="s">
        <v>1062</v>
      </c>
      <c r="I533" t="s">
        <v>72</v>
      </c>
      <c r="J533" t="s">
        <v>22</v>
      </c>
      <c r="K533" t="s">
        <v>33</v>
      </c>
      <c r="L533" t="s">
        <v>41</v>
      </c>
      <c r="M533">
        <f t="shared" si="34"/>
        <v>0</v>
      </c>
      <c r="N533" t="s">
        <v>24</v>
      </c>
      <c r="O533" t="s">
        <v>1590</v>
      </c>
      <c r="P533">
        <f t="shared" si="35"/>
        <v>28380</v>
      </c>
      <c r="Q533">
        <v>33000</v>
      </c>
      <c r="R533">
        <v>381</v>
      </c>
      <c r="S533">
        <f t="shared" si="36"/>
        <v>5.7</v>
      </c>
    </row>
    <row r="534" spans="1:19" x14ac:dyDescent="0.25">
      <c r="A534" t="s">
        <v>130</v>
      </c>
      <c r="B534" t="s">
        <v>1055</v>
      </c>
      <c r="C534">
        <v>2020</v>
      </c>
      <c r="D534">
        <f t="shared" si="33"/>
        <v>23098.857019999999</v>
      </c>
      <c r="E534">
        <v>14353</v>
      </c>
      <c r="F534" t="s">
        <v>1941</v>
      </c>
      <c r="G534" t="s">
        <v>29</v>
      </c>
      <c r="H534" t="s">
        <v>1057</v>
      </c>
      <c r="I534" t="s">
        <v>72</v>
      </c>
      <c r="J534" t="s">
        <v>22</v>
      </c>
      <c r="K534" t="s">
        <v>33</v>
      </c>
      <c r="L534" t="s">
        <v>41</v>
      </c>
      <c r="M534">
        <f t="shared" si="34"/>
        <v>0</v>
      </c>
      <c r="N534" t="s">
        <v>24</v>
      </c>
      <c r="O534" t="s">
        <v>1942</v>
      </c>
      <c r="P534">
        <f t="shared" si="35"/>
        <v>54954</v>
      </c>
      <c r="Q534">
        <v>63900</v>
      </c>
      <c r="R534">
        <v>375</v>
      </c>
      <c r="S534">
        <f t="shared" si="36"/>
        <v>5.6</v>
      </c>
    </row>
    <row r="535" spans="1:19" x14ac:dyDescent="0.25">
      <c r="A535" t="s">
        <v>16</v>
      </c>
      <c r="B535" t="s">
        <v>1943</v>
      </c>
      <c r="C535">
        <v>2022</v>
      </c>
      <c r="D535">
        <f t="shared" si="33"/>
        <v>36990.679900000003</v>
      </c>
      <c r="E535">
        <v>22985</v>
      </c>
      <c r="F535" t="s">
        <v>1944</v>
      </c>
      <c r="G535" t="s">
        <v>29</v>
      </c>
      <c r="H535" t="s">
        <v>647</v>
      </c>
      <c r="I535" t="s">
        <v>72</v>
      </c>
      <c r="J535" t="s">
        <v>118</v>
      </c>
      <c r="K535" t="s">
        <v>33</v>
      </c>
      <c r="L535" t="s">
        <v>41</v>
      </c>
      <c r="M535">
        <f t="shared" si="34"/>
        <v>0</v>
      </c>
      <c r="N535" t="s">
        <v>24</v>
      </c>
      <c r="O535" t="s">
        <v>1945</v>
      </c>
      <c r="P535">
        <f t="shared" si="35"/>
        <v>28810</v>
      </c>
      <c r="Q535">
        <v>33500</v>
      </c>
      <c r="R535">
        <v>169</v>
      </c>
      <c r="S535">
        <f t="shared" si="36"/>
        <v>2.5</v>
      </c>
    </row>
    <row r="536" spans="1:19" x14ac:dyDescent="0.25">
      <c r="A536" t="s">
        <v>43</v>
      </c>
      <c r="B536" t="s">
        <v>1946</v>
      </c>
      <c r="C536">
        <v>2014</v>
      </c>
      <c r="D536">
        <f t="shared" si="33"/>
        <v>260542.48996000001</v>
      </c>
      <c r="E536">
        <v>161894</v>
      </c>
      <c r="F536" t="s">
        <v>1947</v>
      </c>
      <c r="G536" t="s">
        <v>29</v>
      </c>
      <c r="H536" t="s">
        <v>660</v>
      </c>
      <c r="I536" t="s">
        <v>48</v>
      </c>
      <c r="J536" t="s">
        <v>118</v>
      </c>
      <c r="K536" t="s">
        <v>146</v>
      </c>
      <c r="L536" t="s">
        <v>41</v>
      </c>
      <c r="M536">
        <f t="shared" si="34"/>
        <v>0</v>
      </c>
      <c r="N536" t="s">
        <v>24</v>
      </c>
      <c r="O536" t="s">
        <v>1948</v>
      </c>
      <c r="P536">
        <f t="shared" si="35"/>
        <v>16254</v>
      </c>
      <c r="Q536">
        <v>18900</v>
      </c>
      <c r="R536">
        <v>400</v>
      </c>
      <c r="S536">
        <f t="shared" si="36"/>
        <v>5.6</v>
      </c>
    </row>
    <row r="537" spans="1:19" x14ac:dyDescent="0.25">
      <c r="A537" t="s">
        <v>91</v>
      </c>
      <c r="B537" t="s">
        <v>1949</v>
      </c>
      <c r="C537">
        <v>2008</v>
      </c>
      <c r="D537">
        <f t="shared" si="33"/>
        <v>40273.733500000002</v>
      </c>
      <c r="E537">
        <v>25025</v>
      </c>
      <c r="F537" t="s">
        <v>1950</v>
      </c>
      <c r="G537" t="s">
        <v>29</v>
      </c>
      <c r="H537" t="s">
        <v>1951</v>
      </c>
      <c r="I537" t="s">
        <v>21</v>
      </c>
      <c r="J537" t="s">
        <v>118</v>
      </c>
      <c r="K537" t="s">
        <v>22</v>
      </c>
      <c r="L537" t="s">
        <v>23</v>
      </c>
      <c r="M537">
        <f t="shared" si="34"/>
        <v>1</v>
      </c>
      <c r="N537" t="s">
        <v>24</v>
      </c>
      <c r="O537" t="s">
        <v>1578</v>
      </c>
      <c r="P537">
        <f t="shared" si="35"/>
        <v>33540</v>
      </c>
      <c r="Q537">
        <v>39000</v>
      </c>
      <c r="R537">
        <v>380</v>
      </c>
      <c r="S537">
        <f t="shared" si="36"/>
        <v>4.3</v>
      </c>
    </row>
    <row r="538" spans="1:19" x14ac:dyDescent="0.25">
      <c r="A538" t="s">
        <v>277</v>
      </c>
      <c r="B538" t="s">
        <v>297</v>
      </c>
      <c r="C538">
        <v>2017</v>
      </c>
      <c r="D538">
        <f t="shared" si="33"/>
        <v>26877.587339999998</v>
      </c>
      <c r="E538">
        <v>16701</v>
      </c>
      <c r="F538" t="s">
        <v>1952</v>
      </c>
      <c r="G538" t="s">
        <v>29</v>
      </c>
      <c r="H538" t="s">
        <v>1170</v>
      </c>
      <c r="I538" t="s">
        <v>136</v>
      </c>
      <c r="J538" t="s">
        <v>214</v>
      </c>
      <c r="K538" t="s">
        <v>136</v>
      </c>
      <c r="L538" t="s">
        <v>41</v>
      </c>
      <c r="M538">
        <f t="shared" si="34"/>
        <v>0</v>
      </c>
      <c r="O538" t="s">
        <v>1953</v>
      </c>
      <c r="P538">
        <f t="shared" si="35"/>
        <v>92878.28</v>
      </c>
      <c r="Q538">
        <v>107998</v>
      </c>
      <c r="R538" t="e">
        <v>#VALUE!</v>
      </c>
      <c r="S538">
        <f t="shared" si="36"/>
        <v>3</v>
      </c>
    </row>
    <row r="539" spans="1:19" x14ac:dyDescent="0.25">
      <c r="A539" t="s">
        <v>1954</v>
      </c>
      <c r="B539" t="s">
        <v>1955</v>
      </c>
      <c r="C539">
        <v>2017</v>
      </c>
      <c r="D539">
        <f t="shared" si="33"/>
        <v>31623.530999999999</v>
      </c>
      <c r="E539">
        <v>19650</v>
      </c>
      <c r="F539" t="s">
        <v>1956</v>
      </c>
      <c r="G539" t="s">
        <v>29</v>
      </c>
      <c r="H539" t="s">
        <v>769</v>
      </c>
      <c r="I539" t="s">
        <v>134</v>
      </c>
      <c r="J539" t="s">
        <v>61</v>
      </c>
      <c r="K539" t="s">
        <v>214</v>
      </c>
      <c r="L539" t="s">
        <v>41</v>
      </c>
      <c r="M539">
        <f t="shared" si="34"/>
        <v>0</v>
      </c>
      <c r="N539" t="s">
        <v>24</v>
      </c>
      <c r="O539" t="s">
        <v>1957</v>
      </c>
      <c r="P539">
        <f t="shared" si="35"/>
        <v>59555</v>
      </c>
      <c r="Q539">
        <v>69250</v>
      </c>
      <c r="R539">
        <v>400</v>
      </c>
      <c r="S539">
        <f t="shared" si="36"/>
        <v>3.5</v>
      </c>
    </row>
    <row r="540" spans="1:19" x14ac:dyDescent="0.25">
      <c r="A540" t="s">
        <v>84</v>
      </c>
      <c r="B540" t="s">
        <v>1958</v>
      </c>
      <c r="C540">
        <v>2020</v>
      </c>
      <c r="D540">
        <f t="shared" si="33"/>
        <v>47475.53</v>
      </c>
      <c r="E540">
        <v>29500</v>
      </c>
      <c r="F540" t="s">
        <v>1526</v>
      </c>
      <c r="G540" t="s">
        <v>29</v>
      </c>
      <c r="H540" t="s">
        <v>1783</v>
      </c>
      <c r="I540" t="s">
        <v>72</v>
      </c>
      <c r="J540" t="s">
        <v>214</v>
      </c>
      <c r="K540" t="s">
        <v>118</v>
      </c>
      <c r="L540" t="s">
        <v>41</v>
      </c>
      <c r="M540">
        <f t="shared" si="34"/>
        <v>0</v>
      </c>
      <c r="N540" t="s">
        <v>24</v>
      </c>
      <c r="O540" t="s">
        <v>437</v>
      </c>
      <c r="P540">
        <f t="shared" si="35"/>
        <v>38700</v>
      </c>
      <c r="Q540">
        <v>45000</v>
      </c>
      <c r="R540">
        <v>247</v>
      </c>
      <c r="S540">
        <f t="shared" si="36"/>
        <v>2</v>
      </c>
    </row>
    <row r="541" spans="1:19" x14ac:dyDescent="0.25">
      <c r="A541" t="s">
        <v>130</v>
      </c>
      <c r="B541" t="s">
        <v>1959</v>
      </c>
      <c r="C541">
        <v>2007</v>
      </c>
      <c r="D541">
        <f t="shared" si="33"/>
        <v>212870.62048000001</v>
      </c>
      <c r="E541">
        <v>132272</v>
      </c>
      <c r="F541" t="s">
        <v>1960</v>
      </c>
      <c r="G541" t="s">
        <v>29</v>
      </c>
      <c r="H541" t="s">
        <v>1961</v>
      </c>
      <c r="I541" t="s">
        <v>454</v>
      </c>
      <c r="J541" t="s">
        <v>33</v>
      </c>
      <c r="K541" t="s">
        <v>33</v>
      </c>
      <c r="L541" t="s">
        <v>23</v>
      </c>
      <c r="M541">
        <f t="shared" si="34"/>
        <v>1</v>
      </c>
      <c r="N541" t="s">
        <v>24</v>
      </c>
      <c r="O541" t="s">
        <v>1962</v>
      </c>
      <c r="P541">
        <f t="shared" si="35"/>
        <v>5762</v>
      </c>
      <c r="Q541">
        <v>6700</v>
      </c>
      <c r="R541">
        <v>261</v>
      </c>
      <c r="S541">
        <f t="shared" si="36"/>
        <v>4</v>
      </c>
    </row>
    <row r="542" spans="1:19" x14ac:dyDescent="0.25">
      <c r="A542" t="s">
        <v>125</v>
      </c>
      <c r="B542" t="s">
        <v>1963</v>
      </c>
      <c r="C542">
        <v>2012</v>
      </c>
      <c r="D542">
        <f t="shared" si="33"/>
        <v>196339.48</v>
      </c>
      <c r="E542">
        <v>122000</v>
      </c>
      <c r="F542" t="s">
        <v>1307</v>
      </c>
      <c r="G542" t="s">
        <v>29</v>
      </c>
      <c r="H542" t="s">
        <v>1964</v>
      </c>
      <c r="I542" t="s">
        <v>247</v>
      </c>
      <c r="J542" t="s">
        <v>118</v>
      </c>
      <c r="K542" t="s">
        <v>22</v>
      </c>
      <c r="L542" t="s">
        <v>23</v>
      </c>
      <c r="M542">
        <f t="shared" si="34"/>
        <v>1</v>
      </c>
      <c r="N542" t="s">
        <v>24</v>
      </c>
      <c r="O542" t="s">
        <v>1965</v>
      </c>
      <c r="P542">
        <f t="shared" si="35"/>
        <v>11610</v>
      </c>
      <c r="Q542">
        <v>13500</v>
      </c>
      <c r="R542">
        <v>370</v>
      </c>
      <c r="S542">
        <f t="shared" si="36"/>
        <v>5.7</v>
      </c>
    </row>
    <row r="543" spans="1:19" x14ac:dyDescent="0.25">
      <c r="A543" t="s">
        <v>1831</v>
      </c>
      <c r="B543" t="s">
        <v>1966</v>
      </c>
      <c r="C543">
        <v>2022</v>
      </c>
      <c r="D543">
        <f t="shared" si="33"/>
        <v>29265.847900000001</v>
      </c>
      <c r="E543">
        <v>18185</v>
      </c>
      <c r="F543" t="s">
        <v>1967</v>
      </c>
      <c r="G543" t="s">
        <v>29</v>
      </c>
      <c r="H543" t="s">
        <v>791</v>
      </c>
      <c r="I543" t="s">
        <v>289</v>
      </c>
      <c r="J543" t="s">
        <v>526</v>
      </c>
      <c r="K543" t="s">
        <v>1968</v>
      </c>
      <c r="L543" t="s">
        <v>41</v>
      </c>
      <c r="M543">
        <f t="shared" si="34"/>
        <v>0</v>
      </c>
      <c r="O543" t="s">
        <v>1969</v>
      </c>
      <c r="P543">
        <f t="shared" si="35"/>
        <v>27309.3</v>
      </c>
      <c r="Q543">
        <v>31755</v>
      </c>
      <c r="R543" t="e">
        <v>#VALUE!</v>
      </c>
      <c r="S543" t="e">
        <f t="shared" si="36"/>
        <v>#VALUE!</v>
      </c>
    </row>
    <row r="544" spans="1:19" x14ac:dyDescent="0.25">
      <c r="A544" t="s">
        <v>130</v>
      </c>
      <c r="B544" t="s">
        <v>1970</v>
      </c>
      <c r="C544">
        <v>2018</v>
      </c>
      <c r="D544">
        <f t="shared" si="33"/>
        <v>90847.243000000002</v>
      </c>
      <c r="E544">
        <v>56450</v>
      </c>
      <c r="F544" t="s">
        <v>1971</v>
      </c>
      <c r="H544" t="s">
        <v>1972</v>
      </c>
      <c r="I544" t="s">
        <v>72</v>
      </c>
      <c r="J544" t="s">
        <v>22</v>
      </c>
      <c r="K544" t="s">
        <v>22</v>
      </c>
      <c r="L544" t="s">
        <v>23</v>
      </c>
      <c r="M544">
        <f t="shared" si="34"/>
        <v>1</v>
      </c>
      <c r="N544" t="s">
        <v>24</v>
      </c>
      <c r="O544" t="s">
        <v>1973</v>
      </c>
      <c r="P544">
        <f t="shared" si="35"/>
        <v>12039.14</v>
      </c>
      <c r="Q544">
        <v>13999</v>
      </c>
      <c r="R544">
        <v>147</v>
      </c>
      <c r="S544" t="e">
        <f t="shared" si="36"/>
        <v>#VALUE!</v>
      </c>
    </row>
    <row r="545" spans="1:19" x14ac:dyDescent="0.25">
      <c r="A545" t="s">
        <v>130</v>
      </c>
      <c r="B545" t="s">
        <v>1974</v>
      </c>
      <c r="C545">
        <v>2012</v>
      </c>
      <c r="D545">
        <f t="shared" si="33"/>
        <v>164152.68</v>
      </c>
      <c r="E545">
        <v>102000</v>
      </c>
      <c r="F545" t="s">
        <v>1975</v>
      </c>
      <c r="H545" t="s">
        <v>1976</v>
      </c>
      <c r="I545" t="s">
        <v>257</v>
      </c>
      <c r="J545" t="s">
        <v>61</v>
      </c>
      <c r="K545" t="s">
        <v>33</v>
      </c>
      <c r="L545" t="s">
        <v>41</v>
      </c>
      <c r="M545">
        <f t="shared" si="34"/>
        <v>0</v>
      </c>
      <c r="N545" t="s">
        <v>24</v>
      </c>
      <c r="O545" t="s">
        <v>1977</v>
      </c>
      <c r="P545">
        <f t="shared" si="35"/>
        <v>3612</v>
      </c>
      <c r="Q545">
        <v>4200</v>
      </c>
      <c r="R545">
        <v>107</v>
      </c>
      <c r="S545" t="e">
        <f t="shared" si="36"/>
        <v>#VALUE!</v>
      </c>
    </row>
    <row r="546" spans="1:19" x14ac:dyDescent="0.25">
      <c r="A546" t="s">
        <v>210</v>
      </c>
      <c r="B546" t="s">
        <v>1978</v>
      </c>
      <c r="C546">
        <v>2022</v>
      </c>
      <c r="D546">
        <f t="shared" si="33"/>
        <v>29656.917519999999</v>
      </c>
      <c r="E546">
        <v>18428</v>
      </c>
      <c r="F546" t="s">
        <v>1979</v>
      </c>
      <c r="G546" t="s">
        <v>29</v>
      </c>
      <c r="H546" t="s">
        <v>1980</v>
      </c>
      <c r="I546" t="s">
        <v>39</v>
      </c>
      <c r="J546" t="s">
        <v>1981</v>
      </c>
      <c r="K546" t="s">
        <v>22</v>
      </c>
      <c r="L546" t="s">
        <v>41</v>
      </c>
      <c r="M546">
        <f t="shared" si="34"/>
        <v>0</v>
      </c>
      <c r="O546" t="s">
        <v>1982</v>
      </c>
      <c r="P546">
        <f t="shared" si="35"/>
        <v>72238.28</v>
      </c>
      <c r="Q546">
        <v>83998</v>
      </c>
      <c r="R546" t="e">
        <v>#VALUE!</v>
      </c>
      <c r="S546">
        <f t="shared" si="36"/>
        <v>6.4</v>
      </c>
    </row>
    <row r="547" spans="1:19" x14ac:dyDescent="0.25">
      <c r="A547" t="s">
        <v>130</v>
      </c>
      <c r="B547" t="s">
        <v>1983</v>
      </c>
      <c r="C547">
        <v>2023</v>
      </c>
      <c r="D547">
        <f t="shared" si="33"/>
        <v>860.99689999999998</v>
      </c>
      <c r="E547">
        <v>535</v>
      </c>
      <c r="F547" t="s">
        <v>1984</v>
      </c>
      <c r="G547" t="s">
        <v>29</v>
      </c>
      <c r="H547" t="s">
        <v>106</v>
      </c>
      <c r="I547" t="s">
        <v>134</v>
      </c>
      <c r="J547" t="s">
        <v>101</v>
      </c>
      <c r="K547" t="s">
        <v>22</v>
      </c>
      <c r="L547" t="s">
        <v>41</v>
      </c>
      <c r="M547">
        <f t="shared" si="34"/>
        <v>0</v>
      </c>
      <c r="N547" t="s">
        <v>24</v>
      </c>
      <c r="O547" t="s">
        <v>1985</v>
      </c>
      <c r="P547">
        <f t="shared" si="35"/>
        <v>56751.4</v>
      </c>
      <c r="Q547">
        <v>65990</v>
      </c>
      <c r="R547">
        <v>400</v>
      </c>
      <c r="S547">
        <f t="shared" si="36"/>
        <v>3</v>
      </c>
    </row>
    <row r="548" spans="1:19" x14ac:dyDescent="0.25">
      <c r="A548" t="s">
        <v>84</v>
      </c>
      <c r="B548" t="s">
        <v>1915</v>
      </c>
      <c r="C548">
        <v>2013</v>
      </c>
      <c r="D548">
        <f t="shared" si="33"/>
        <v>131399.39232000001</v>
      </c>
      <c r="E548">
        <v>81648</v>
      </c>
      <c r="F548" t="s">
        <v>1986</v>
      </c>
      <c r="G548" t="s">
        <v>29</v>
      </c>
      <c r="H548" t="s">
        <v>1987</v>
      </c>
      <c r="I548" t="s">
        <v>1988</v>
      </c>
      <c r="J548" t="s">
        <v>88</v>
      </c>
      <c r="K548" t="s">
        <v>136</v>
      </c>
      <c r="L548" t="s">
        <v>41</v>
      </c>
      <c r="M548">
        <f t="shared" si="34"/>
        <v>0</v>
      </c>
      <c r="O548" t="s">
        <v>215</v>
      </c>
      <c r="P548">
        <f t="shared" si="35"/>
        <v>13674</v>
      </c>
      <c r="Q548">
        <v>15900</v>
      </c>
      <c r="R548" t="e">
        <v>#VALUE!</v>
      </c>
      <c r="S548" t="e">
        <f t="shared" si="36"/>
        <v>#VALUE!</v>
      </c>
    </row>
    <row r="549" spans="1:19" x14ac:dyDescent="0.25">
      <c r="A549" t="s">
        <v>277</v>
      </c>
      <c r="B549" t="s">
        <v>1989</v>
      </c>
      <c r="C549">
        <v>2003</v>
      </c>
      <c r="D549">
        <f t="shared" si="33"/>
        <v>222414.00667999999</v>
      </c>
      <c r="E549">
        <v>138202</v>
      </c>
      <c r="F549" t="s">
        <v>1990</v>
      </c>
      <c r="G549" t="s">
        <v>29</v>
      </c>
      <c r="H549" t="s">
        <v>1991</v>
      </c>
      <c r="I549" t="s">
        <v>904</v>
      </c>
      <c r="J549" t="s">
        <v>61</v>
      </c>
      <c r="K549" t="s">
        <v>22</v>
      </c>
      <c r="L549" t="s">
        <v>23</v>
      </c>
      <c r="M549">
        <f t="shared" si="34"/>
        <v>1</v>
      </c>
      <c r="N549" t="s">
        <v>24</v>
      </c>
      <c r="O549" t="s">
        <v>1992</v>
      </c>
      <c r="P549">
        <f t="shared" si="35"/>
        <v>19393</v>
      </c>
      <c r="Q549">
        <v>22550</v>
      </c>
      <c r="R549" t="e">
        <v>#VALUE!</v>
      </c>
      <c r="S549" t="e">
        <f t="shared" si="36"/>
        <v>#VALUE!</v>
      </c>
    </row>
    <row r="550" spans="1:19" x14ac:dyDescent="0.25">
      <c r="A550" t="s">
        <v>232</v>
      </c>
      <c r="B550" t="s">
        <v>1993</v>
      </c>
      <c r="C550">
        <v>2004</v>
      </c>
      <c r="D550">
        <f t="shared" si="33"/>
        <v>112010.064</v>
      </c>
      <c r="E550">
        <v>69600</v>
      </c>
      <c r="F550" t="s">
        <v>1994</v>
      </c>
      <c r="G550" t="s">
        <v>29</v>
      </c>
      <c r="H550" t="s">
        <v>1995</v>
      </c>
      <c r="I550" t="s">
        <v>72</v>
      </c>
      <c r="J550" t="s">
        <v>61</v>
      </c>
      <c r="K550" t="s">
        <v>22</v>
      </c>
      <c r="L550" t="s">
        <v>41</v>
      </c>
      <c r="M550">
        <f t="shared" si="34"/>
        <v>0</v>
      </c>
      <c r="N550" t="s">
        <v>24</v>
      </c>
      <c r="O550" t="s">
        <v>1063</v>
      </c>
      <c r="P550">
        <f t="shared" si="35"/>
        <v>32594</v>
      </c>
      <c r="Q550">
        <v>37900</v>
      </c>
      <c r="R550">
        <v>550</v>
      </c>
      <c r="S550">
        <f t="shared" si="36"/>
        <v>6</v>
      </c>
    </row>
    <row r="551" spans="1:19" x14ac:dyDescent="0.25">
      <c r="A551" t="s">
        <v>110</v>
      </c>
      <c r="B551" t="s">
        <v>138</v>
      </c>
      <c r="C551">
        <v>2018</v>
      </c>
      <c r="D551">
        <f t="shared" si="33"/>
        <v>64212.665999999997</v>
      </c>
      <c r="E551">
        <v>39900</v>
      </c>
      <c r="F551" t="s">
        <v>1996</v>
      </c>
      <c r="G551" t="s">
        <v>29</v>
      </c>
      <c r="H551" t="s">
        <v>140</v>
      </c>
      <c r="I551" t="s">
        <v>95</v>
      </c>
      <c r="J551" t="s">
        <v>118</v>
      </c>
      <c r="K551" t="s">
        <v>22</v>
      </c>
      <c r="L551" t="s">
        <v>41</v>
      </c>
      <c r="M551">
        <f t="shared" si="34"/>
        <v>0</v>
      </c>
      <c r="N551" t="s">
        <v>24</v>
      </c>
      <c r="O551" t="s">
        <v>1997</v>
      </c>
      <c r="P551">
        <f t="shared" si="35"/>
        <v>46096</v>
      </c>
      <c r="Q551">
        <v>53600</v>
      </c>
      <c r="R551">
        <v>550</v>
      </c>
      <c r="S551">
        <f t="shared" si="36"/>
        <v>5</v>
      </c>
    </row>
    <row r="552" spans="1:19" x14ac:dyDescent="0.25">
      <c r="A552" t="s">
        <v>363</v>
      </c>
      <c r="B552" t="s">
        <v>1806</v>
      </c>
      <c r="C552">
        <v>2021</v>
      </c>
      <c r="D552">
        <f t="shared" si="33"/>
        <v>58740.909999999996</v>
      </c>
      <c r="E552">
        <v>36500</v>
      </c>
      <c r="F552" t="s">
        <v>1561</v>
      </c>
      <c r="G552" t="s">
        <v>29</v>
      </c>
      <c r="H552" t="s">
        <v>1808</v>
      </c>
      <c r="I552" t="s">
        <v>107</v>
      </c>
      <c r="J552" t="s">
        <v>118</v>
      </c>
      <c r="K552" t="s">
        <v>22</v>
      </c>
      <c r="L552" t="s">
        <v>41</v>
      </c>
      <c r="M552">
        <f t="shared" si="34"/>
        <v>0</v>
      </c>
      <c r="N552" t="s">
        <v>24</v>
      </c>
      <c r="O552" t="s">
        <v>1998</v>
      </c>
      <c r="P552">
        <f t="shared" si="35"/>
        <v>73100</v>
      </c>
      <c r="Q552">
        <v>85000</v>
      </c>
      <c r="R552">
        <v>420</v>
      </c>
      <c r="S552">
        <f t="shared" si="36"/>
        <v>6.2</v>
      </c>
    </row>
    <row r="553" spans="1:19" x14ac:dyDescent="0.25">
      <c r="A553" t="s">
        <v>50</v>
      </c>
      <c r="B553" t="s">
        <v>1472</v>
      </c>
      <c r="C553">
        <v>2018</v>
      </c>
      <c r="D553">
        <f t="shared" si="33"/>
        <v>68638.350999999995</v>
      </c>
      <c r="E553">
        <v>42650</v>
      </c>
      <c r="F553" t="s">
        <v>1999</v>
      </c>
      <c r="G553" t="s">
        <v>29</v>
      </c>
      <c r="H553" t="s">
        <v>782</v>
      </c>
      <c r="I553" t="s">
        <v>107</v>
      </c>
      <c r="J553" t="s">
        <v>33</v>
      </c>
      <c r="K553" t="s">
        <v>22</v>
      </c>
      <c r="L553" t="s">
        <v>41</v>
      </c>
      <c r="M553">
        <f t="shared" si="34"/>
        <v>0</v>
      </c>
      <c r="N553" t="s">
        <v>24</v>
      </c>
      <c r="O553" t="s">
        <v>2000</v>
      </c>
      <c r="P553">
        <f t="shared" si="35"/>
        <v>27511.399999999998</v>
      </c>
      <c r="Q553">
        <v>31990</v>
      </c>
      <c r="R553">
        <v>220</v>
      </c>
      <c r="S553">
        <f t="shared" si="36"/>
        <v>2</v>
      </c>
    </row>
    <row r="554" spans="1:19" x14ac:dyDescent="0.25">
      <c r="A554" t="s">
        <v>210</v>
      </c>
      <c r="B554" t="s">
        <v>1004</v>
      </c>
      <c r="C554">
        <v>2020</v>
      </c>
      <c r="D554">
        <f t="shared" si="33"/>
        <v>110748.34144</v>
      </c>
      <c r="E554">
        <v>68816</v>
      </c>
      <c r="F554" t="s">
        <v>2001</v>
      </c>
      <c r="G554" t="s">
        <v>29</v>
      </c>
      <c r="H554" t="s">
        <v>53</v>
      </c>
      <c r="I554" t="s">
        <v>31</v>
      </c>
      <c r="J554" t="s">
        <v>1006</v>
      </c>
      <c r="K554" t="s">
        <v>22</v>
      </c>
      <c r="L554" t="s">
        <v>41</v>
      </c>
      <c r="M554">
        <f t="shared" si="34"/>
        <v>0</v>
      </c>
      <c r="N554" t="s">
        <v>24</v>
      </c>
      <c r="O554" t="s">
        <v>2002</v>
      </c>
      <c r="P554">
        <f t="shared" si="35"/>
        <v>30355.42</v>
      </c>
      <c r="Q554">
        <v>35297</v>
      </c>
      <c r="R554" t="e">
        <v>#VALUE!</v>
      </c>
      <c r="S554" t="e">
        <f t="shared" si="36"/>
        <v>#VALUE!</v>
      </c>
    </row>
    <row r="555" spans="1:19" x14ac:dyDescent="0.25">
      <c r="A555" t="s">
        <v>50</v>
      </c>
      <c r="B555" t="s">
        <v>2003</v>
      </c>
      <c r="C555">
        <v>2016</v>
      </c>
      <c r="D555">
        <f t="shared" si="33"/>
        <v>146752.49591999999</v>
      </c>
      <c r="E555">
        <v>91188</v>
      </c>
      <c r="F555" t="s">
        <v>2004</v>
      </c>
      <c r="G555" t="s">
        <v>29</v>
      </c>
      <c r="H555" t="s">
        <v>688</v>
      </c>
      <c r="I555" t="s">
        <v>48</v>
      </c>
      <c r="J555" t="s">
        <v>22</v>
      </c>
      <c r="K555" t="s">
        <v>22</v>
      </c>
      <c r="L555" t="s">
        <v>41</v>
      </c>
      <c r="M555">
        <f t="shared" si="34"/>
        <v>0</v>
      </c>
      <c r="N555" t="s">
        <v>24</v>
      </c>
      <c r="O555" t="s">
        <v>1554</v>
      </c>
      <c r="P555">
        <f t="shared" si="35"/>
        <v>25795.7</v>
      </c>
      <c r="Q555">
        <v>29995</v>
      </c>
      <c r="R555">
        <v>450</v>
      </c>
      <c r="S555">
        <f t="shared" si="36"/>
        <v>4</v>
      </c>
    </row>
    <row r="556" spans="1:19" x14ac:dyDescent="0.25">
      <c r="A556" t="s">
        <v>503</v>
      </c>
      <c r="B556" t="s">
        <v>2005</v>
      </c>
      <c r="C556">
        <v>2015</v>
      </c>
      <c r="D556">
        <f t="shared" si="33"/>
        <v>187021.4014</v>
      </c>
      <c r="E556">
        <v>116210</v>
      </c>
      <c r="F556" t="s">
        <v>2006</v>
      </c>
      <c r="G556" t="s">
        <v>19</v>
      </c>
      <c r="H556" t="s">
        <v>2007</v>
      </c>
      <c r="I556" t="s">
        <v>2008</v>
      </c>
      <c r="J556" t="s">
        <v>22</v>
      </c>
      <c r="K556" t="s">
        <v>146</v>
      </c>
      <c r="L556" t="s">
        <v>41</v>
      </c>
      <c r="M556">
        <f t="shared" si="34"/>
        <v>0</v>
      </c>
      <c r="N556" t="s">
        <v>24</v>
      </c>
      <c r="O556" t="s">
        <v>2009</v>
      </c>
      <c r="P556">
        <f t="shared" si="35"/>
        <v>27434</v>
      </c>
      <c r="Q556">
        <v>31900</v>
      </c>
      <c r="R556">
        <v>360</v>
      </c>
      <c r="S556">
        <f t="shared" si="36"/>
        <v>6</v>
      </c>
    </row>
    <row r="557" spans="1:19" x14ac:dyDescent="0.25">
      <c r="A557" t="s">
        <v>79</v>
      </c>
      <c r="B557" t="s">
        <v>2010</v>
      </c>
      <c r="C557">
        <v>2022</v>
      </c>
      <c r="D557">
        <f t="shared" si="33"/>
        <v>4951.9391800000003</v>
      </c>
      <c r="E557">
        <v>3077</v>
      </c>
      <c r="F557" t="s">
        <v>2011</v>
      </c>
      <c r="H557" t="s">
        <v>2012</v>
      </c>
      <c r="I557" t="s">
        <v>39</v>
      </c>
      <c r="J557" t="s">
        <v>61</v>
      </c>
      <c r="K557" t="s">
        <v>22</v>
      </c>
      <c r="L557" t="s">
        <v>41</v>
      </c>
      <c r="M557">
        <f t="shared" si="34"/>
        <v>0</v>
      </c>
      <c r="O557" t="s">
        <v>1770</v>
      </c>
      <c r="P557">
        <f t="shared" si="35"/>
        <v>38698.28</v>
      </c>
      <c r="Q557">
        <v>44998</v>
      </c>
      <c r="R557" t="e">
        <v>#VALUE!</v>
      </c>
      <c r="S557" t="e">
        <f t="shared" si="36"/>
        <v>#VALUE!</v>
      </c>
    </row>
    <row r="558" spans="1:19" x14ac:dyDescent="0.25">
      <c r="A558" t="s">
        <v>857</v>
      </c>
      <c r="B558" t="s">
        <v>2013</v>
      </c>
      <c r="C558">
        <v>2024</v>
      </c>
      <c r="D558">
        <f t="shared" si="33"/>
        <v>6244.2392</v>
      </c>
      <c r="E558">
        <v>3880</v>
      </c>
      <c r="F558" t="s">
        <v>2014</v>
      </c>
      <c r="G558" t="s">
        <v>29</v>
      </c>
      <c r="H558" t="s">
        <v>2015</v>
      </c>
      <c r="I558" t="s">
        <v>31</v>
      </c>
      <c r="J558" t="s">
        <v>2016</v>
      </c>
      <c r="K558" t="s">
        <v>22</v>
      </c>
      <c r="L558" t="s">
        <v>41</v>
      </c>
      <c r="M558">
        <f t="shared" si="34"/>
        <v>0</v>
      </c>
      <c r="N558" t="s">
        <v>24</v>
      </c>
      <c r="O558" t="s">
        <v>2017</v>
      </c>
      <c r="P558">
        <f t="shared" si="35"/>
        <v>45572.26</v>
      </c>
      <c r="Q558">
        <v>52991</v>
      </c>
      <c r="R558" t="e">
        <v>#VALUE!</v>
      </c>
      <c r="S558" t="e">
        <f t="shared" si="36"/>
        <v>#VALUE!</v>
      </c>
    </row>
    <row r="559" spans="1:19" x14ac:dyDescent="0.25">
      <c r="A559" t="s">
        <v>16</v>
      </c>
      <c r="B559" t="s">
        <v>2018</v>
      </c>
      <c r="C559">
        <v>2017</v>
      </c>
      <c r="D559">
        <f t="shared" si="33"/>
        <v>108601.48188000001</v>
      </c>
      <c r="E559">
        <v>67482</v>
      </c>
      <c r="F559" t="s">
        <v>2019</v>
      </c>
      <c r="G559" t="s">
        <v>331</v>
      </c>
      <c r="H559" t="s">
        <v>1494</v>
      </c>
      <c r="I559" t="s">
        <v>521</v>
      </c>
      <c r="J559" t="s">
        <v>33</v>
      </c>
      <c r="K559" t="s">
        <v>22</v>
      </c>
      <c r="L559" t="s">
        <v>23</v>
      </c>
      <c r="M559">
        <f t="shared" si="34"/>
        <v>1</v>
      </c>
      <c r="N559" t="s">
        <v>24</v>
      </c>
      <c r="O559" t="s">
        <v>2020</v>
      </c>
      <c r="P559">
        <f t="shared" si="35"/>
        <v>9889.14</v>
      </c>
      <c r="Q559">
        <v>11499</v>
      </c>
      <c r="R559">
        <v>188</v>
      </c>
      <c r="S559">
        <f t="shared" si="36"/>
        <v>2</v>
      </c>
    </row>
    <row r="560" spans="1:19" x14ac:dyDescent="0.25">
      <c r="A560" t="s">
        <v>363</v>
      </c>
      <c r="B560" t="s">
        <v>2021</v>
      </c>
      <c r="C560">
        <v>2018</v>
      </c>
      <c r="D560">
        <f t="shared" si="33"/>
        <v>108994.16084</v>
      </c>
      <c r="E560">
        <v>67726</v>
      </c>
      <c r="F560" t="s">
        <v>2022</v>
      </c>
      <c r="G560" t="s">
        <v>29</v>
      </c>
      <c r="H560" t="s">
        <v>1808</v>
      </c>
      <c r="I560" t="s">
        <v>165</v>
      </c>
      <c r="J560" t="s">
        <v>22</v>
      </c>
      <c r="K560" t="s">
        <v>22</v>
      </c>
      <c r="L560" t="s">
        <v>41</v>
      </c>
      <c r="M560">
        <f t="shared" si="34"/>
        <v>0</v>
      </c>
      <c r="N560" t="s">
        <v>24</v>
      </c>
      <c r="O560" t="s">
        <v>2023</v>
      </c>
      <c r="P560">
        <f t="shared" si="35"/>
        <v>44720</v>
      </c>
      <c r="Q560">
        <v>52000</v>
      </c>
      <c r="R560">
        <v>420</v>
      </c>
      <c r="S560">
        <f t="shared" si="36"/>
        <v>6.2</v>
      </c>
    </row>
    <row r="561" spans="1:19" x14ac:dyDescent="0.25">
      <c r="A561" t="s">
        <v>50</v>
      </c>
      <c r="B561" t="s">
        <v>2024</v>
      </c>
      <c r="C561">
        <v>2008</v>
      </c>
      <c r="D561">
        <f t="shared" si="33"/>
        <v>333133.38</v>
      </c>
      <c r="E561">
        <v>207000</v>
      </c>
      <c r="F561" t="s">
        <v>2025</v>
      </c>
      <c r="G561" t="s">
        <v>29</v>
      </c>
      <c r="H561" t="s">
        <v>2026</v>
      </c>
      <c r="I561" t="s">
        <v>134</v>
      </c>
      <c r="J561" t="s">
        <v>22</v>
      </c>
      <c r="K561" t="s">
        <v>22</v>
      </c>
      <c r="L561" t="s">
        <v>23</v>
      </c>
      <c r="M561">
        <f t="shared" si="34"/>
        <v>1</v>
      </c>
      <c r="N561" t="s">
        <v>24</v>
      </c>
      <c r="O561" t="s">
        <v>1035</v>
      </c>
      <c r="P561">
        <f t="shared" si="35"/>
        <v>9030</v>
      </c>
      <c r="Q561">
        <v>10500</v>
      </c>
      <c r="R561">
        <v>250</v>
      </c>
      <c r="S561">
        <f t="shared" si="36"/>
        <v>3.2</v>
      </c>
    </row>
    <row r="562" spans="1:19" x14ac:dyDescent="0.25">
      <c r="A562" t="s">
        <v>26</v>
      </c>
      <c r="B562" t="s">
        <v>2027</v>
      </c>
      <c r="C562">
        <v>2021</v>
      </c>
      <c r="D562">
        <f t="shared" si="33"/>
        <v>57212.036999999997</v>
      </c>
      <c r="E562">
        <v>35550</v>
      </c>
      <c r="F562" t="s">
        <v>2028</v>
      </c>
      <c r="G562" t="s">
        <v>29</v>
      </c>
      <c r="H562" t="s">
        <v>1312</v>
      </c>
      <c r="I562" t="s">
        <v>31</v>
      </c>
      <c r="J562" t="s">
        <v>2029</v>
      </c>
      <c r="K562" t="s">
        <v>22</v>
      </c>
      <c r="L562" t="s">
        <v>23</v>
      </c>
      <c r="M562">
        <f t="shared" si="34"/>
        <v>1</v>
      </c>
      <c r="N562" t="s">
        <v>24</v>
      </c>
      <c r="O562" t="s">
        <v>2030</v>
      </c>
      <c r="P562">
        <f t="shared" si="35"/>
        <v>22348.82</v>
      </c>
      <c r="Q562">
        <v>25987</v>
      </c>
      <c r="R562" t="e">
        <v>#VALUE!</v>
      </c>
      <c r="S562" t="e">
        <f t="shared" si="36"/>
        <v>#VALUE!</v>
      </c>
    </row>
    <row r="563" spans="1:19" x14ac:dyDescent="0.25">
      <c r="A563" t="s">
        <v>120</v>
      </c>
      <c r="B563" t="s">
        <v>2031</v>
      </c>
      <c r="C563">
        <v>2016</v>
      </c>
      <c r="D563">
        <f t="shared" si="33"/>
        <v>70810.960000000006</v>
      </c>
      <c r="E563">
        <v>44000</v>
      </c>
      <c r="F563" t="s">
        <v>1679</v>
      </c>
      <c r="G563" t="s">
        <v>29</v>
      </c>
      <c r="H563" t="s">
        <v>2032</v>
      </c>
      <c r="I563" t="s">
        <v>48</v>
      </c>
      <c r="J563" t="s">
        <v>22</v>
      </c>
      <c r="K563" t="s">
        <v>22</v>
      </c>
      <c r="L563" t="s">
        <v>41</v>
      </c>
      <c r="M563">
        <f t="shared" si="34"/>
        <v>0</v>
      </c>
      <c r="N563" t="s">
        <v>24</v>
      </c>
      <c r="O563" t="s">
        <v>2033</v>
      </c>
      <c r="P563">
        <f t="shared" si="35"/>
        <v>40075.14</v>
      </c>
      <c r="Q563">
        <v>46599</v>
      </c>
      <c r="R563">
        <v>577</v>
      </c>
      <c r="S563">
        <f t="shared" si="36"/>
        <v>5.5</v>
      </c>
    </row>
    <row r="564" spans="1:19" x14ac:dyDescent="0.25">
      <c r="A564" t="s">
        <v>120</v>
      </c>
      <c r="B564" t="s">
        <v>917</v>
      </c>
      <c r="C564">
        <v>2015</v>
      </c>
      <c r="D564">
        <f t="shared" si="33"/>
        <v>18103.465660000002</v>
      </c>
      <c r="E564">
        <v>11249</v>
      </c>
      <c r="F564" t="s">
        <v>2034</v>
      </c>
      <c r="G564" t="s">
        <v>29</v>
      </c>
      <c r="H564" t="s">
        <v>2035</v>
      </c>
      <c r="I564" t="s">
        <v>48</v>
      </c>
      <c r="J564" t="s">
        <v>118</v>
      </c>
      <c r="K564" t="s">
        <v>146</v>
      </c>
      <c r="L564" t="s">
        <v>41</v>
      </c>
      <c r="M564">
        <f t="shared" si="34"/>
        <v>0</v>
      </c>
      <c r="N564" t="s">
        <v>24</v>
      </c>
      <c r="O564" t="s">
        <v>2036</v>
      </c>
      <c r="P564">
        <f t="shared" si="35"/>
        <v>46870</v>
      </c>
      <c r="Q564">
        <v>54500</v>
      </c>
      <c r="R564">
        <v>429</v>
      </c>
      <c r="S564">
        <f t="shared" si="36"/>
        <v>4.7</v>
      </c>
    </row>
    <row r="565" spans="1:19" x14ac:dyDescent="0.25">
      <c r="A565" t="s">
        <v>56</v>
      </c>
      <c r="B565" t="s">
        <v>2037</v>
      </c>
      <c r="C565">
        <v>2014</v>
      </c>
      <c r="D565">
        <f t="shared" si="33"/>
        <v>179682.81099999999</v>
      </c>
      <c r="E565">
        <v>111650</v>
      </c>
      <c r="F565" t="s">
        <v>2038</v>
      </c>
      <c r="G565" t="s">
        <v>29</v>
      </c>
      <c r="H565" t="s">
        <v>2039</v>
      </c>
      <c r="I565" t="s">
        <v>21</v>
      </c>
      <c r="J565" t="s">
        <v>73</v>
      </c>
      <c r="K565" t="s">
        <v>146</v>
      </c>
      <c r="L565" t="s">
        <v>23</v>
      </c>
      <c r="M565">
        <f t="shared" si="34"/>
        <v>1</v>
      </c>
      <c r="N565" t="s">
        <v>24</v>
      </c>
      <c r="O565" t="s">
        <v>276</v>
      </c>
      <c r="P565">
        <f t="shared" si="35"/>
        <v>15050</v>
      </c>
      <c r="Q565">
        <v>17500</v>
      </c>
      <c r="R565">
        <v>290</v>
      </c>
      <c r="S565">
        <f t="shared" si="36"/>
        <v>3.5</v>
      </c>
    </row>
    <row r="566" spans="1:19" x14ac:dyDescent="0.25">
      <c r="A566" t="s">
        <v>567</v>
      </c>
      <c r="B566" t="s">
        <v>727</v>
      </c>
      <c r="C566">
        <v>2019</v>
      </c>
      <c r="D566">
        <f t="shared" si="33"/>
        <v>29814.632839999998</v>
      </c>
      <c r="E566">
        <v>18526</v>
      </c>
      <c r="F566" t="s">
        <v>2040</v>
      </c>
      <c r="G566" t="s">
        <v>245</v>
      </c>
      <c r="H566" t="s">
        <v>2041</v>
      </c>
      <c r="I566" t="s">
        <v>571</v>
      </c>
      <c r="J566" t="s">
        <v>2042</v>
      </c>
      <c r="K566" t="s">
        <v>22</v>
      </c>
      <c r="L566" t="s">
        <v>41</v>
      </c>
      <c r="M566">
        <f t="shared" si="34"/>
        <v>0</v>
      </c>
      <c r="O566" t="s">
        <v>2043</v>
      </c>
      <c r="P566">
        <f t="shared" si="35"/>
        <v>58479.14</v>
      </c>
      <c r="Q566">
        <v>67999</v>
      </c>
      <c r="R566" t="e">
        <v>#VALUE!</v>
      </c>
      <c r="S566" t="e">
        <f t="shared" si="36"/>
        <v>#VALUE!</v>
      </c>
    </row>
    <row r="567" spans="1:19" x14ac:dyDescent="0.25">
      <c r="A567" t="s">
        <v>50</v>
      </c>
      <c r="B567" t="s">
        <v>259</v>
      </c>
      <c r="C567">
        <v>2012</v>
      </c>
      <c r="D567">
        <f t="shared" si="33"/>
        <v>166199.76048</v>
      </c>
      <c r="E567">
        <v>103272</v>
      </c>
      <c r="F567" t="s">
        <v>2044</v>
      </c>
      <c r="G567" t="s">
        <v>29</v>
      </c>
      <c r="H567" t="s">
        <v>261</v>
      </c>
      <c r="I567" t="s">
        <v>95</v>
      </c>
      <c r="J567" t="s">
        <v>22</v>
      </c>
      <c r="K567" t="s">
        <v>108</v>
      </c>
      <c r="L567" t="s">
        <v>41</v>
      </c>
      <c r="M567">
        <f t="shared" si="34"/>
        <v>0</v>
      </c>
      <c r="N567" t="s">
        <v>24</v>
      </c>
      <c r="O567" t="s">
        <v>49</v>
      </c>
      <c r="P567">
        <f t="shared" si="35"/>
        <v>13330</v>
      </c>
      <c r="Q567">
        <v>15500</v>
      </c>
      <c r="R567">
        <v>310</v>
      </c>
      <c r="S567">
        <f t="shared" si="36"/>
        <v>3</v>
      </c>
    </row>
    <row r="568" spans="1:19" x14ac:dyDescent="0.25">
      <c r="A568" t="s">
        <v>68</v>
      </c>
      <c r="B568" t="s">
        <v>2045</v>
      </c>
      <c r="C568">
        <v>2023</v>
      </c>
      <c r="D568">
        <f t="shared" si="33"/>
        <v>1866.8344</v>
      </c>
      <c r="E568">
        <v>1160</v>
      </c>
      <c r="F568" t="s">
        <v>2046</v>
      </c>
      <c r="G568" t="s">
        <v>29</v>
      </c>
      <c r="H568" t="s">
        <v>2047</v>
      </c>
      <c r="I568" t="s">
        <v>134</v>
      </c>
      <c r="J568" t="s">
        <v>33</v>
      </c>
      <c r="K568" t="s">
        <v>22</v>
      </c>
      <c r="L568" t="s">
        <v>41</v>
      </c>
      <c r="M568">
        <f t="shared" si="34"/>
        <v>0</v>
      </c>
      <c r="N568" t="s">
        <v>24</v>
      </c>
      <c r="O568" t="s">
        <v>2048</v>
      </c>
      <c r="P568">
        <f t="shared" si="35"/>
        <v>63296</v>
      </c>
      <c r="Q568">
        <v>73600</v>
      </c>
      <c r="R568">
        <v>453</v>
      </c>
      <c r="S568">
        <f t="shared" si="36"/>
        <v>3</v>
      </c>
    </row>
    <row r="569" spans="1:19" x14ac:dyDescent="0.25">
      <c r="A569" t="s">
        <v>567</v>
      </c>
      <c r="B569" t="s">
        <v>1122</v>
      </c>
      <c r="C569">
        <v>2019</v>
      </c>
      <c r="D569">
        <f t="shared" si="33"/>
        <v>173348.44876</v>
      </c>
      <c r="E569">
        <v>107714</v>
      </c>
      <c r="F569" t="s">
        <v>2049</v>
      </c>
      <c r="G569" t="s">
        <v>29</v>
      </c>
      <c r="H569" t="s">
        <v>483</v>
      </c>
      <c r="I569" t="s">
        <v>31</v>
      </c>
      <c r="J569" t="s">
        <v>2050</v>
      </c>
      <c r="K569" t="s">
        <v>22</v>
      </c>
      <c r="L569" t="s">
        <v>41</v>
      </c>
      <c r="M569">
        <f t="shared" si="34"/>
        <v>0</v>
      </c>
      <c r="N569" t="s">
        <v>24</v>
      </c>
      <c r="O569" t="s">
        <v>2051</v>
      </c>
      <c r="P569">
        <f t="shared" si="35"/>
        <v>30029.48</v>
      </c>
      <c r="Q569">
        <v>34918</v>
      </c>
      <c r="R569" t="e">
        <v>#VALUE!</v>
      </c>
      <c r="S569" t="e">
        <f t="shared" si="36"/>
        <v>#VALUE!</v>
      </c>
    </row>
    <row r="570" spans="1:19" x14ac:dyDescent="0.25">
      <c r="A570" t="s">
        <v>50</v>
      </c>
      <c r="B570" t="s">
        <v>183</v>
      </c>
      <c r="C570">
        <v>2013</v>
      </c>
      <c r="D570">
        <f t="shared" si="33"/>
        <v>179880.75982000001</v>
      </c>
      <c r="E570">
        <v>111773</v>
      </c>
      <c r="F570" t="s">
        <v>2052</v>
      </c>
      <c r="G570" t="s">
        <v>29</v>
      </c>
      <c r="H570" t="s">
        <v>221</v>
      </c>
      <c r="I570" t="s">
        <v>95</v>
      </c>
      <c r="J570" t="s">
        <v>108</v>
      </c>
      <c r="K570" t="s">
        <v>146</v>
      </c>
      <c r="L570" t="s">
        <v>41</v>
      </c>
      <c r="M570">
        <f t="shared" si="34"/>
        <v>0</v>
      </c>
      <c r="N570" t="s">
        <v>24</v>
      </c>
      <c r="O570" t="s">
        <v>783</v>
      </c>
      <c r="P570">
        <f t="shared" si="35"/>
        <v>14620</v>
      </c>
      <c r="Q570">
        <v>17000</v>
      </c>
      <c r="R570">
        <v>211</v>
      </c>
      <c r="S570">
        <f t="shared" si="36"/>
        <v>2</v>
      </c>
    </row>
    <row r="571" spans="1:19" x14ac:dyDescent="0.25">
      <c r="A571" t="s">
        <v>363</v>
      </c>
      <c r="B571" t="s">
        <v>1051</v>
      </c>
      <c r="C571">
        <v>2019</v>
      </c>
      <c r="D571">
        <f t="shared" si="33"/>
        <v>86907.578680000006</v>
      </c>
      <c r="E571">
        <v>54002</v>
      </c>
      <c r="F571" t="s">
        <v>2053</v>
      </c>
      <c r="G571" t="s">
        <v>29</v>
      </c>
      <c r="H571" t="s">
        <v>1053</v>
      </c>
      <c r="I571" t="s">
        <v>72</v>
      </c>
      <c r="J571" t="s">
        <v>22</v>
      </c>
      <c r="K571" t="s">
        <v>146</v>
      </c>
      <c r="L571" t="s">
        <v>23</v>
      </c>
      <c r="M571">
        <f t="shared" si="34"/>
        <v>1</v>
      </c>
      <c r="N571" t="s">
        <v>24</v>
      </c>
      <c r="O571" t="s">
        <v>1152</v>
      </c>
      <c r="P571">
        <f t="shared" si="35"/>
        <v>19350</v>
      </c>
      <c r="Q571">
        <v>22500</v>
      </c>
      <c r="R571">
        <v>304</v>
      </c>
      <c r="S571">
        <f t="shared" si="36"/>
        <v>3.6</v>
      </c>
    </row>
    <row r="572" spans="1:19" x14ac:dyDescent="0.25">
      <c r="A572" t="s">
        <v>426</v>
      </c>
      <c r="B572" t="s">
        <v>2054</v>
      </c>
      <c r="C572">
        <v>2016</v>
      </c>
      <c r="D572">
        <f t="shared" si="33"/>
        <v>140012.57999999999</v>
      </c>
      <c r="E572">
        <v>87000</v>
      </c>
      <c r="F572" t="s">
        <v>1879</v>
      </c>
      <c r="G572" t="s">
        <v>29</v>
      </c>
      <c r="H572" t="s">
        <v>2055</v>
      </c>
      <c r="I572" t="s">
        <v>107</v>
      </c>
      <c r="J572" t="s">
        <v>33</v>
      </c>
      <c r="K572" t="s">
        <v>33</v>
      </c>
      <c r="L572" t="s">
        <v>23</v>
      </c>
      <c r="M572">
        <f t="shared" si="34"/>
        <v>1</v>
      </c>
      <c r="N572" t="s">
        <v>24</v>
      </c>
      <c r="O572" t="s">
        <v>2056</v>
      </c>
      <c r="P572">
        <f t="shared" si="35"/>
        <v>11180</v>
      </c>
      <c r="Q572">
        <v>13000</v>
      </c>
      <c r="R572">
        <v>150</v>
      </c>
      <c r="S572">
        <f t="shared" si="36"/>
        <v>1.4</v>
      </c>
    </row>
    <row r="573" spans="1:19" x14ac:dyDescent="0.25">
      <c r="A573" t="s">
        <v>16</v>
      </c>
      <c r="B573" t="s">
        <v>2057</v>
      </c>
      <c r="C573">
        <v>2016</v>
      </c>
      <c r="D573">
        <f t="shared" si="33"/>
        <v>79984.198000000004</v>
      </c>
      <c r="E573">
        <v>49700</v>
      </c>
      <c r="F573" t="s">
        <v>2058</v>
      </c>
      <c r="G573" t="s">
        <v>29</v>
      </c>
      <c r="H573" t="s">
        <v>2059</v>
      </c>
      <c r="I573" t="s">
        <v>134</v>
      </c>
      <c r="J573" t="s">
        <v>40</v>
      </c>
      <c r="K573" t="s">
        <v>22</v>
      </c>
      <c r="L573" t="s">
        <v>41</v>
      </c>
      <c r="M573">
        <f t="shared" si="34"/>
        <v>0</v>
      </c>
      <c r="N573" t="s">
        <v>24</v>
      </c>
      <c r="O573" t="s">
        <v>2060</v>
      </c>
      <c r="P573">
        <f t="shared" si="35"/>
        <v>27262</v>
      </c>
      <c r="Q573">
        <v>31700</v>
      </c>
      <c r="R573">
        <v>350</v>
      </c>
      <c r="S573">
        <f t="shared" si="36"/>
        <v>2.2999999999999998</v>
      </c>
    </row>
    <row r="574" spans="1:19" x14ac:dyDescent="0.25">
      <c r="A574" t="s">
        <v>120</v>
      </c>
      <c r="B574" t="s">
        <v>282</v>
      </c>
      <c r="C574">
        <v>2017</v>
      </c>
      <c r="D574">
        <f t="shared" si="33"/>
        <v>55522.23</v>
      </c>
      <c r="E574">
        <v>34500</v>
      </c>
      <c r="F574" t="s">
        <v>2061</v>
      </c>
      <c r="G574" t="s">
        <v>29</v>
      </c>
      <c r="H574" t="s">
        <v>284</v>
      </c>
      <c r="I574" t="s">
        <v>48</v>
      </c>
      <c r="J574" t="s">
        <v>33</v>
      </c>
      <c r="K574" t="s">
        <v>22</v>
      </c>
      <c r="L574" t="s">
        <v>41</v>
      </c>
      <c r="M574">
        <f t="shared" si="34"/>
        <v>0</v>
      </c>
      <c r="N574" t="s">
        <v>24</v>
      </c>
      <c r="O574" t="s">
        <v>2062</v>
      </c>
      <c r="P574">
        <f t="shared" si="35"/>
        <v>55556</v>
      </c>
      <c r="Q574">
        <v>64600</v>
      </c>
      <c r="R574">
        <v>503</v>
      </c>
      <c r="S574">
        <f t="shared" si="36"/>
        <v>4</v>
      </c>
    </row>
    <row r="575" spans="1:19" x14ac:dyDescent="0.25">
      <c r="A575" t="s">
        <v>16</v>
      </c>
      <c r="B575" t="s">
        <v>2063</v>
      </c>
      <c r="C575">
        <v>2021</v>
      </c>
      <c r="D575">
        <f t="shared" si="33"/>
        <v>51062.74886</v>
      </c>
      <c r="E575">
        <v>31729</v>
      </c>
      <c r="F575" t="s">
        <v>2064</v>
      </c>
      <c r="G575" t="s">
        <v>29</v>
      </c>
      <c r="H575" t="s">
        <v>1760</v>
      </c>
      <c r="I575" t="s">
        <v>31</v>
      </c>
      <c r="J575" t="s">
        <v>2065</v>
      </c>
      <c r="K575" t="s">
        <v>2066</v>
      </c>
      <c r="L575" t="s">
        <v>23</v>
      </c>
      <c r="M575">
        <f t="shared" si="34"/>
        <v>1</v>
      </c>
      <c r="N575" t="s">
        <v>24</v>
      </c>
      <c r="O575" t="s">
        <v>2067</v>
      </c>
      <c r="P575">
        <f t="shared" si="35"/>
        <v>25468.04</v>
      </c>
      <c r="Q575">
        <v>29614</v>
      </c>
      <c r="R575" t="e">
        <v>#VALUE!</v>
      </c>
      <c r="S575" t="e">
        <f t="shared" si="36"/>
        <v>#VALUE!</v>
      </c>
    </row>
    <row r="576" spans="1:19" x14ac:dyDescent="0.25">
      <c r="A576" t="s">
        <v>210</v>
      </c>
      <c r="B576" t="s">
        <v>2068</v>
      </c>
      <c r="C576">
        <v>2021</v>
      </c>
      <c r="D576">
        <f t="shared" si="33"/>
        <v>11889.80392</v>
      </c>
      <c r="E576">
        <v>7388</v>
      </c>
      <c r="F576" t="s">
        <v>1075</v>
      </c>
      <c r="G576" t="s">
        <v>29</v>
      </c>
      <c r="H576" t="s">
        <v>570</v>
      </c>
      <c r="I576" t="s">
        <v>31</v>
      </c>
      <c r="J576" t="s">
        <v>2069</v>
      </c>
      <c r="K576" t="s">
        <v>22</v>
      </c>
      <c r="L576" t="s">
        <v>41</v>
      </c>
      <c r="M576">
        <f t="shared" si="34"/>
        <v>0</v>
      </c>
      <c r="N576" t="s">
        <v>24</v>
      </c>
      <c r="O576" t="s">
        <v>2070</v>
      </c>
      <c r="P576">
        <f t="shared" si="35"/>
        <v>37550.18</v>
      </c>
      <c r="Q576">
        <v>43663</v>
      </c>
      <c r="R576" t="e">
        <v>#VALUE!</v>
      </c>
      <c r="S576" t="e">
        <f t="shared" si="36"/>
        <v>#VALUE!</v>
      </c>
    </row>
    <row r="577" spans="1:19" x14ac:dyDescent="0.25">
      <c r="A577" t="s">
        <v>68</v>
      </c>
      <c r="B577" t="s">
        <v>2071</v>
      </c>
      <c r="C577">
        <v>2017</v>
      </c>
      <c r="D577">
        <f t="shared" si="33"/>
        <v>66868.077000000005</v>
      </c>
      <c r="E577">
        <v>41550</v>
      </c>
      <c r="F577" t="s">
        <v>2072</v>
      </c>
      <c r="G577" t="s">
        <v>331</v>
      </c>
      <c r="H577" t="s">
        <v>2073</v>
      </c>
      <c r="I577" t="s">
        <v>107</v>
      </c>
      <c r="J577" t="s">
        <v>61</v>
      </c>
      <c r="K577" t="s">
        <v>22</v>
      </c>
      <c r="L577" t="s">
        <v>41</v>
      </c>
      <c r="M577">
        <f t="shared" si="34"/>
        <v>0</v>
      </c>
      <c r="N577" t="s">
        <v>24</v>
      </c>
      <c r="O577" t="s">
        <v>2074</v>
      </c>
      <c r="P577">
        <f t="shared" si="35"/>
        <v>18055.7</v>
      </c>
      <c r="Q577">
        <v>20995</v>
      </c>
      <c r="R577">
        <v>247</v>
      </c>
      <c r="S577">
        <f t="shared" si="36"/>
        <v>2</v>
      </c>
    </row>
    <row r="578" spans="1:19" x14ac:dyDescent="0.25">
      <c r="A578" t="s">
        <v>120</v>
      </c>
      <c r="B578" t="s">
        <v>2075</v>
      </c>
      <c r="C578">
        <v>2018</v>
      </c>
      <c r="D578">
        <f t="shared" si="33"/>
        <v>71593.099239999996</v>
      </c>
      <c r="E578">
        <v>44486</v>
      </c>
      <c r="F578" t="s">
        <v>2076</v>
      </c>
      <c r="G578" t="s">
        <v>29</v>
      </c>
      <c r="H578" t="s">
        <v>53</v>
      </c>
      <c r="I578" t="s">
        <v>123</v>
      </c>
      <c r="J578" t="s">
        <v>33</v>
      </c>
      <c r="K578" t="s">
        <v>22</v>
      </c>
      <c r="L578" t="s">
        <v>41</v>
      </c>
      <c r="M578">
        <f t="shared" si="34"/>
        <v>0</v>
      </c>
      <c r="O578" t="s">
        <v>2077</v>
      </c>
      <c r="P578">
        <f t="shared" si="35"/>
        <v>22037.5</v>
      </c>
      <c r="Q578">
        <v>25625</v>
      </c>
      <c r="R578" t="e">
        <v>#VALUE!</v>
      </c>
      <c r="S578" t="e">
        <f t="shared" si="36"/>
        <v>#VALUE!</v>
      </c>
    </row>
    <row r="579" spans="1:19" x14ac:dyDescent="0.25">
      <c r="A579" t="s">
        <v>56</v>
      </c>
      <c r="B579" t="s">
        <v>1194</v>
      </c>
      <c r="C579">
        <v>2013</v>
      </c>
      <c r="D579">
        <f t="shared" ref="D579:D642" si="37">E579*1.60934</f>
        <v>33393.805</v>
      </c>
      <c r="E579">
        <v>20750</v>
      </c>
      <c r="F579" t="s">
        <v>2078</v>
      </c>
      <c r="G579" t="s">
        <v>29</v>
      </c>
      <c r="H579" t="s">
        <v>326</v>
      </c>
      <c r="I579" t="s">
        <v>21</v>
      </c>
      <c r="J579" t="s">
        <v>22</v>
      </c>
      <c r="K579" t="s">
        <v>22</v>
      </c>
      <c r="L579" t="s">
        <v>41</v>
      </c>
      <c r="M579">
        <f t="shared" ref="M579:M642" si="38">IF(ISNUMBER(SEARCH("At least 1 accident or damage reported", L579)), 1, 0)</f>
        <v>0</v>
      </c>
      <c r="N579" t="s">
        <v>24</v>
      </c>
      <c r="O579" t="s">
        <v>1590</v>
      </c>
      <c r="P579">
        <f t="shared" ref="P579:P642" si="39">Q579*0.86</f>
        <v>28380</v>
      </c>
      <c r="Q579">
        <v>33000</v>
      </c>
      <c r="R579">
        <v>300</v>
      </c>
      <c r="S579">
        <f t="shared" ref="S579:S642" si="40">VALUE(SUBSTITUTE(MID(H579, SEARCH("L", H579)-4, 4), "L", ""))</f>
        <v>3.7</v>
      </c>
    </row>
    <row r="580" spans="1:19" x14ac:dyDescent="0.25">
      <c r="A580" t="s">
        <v>142</v>
      </c>
      <c r="B580" t="s">
        <v>2079</v>
      </c>
      <c r="C580">
        <v>2022</v>
      </c>
      <c r="D580">
        <f t="shared" si="37"/>
        <v>19312.079999999998</v>
      </c>
      <c r="E580">
        <v>12000</v>
      </c>
      <c r="F580" t="s">
        <v>1165</v>
      </c>
      <c r="G580" t="s">
        <v>29</v>
      </c>
      <c r="H580" t="s">
        <v>424</v>
      </c>
      <c r="I580" t="s">
        <v>95</v>
      </c>
      <c r="J580" t="s">
        <v>73</v>
      </c>
      <c r="K580" t="s">
        <v>146</v>
      </c>
      <c r="L580" t="s">
        <v>41</v>
      </c>
      <c r="M580">
        <f t="shared" si="38"/>
        <v>0</v>
      </c>
      <c r="N580" t="s">
        <v>24</v>
      </c>
      <c r="O580" t="s">
        <v>1058</v>
      </c>
      <c r="P580">
        <f t="shared" si="39"/>
        <v>35260</v>
      </c>
      <c r="Q580">
        <v>41000</v>
      </c>
      <c r="R580">
        <v>365</v>
      </c>
      <c r="S580">
        <f t="shared" si="40"/>
        <v>3.3</v>
      </c>
    </row>
    <row r="581" spans="1:19" x14ac:dyDescent="0.25">
      <c r="A581" t="s">
        <v>35</v>
      </c>
      <c r="B581" t="s">
        <v>649</v>
      </c>
      <c r="C581">
        <v>2021</v>
      </c>
      <c r="D581">
        <f t="shared" si="37"/>
        <v>22862.284039999999</v>
      </c>
      <c r="E581">
        <v>14206</v>
      </c>
      <c r="F581" t="s">
        <v>2080</v>
      </c>
      <c r="G581" t="s">
        <v>29</v>
      </c>
      <c r="H581" t="s">
        <v>208</v>
      </c>
      <c r="I581" t="s">
        <v>72</v>
      </c>
      <c r="J581" t="s">
        <v>22</v>
      </c>
      <c r="K581" t="s">
        <v>22</v>
      </c>
      <c r="L581" t="s">
        <v>41</v>
      </c>
      <c r="M581">
        <f t="shared" si="38"/>
        <v>0</v>
      </c>
      <c r="N581" t="s">
        <v>24</v>
      </c>
      <c r="O581" t="s">
        <v>2081</v>
      </c>
      <c r="P581">
        <f t="shared" si="39"/>
        <v>84280</v>
      </c>
      <c r="Q581">
        <v>98000</v>
      </c>
      <c r="R581">
        <v>383</v>
      </c>
      <c r="S581">
        <f t="shared" si="40"/>
        <v>5.7</v>
      </c>
    </row>
    <row r="582" spans="1:19" x14ac:dyDescent="0.25">
      <c r="A582" t="s">
        <v>210</v>
      </c>
      <c r="B582" t="s">
        <v>2082</v>
      </c>
      <c r="C582">
        <v>2022</v>
      </c>
      <c r="D582">
        <f t="shared" si="37"/>
        <v>51016.078000000001</v>
      </c>
      <c r="E582">
        <v>31700</v>
      </c>
      <c r="F582" t="s">
        <v>2083</v>
      </c>
      <c r="G582" t="s">
        <v>29</v>
      </c>
      <c r="H582" t="s">
        <v>2084</v>
      </c>
      <c r="I582" t="s">
        <v>72</v>
      </c>
      <c r="J582" t="s">
        <v>33</v>
      </c>
      <c r="K582" t="s">
        <v>22</v>
      </c>
      <c r="L582" t="s">
        <v>41</v>
      </c>
      <c r="M582">
        <f t="shared" si="38"/>
        <v>0</v>
      </c>
      <c r="N582" t="s">
        <v>24</v>
      </c>
      <c r="O582" t="s">
        <v>1791</v>
      </c>
      <c r="P582">
        <f t="shared" si="39"/>
        <v>37410</v>
      </c>
      <c r="Q582">
        <v>43500</v>
      </c>
      <c r="R582">
        <v>293</v>
      </c>
      <c r="S582">
        <f t="shared" si="40"/>
        <v>3.6</v>
      </c>
    </row>
    <row r="583" spans="1:19" x14ac:dyDescent="0.25">
      <c r="A583" t="s">
        <v>26</v>
      </c>
      <c r="B583" t="s">
        <v>2085</v>
      </c>
      <c r="C583">
        <v>2022</v>
      </c>
      <c r="D583">
        <f t="shared" si="37"/>
        <v>20992.230960000001</v>
      </c>
      <c r="E583">
        <v>13044</v>
      </c>
      <c r="F583" t="s">
        <v>2086</v>
      </c>
      <c r="G583" t="s">
        <v>331</v>
      </c>
      <c r="H583" t="s">
        <v>2087</v>
      </c>
      <c r="I583" t="s">
        <v>72</v>
      </c>
      <c r="J583" t="s">
        <v>40</v>
      </c>
      <c r="K583" t="s">
        <v>33</v>
      </c>
      <c r="L583" t="s">
        <v>23</v>
      </c>
      <c r="M583">
        <f t="shared" si="38"/>
        <v>1</v>
      </c>
      <c r="N583" t="s">
        <v>24</v>
      </c>
      <c r="O583" t="s">
        <v>1922</v>
      </c>
      <c r="P583">
        <f t="shared" si="39"/>
        <v>21499.14</v>
      </c>
      <c r="Q583">
        <v>24999</v>
      </c>
      <c r="R583">
        <v>139</v>
      </c>
      <c r="S583">
        <f t="shared" si="40"/>
        <v>1.6</v>
      </c>
    </row>
    <row r="584" spans="1:19" x14ac:dyDescent="0.25">
      <c r="A584" t="s">
        <v>201</v>
      </c>
      <c r="B584" t="s">
        <v>2088</v>
      </c>
      <c r="C584">
        <v>2009</v>
      </c>
      <c r="D584">
        <f t="shared" si="37"/>
        <v>162108.81820000001</v>
      </c>
      <c r="E584">
        <v>100730</v>
      </c>
      <c r="F584" t="s">
        <v>2089</v>
      </c>
      <c r="G584" t="s">
        <v>29</v>
      </c>
      <c r="H584" t="s">
        <v>225</v>
      </c>
      <c r="I584" t="s">
        <v>72</v>
      </c>
      <c r="J584" t="s">
        <v>226</v>
      </c>
      <c r="K584" t="s">
        <v>226</v>
      </c>
      <c r="L584" t="s">
        <v>41</v>
      </c>
      <c r="M584">
        <f t="shared" si="38"/>
        <v>0</v>
      </c>
      <c r="N584" t="s">
        <v>24</v>
      </c>
      <c r="O584" t="s">
        <v>2090</v>
      </c>
      <c r="P584">
        <f t="shared" si="39"/>
        <v>5998.5</v>
      </c>
      <c r="Q584">
        <v>6975</v>
      </c>
      <c r="R584">
        <v>173</v>
      </c>
      <c r="S584">
        <f t="shared" si="40"/>
        <v>2.7</v>
      </c>
    </row>
    <row r="585" spans="1:19" x14ac:dyDescent="0.25">
      <c r="A585" t="s">
        <v>68</v>
      </c>
      <c r="B585" t="s">
        <v>2091</v>
      </c>
      <c r="C585">
        <v>2023</v>
      </c>
      <c r="D585">
        <f t="shared" si="37"/>
        <v>8590.6569199999994</v>
      </c>
      <c r="E585">
        <v>5338</v>
      </c>
      <c r="F585" t="s">
        <v>2092</v>
      </c>
      <c r="G585" t="s">
        <v>331</v>
      </c>
      <c r="H585" t="s">
        <v>2093</v>
      </c>
      <c r="I585" t="s">
        <v>95</v>
      </c>
      <c r="J585" t="s">
        <v>40</v>
      </c>
      <c r="K585" t="s">
        <v>118</v>
      </c>
      <c r="L585" t="s">
        <v>41</v>
      </c>
      <c r="M585">
        <f t="shared" si="38"/>
        <v>0</v>
      </c>
      <c r="N585" t="s">
        <v>24</v>
      </c>
      <c r="O585" t="s">
        <v>2094</v>
      </c>
      <c r="P585">
        <f t="shared" si="39"/>
        <v>65790</v>
      </c>
      <c r="Q585">
        <v>76500</v>
      </c>
      <c r="R585">
        <v>389</v>
      </c>
      <c r="S585">
        <f t="shared" si="40"/>
        <v>3</v>
      </c>
    </row>
    <row r="586" spans="1:19" x14ac:dyDescent="0.25">
      <c r="A586" t="s">
        <v>16</v>
      </c>
      <c r="B586" t="s">
        <v>2095</v>
      </c>
      <c r="C586">
        <v>2014</v>
      </c>
      <c r="D586">
        <f t="shared" si="37"/>
        <v>137033.69166000001</v>
      </c>
      <c r="E586">
        <v>85149</v>
      </c>
      <c r="F586" t="s">
        <v>2096</v>
      </c>
      <c r="G586" t="s">
        <v>29</v>
      </c>
      <c r="H586" t="s">
        <v>2097</v>
      </c>
      <c r="I586" t="s">
        <v>39</v>
      </c>
      <c r="J586" t="s">
        <v>2098</v>
      </c>
      <c r="K586" t="s">
        <v>2099</v>
      </c>
      <c r="L586" t="s">
        <v>41</v>
      </c>
      <c r="M586">
        <f t="shared" si="38"/>
        <v>0</v>
      </c>
      <c r="O586" t="s">
        <v>2100</v>
      </c>
      <c r="P586">
        <f t="shared" si="39"/>
        <v>20294.28</v>
      </c>
      <c r="Q586">
        <v>23598</v>
      </c>
      <c r="R586" t="e">
        <v>#VALUE!</v>
      </c>
      <c r="S586">
        <f t="shared" si="40"/>
        <v>5.4</v>
      </c>
    </row>
    <row r="587" spans="1:19" x14ac:dyDescent="0.25">
      <c r="A587" t="s">
        <v>68</v>
      </c>
      <c r="B587" t="s">
        <v>2101</v>
      </c>
      <c r="C587">
        <v>2018</v>
      </c>
      <c r="D587">
        <f t="shared" si="37"/>
        <v>77716.637940000001</v>
      </c>
      <c r="E587">
        <v>48291</v>
      </c>
      <c r="F587" t="s">
        <v>2102</v>
      </c>
      <c r="G587" t="s">
        <v>29</v>
      </c>
      <c r="H587" t="s">
        <v>2103</v>
      </c>
      <c r="I587" t="s">
        <v>107</v>
      </c>
      <c r="J587" t="s">
        <v>33</v>
      </c>
      <c r="K587" t="s">
        <v>108</v>
      </c>
      <c r="L587" t="s">
        <v>41</v>
      </c>
      <c r="M587">
        <f t="shared" si="38"/>
        <v>0</v>
      </c>
      <c r="N587" t="s">
        <v>24</v>
      </c>
      <c r="O587" t="s">
        <v>2104</v>
      </c>
      <c r="P587">
        <f t="shared" si="39"/>
        <v>57835</v>
      </c>
      <c r="Q587">
        <v>67250</v>
      </c>
      <c r="R587">
        <v>567</v>
      </c>
      <c r="S587">
        <f t="shared" si="40"/>
        <v>4.4000000000000004</v>
      </c>
    </row>
    <row r="588" spans="1:19" x14ac:dyDescent="0.25">
      <c r="A588" t="s">
        <v>426</v>
      </c>
      <c r="B588" t="s">
        <v>1763</v>
      </c>
      <c r="C588">
        <v>2001</v>
      </c>
      <c r="D588">
        <f t="shared" si="37"/>
        <v>180064.22458000001</v>
      </c>
      <c r="E588">
        <v>111887</v>
      </c>
      <c r="F588" t="s">
        <v>2105</v>
      </c>
      <c r="G588" t="s">
        <v>29</v>
      </c>
      <c r="H588" t="s">
        <v>1765</v>
      </c>
      <c r="I588" t="s">
        <v>72</v>
      </c>
      <c r="J588" t="s">
        <v>40</v>
      </c>
      <c r="K588" t="s">
        <v>33</v>
      </c>
      <c r="L588" t="s">
        <v>41</v>
      </c>
      <c r="M588">
        <f t="shared" si="38"/>
        <v>0</v>
      </c>
      <c r="N588" t="s">
        <v>24</v>
      </c>
      <c r="O588" t="s">
        <v>248</v>
      </c>
      <c r="P588">
        <f t="shared" si="39"/>
        <v>12040</v>
      </c>
      <c r="Q588">
        <v>14000</v>
      </c>
      <c r="R588">
        <v>140</v>
      </c>
      <c r="S588">
        <f t="shared" si="40"/>
        <v>2.8</v>
      </c>
    </row>
    <row r="589" spans="1:19" x14ac:dyDescent="0.25">
      <c r="A589" t="s">
        <v>1245</v>
      </c>
      <c r="B589" t="s">
        <v>1706</v>
      </c>
      <c r="C589">
        <v>2010</v>
      </c>
      <c r="D589">
        <f t="shared" si="37"/>
        <v>127137.86</v>
      </c>
      <c r="E589">
        <v>79000</v>
      </c>
      <c r="F589" t="s">
        <v>662</v>
      </c>
      <c r="G589" t="s">
        <v>29</v>
      </c>
      <c r="H589" t="s">
        <v>2106</v>
      </c>
      <c r="I589" t="s">
        <v>95</v>
      </c>
      <c r="J589" t="s">
        <v>61</v>
      </c>
      <c r="K589" t="s">
        <v>22</v>
      </c>
      <c r="L589" t="s">
        <v>41</v>
      </c>
      <c r="M589">
        <f t="shared" si="38"/>
        <v>0</v>
      </c>
      <c r="N589" t="s">
        <v>24</v>
      </c>
      <c r="O589" t="s">
        <v>1232</v>
      </c>
      <c r="P589">
        <f t="shared" si="39"/>
        <v>59340</v>
      </c>
      <c r="Q589">
        <v>69000</v>
      </c>
      <c r="R589">
        <v>563</v>
      </c>
      <c r="S589">
        <f t="shared" si="40"/>
        <v>6.6</v>
      </c>
    </row>
    <row r="590" spans="1:19" x14ac:dyDescent="0.25">
      <c r="A590" t="s">
        <v>103</v>
      </c>
      <c r="B590" t="s">
        <v>2107</v>
      </c>
      <c r="C590">
        <v>2016</v>
      </c>
      <c r="D590">
        <f t="shared" si="37"/>
        <v>201167.5</v>
      </c>
      <c r="E590">
        <v>125000</v>
      </c>
      <c r="F590" t="s">
        <v>2108</v>
      </c>
      <c r="G590" t="s">
        <v>29</v>
      </c>
      <c r="H590" t="s">
        <v>1752</v>
      </c>
      <c r="I590" t="s">
        <v>107</v>
      </c>
      <c r="J590" t="s">
        <v>33</v>
      </c>
      <c r="K590" t="s">
        <v>146</v>
      </c>
      <c r="L590" t="s">
        <v>41</v>
      </c>
      <c r="M590">
        <f t="shared" si="38"/>
        <v>0</v>
      </c>
      <c r="N590" t="s">
        <v>24</v>
      </c>
      <c r="O590" t="s">
        <v>741</v>
      </c>
      <c r="P590">
        <f t="shared" si="39"/>
        <v>22790</v>
      </c>
      <c r="Q590">
        <v>26500</v>
      </c>
      <c r="R590">
        <v>380</v>
      </c>
      <c r="S590">
        <f t="shared" si="40"/>
        <v>3.5</v>
      </c>
    </row>
    <row r="591" spans="1:19" x14ac:dyDescent="0.25">
      <c r="A591" t="s">
        <v>120</v>
      </c>
      <c r="B591" t="s">
        <v>2109</v>
      </c>
      <c r="C591">
        <v>2022</v>
      </c>
      <c r="D591">
        <f t="shared" si="37"/>
        <v>22171.877179999999</v>
      </c>
      <c r="E591">
        <v>13777</v>
      </c>
      <c r="F591" t="s">
        <v>2110</v>
      </c>
      <c r="G591" t="s">
        <v>29</v>
      </c>
      <c r="H591" t="s">
        <v>2111</v>
      </c>
      <c r="I591" t="s">
        <v>95</v>
      </c>
      <c r="J591" t="s">
        <v>22</v>
      </c>
      <c r="K591" t="s">
        <v>22</v>
      </c>
      <c r="L591" t="s">
        <v>23</v>
      </c>
      <c r="M591">
        <f t="shared" si="38"/>
        <v>1</v>
      </c>
      <c r="N591" t="s">
        <v>24</v>
      </c>
      <c r="O591" t="s">
        <v>2112</v>
      </c>
      <c r="P591">
        <f t="shared" si="39"/>
        <v>34208.22</v>
      </c>
      <c r="Q591">
        <v>39777</v>
      </c>
      <c r="R591">
        <v>221</v>
      </c>
      <c r="S591">
        <f t="shared" si="40"/>
        <v>2</v>
      </c>
    </row>
    <row r="592" spans="1:19" x14ac:dyDescent="0.25">
      <c r="A592" t="s">
        <v>567</v>
      </c>
      <c r="B592" t="s">
        <v>1383</v>
      </c>
      <c r="C592">
        <v>2022</v>
      </c>
      <c r="D592">
        <f t="shared" si="37"/>
        <v>24011.352800000001</v>
      </c>
      <c r="E592">
        <v>14920</v>
      </c>
      <c r="F592" t="s">
        <v>2113</v>
      </c>
      <c r="G592" t="s">
        <v>29</v>
      </c>
      <c r="H592" t="s">
        <v>570</v>
      </c>
      <c r="I592" t="s">
        <v>39</v>
      </c>
      <c r="J592" t="s">
        <v>2050</v>
      </c>
      <c r="K592" t="s">
        <v>22</v>
      </c>
      <c r="L592" t="s">
        <v>41</v>
      </c>
      <c r="M592">
        <f t="shared" si="38"/>
        <v>0</v>
      </c>
      <c r="N592" t="s">
        <v>24</v>
      </c>
      <c r="O592" t="s">
        <v>2114</v>
      </c>
      <c r="P592">
        <f t="shared" si="39"/>
        <v>35897.26</v>
      </c>
      <c r="Q592">
        <v>41741</v>
      </c>
      <c r="R592" t="e">
        <v>#VALUE!</v>
      </c>
      <c r="S592" t="e">
        <f t="shared" si="40"/>
        <v>#VALUE!</v>
      </c>
    </row>
    <row r="593" spans="1:19" x14ac:dyDescent="0.25">
      <c r="A593" t="s">
        <v>210</v>
      </c>
      <c r="B593" t="s">
        <v>2115</v>
      </c>
      <c r="C593">
        <v>2022</v>
      </c>
      <c r="D593">
        <f t="shared" si="37"/>
        <v>23539.816180000002</v>
      </c>
      <c r="E593">
        <v>14627</v>
      </c>
      <c r="F593" t="s">
        <v>2116</v>
      </c>
      <c r="G593" t="s">
        <v>29</v>
      </c>
      <c r="H593" t="s">
        <v>570</v>
      </c>
      <c r="I593" t="s">
        <v>39</v>
      </c>
      <c r="J593" t="s">
        <v>2050</v>
      </c>
      <c r="K593" t="s">
        <v>2117</v>
      </c>
      <c r="L593" t="s">
        <v>41</v>
      </c>
      <c r="M593">
        <f t="shared" si="38"/>
        <v>0</v>
      </c>
      <c r="O593" t="s">
        <v>2118</v>
      </c>
      <c r="P593">
        <f t="shared" si="39"/>
        <v>48796.4</v>
      </c>
      <c r="Q593">
        <v>56740</v>
      </c>
      <c r="R593" t="e">
        <v>#VALUE!</v>
      </c>
      <c r="S593" t="e">
        <f t="shared" si="40"/>
        <v>#VALUE!</v>
      </c>
    </row>
    <row r="594" spans="1:19" x14ac:dyDescent="0.25">
      <c r="A594" t="s">
        <v>328</v>
      </c>
      <c r="B594" t="s">
        <v>2119</v>
      </c>
      <c r="C594">
        <v>2010</v>
      </c>
      <c r="D594">
        <f t="shared" si="37"/>
        <v>144921.06700000001</v>
      </c>
      <c r="E594">
        <v>90050</v>
      </c>
      <c r="F594" t="s">
        <v>2120</v>
      </c>
      <c r="G594" t="s">
        <v>29</v>
      </c>
      <c r="H594" t="s">
        <v>817</v>
      </c>
      <c r="I594" t="s">
        <v>72</v>
      </c>
      <c r="J594" t="s">
        <v>108</v>
      </c>
      <c r="K594" t="s">
        <v>146</v>
      </c>
      <c r="L594" t="s">
        <v>41</v>
      </c>
      <c r="M594">
        <f t="shared" si="38"/>
        <v>0</v>
      </c>
      <c r="N594" t="s">
        <v>24</v>
      </c>
      <c r="O594" t="s">
        <v>1731</v>
      </c>
      <c r="P594">
        <f t="shared" si="39"/>
        <v>4988</v>
      </c>
      <c r="Q594">
        <v>5800</v>
      </c>
      <c r="R594">
        <v>235</v>
      </c>
      <c r="S594">
        <f t="shared" si="40"/>
        <v>3.2</v>
      </c>
    </row>
    <row r="595" spans="1:19" x14ac:dyDescent="0.25">
      <c r="A595" t="s">
        <v>450</v>
      </c>
      <c r="B595" t="s">
        <v>1293</v>
      </c>
      <c r="C595">
        <v>2014</v>
      </c>
      <c r="D595">
        <f t="shared" si="37"/>
        <v>72420.3</v>
      </c>
      <c r="E595">
        <v>45000</v>
      </c>
      <c r="F595" t="s">
        <v>1357</v>
      </c>
      <c r="G595" t="s">
        <v>29</v>
      </c>
      <c r="H595" t="s">
        <v>318</v>
      </c>
      <c r="I595" t="s">
        <v>134</v>
      </c>
      <c r="J595" t="s">
        <v>40</v>
      </c>
      <c r="K595" t="s">
        <v>22</v>
      </c>
      <c r="L595" t="s">
        <v>23</v>
      </c>
      <c r="M595">
        <f t="shared" si="38"/>
        <v>1</v>
      </c>
      <c r="N595" t="s">
        <v>24</v>
      </c>
      <c r="O595" t="s">
        <v>755</v>
      </c>
      <c r="P595">
        <f t="shared" si="39"/>
        <v>21500</v>
      </c>
      <c r="Q595">
        <v>25000</v>
      </c>
      <c r="R595">
        <v>200</v>
      </c>
      <c r="S595">
        <f t="shared" si="40"/>
        <v>2</v>
      </c>
    </row>
    <row r="596" spans="1:19" x14ac:dyDescent="0.25">
      <c r="A596" t="s">
        <v>148</v>
      </c>
      <c r="B596" t="s">
        <v>1233</v>
      </c>
      <c r="C596">
        <v>1998</v>
      </c>
      <c r="D596">
        <f t="shared" si="37"/>
        <v>12337.200440000001</v>
      </c>
      <c r="E596">
        <v>7666</v>
      </c>
      <c r="F596" t="s">
        <v>2121</v>
      </c>
      <c r="G596" t="s">
        <v>29</v>
      </c>
      <c r="H596" t="s">
        <v>2122</v>
      </c>
      <c r="I596" t="s">
        <v>557</v>
      </c>
      <c r="J596" t="s">
        <v>214</v>
      </c>
      <c r="K596" t="s">
        <v>22</v>
      </c>
      <c r="L596" t="s">
        <v>41</v>
      </c>
      <c r="M596">
        <f t="shared" si="38"/>
        <v>0</v>
      </c>
      <c r="N596" t="s">
        <v>24</v>
      </c>
      <c r="O596" t="s">
        <v>2123</v>
      </c>
      <c r="P596">
        <f t="shared" si="39"/>
        <v>33970</v>
      </c>
      <c r="Q596">
        <v>39500</v>
      </c>
      <c r="R596">
        <v>340</v>
      </c>
      <c r="S596">
        <f t="shared" si="40"/>
        <v>5.7</v>
      </c>
    </row>
    <row r="597" spans="1:19" x14ac:dyDescent="0.25">
      <c r="A597" t="s">
        <v>292</v>
      </c>
      <c r="B597" t="s">
        <v>2124</v>
      </c>
      <c r="C597">
        <v>2006</v>
      </c>
      <c r="D597">
        <f t="shared" si="37"/>
        <v>144679.666</v>
      </c>
      <c r="E597">
        <v>89900</v>
      </c>
      <c r="F597" t="s">
        <v>2125</v>
      </c>
      <c r="G597" t="s">
        <v>29</v>
      </c>
      <c r="H597" t="s">
        <v>295</v>
      </c>
      <c r="I597" t="s">
        <v>557</v>
      </c>
      <c r="J597" t="s">
        <v>214</v>
      </c>
      <c r="K597" t="s">
        <v>146</v>
      </c>
      <c r="L597" t="s">
        <v>41</v>
      </c>
      <c r="M597">
        <f t="shared" si="38"/>
        <v>0</v>
      </c>
      <c r="N597" t="s">
        <v>24</v>
      </c>
      <c r="O597" t="s">
        <v>2126</v>
      </c>
      <c r="P597">
        <f t="shared" si="39"/>
        <v>25794.84</v>
      </c>
      <c r="Q597">
        <v>29994</v>
      </c>
      <c r="R597">
        <v>325</v>
      </c>
      <c r="S597">
        <f t="shared" si="40"/>
        <v>6</v>
      </c>
    </row>
    <row r="598" spans="1:19" x14ac:dyDescent="0.25">
      <c r="A598" t="s">
        <v>50</v>
      </c>
      <c r="B598" t="s">
        <v>2127</v>
      </c>
      <c r="C598">
        <v>2021</v>
      </c>
      <c r="D598">
        <f t="shared" si="37"/>
        <v>23695.922159999998</v>
      </c>
      <c r="E598">
        <v>14724</v>
      </c>
      <c r="F598" t="s">
        <v>2128</v>
      </c>
      <c r="G598" t="s">
        <v>46</v>
      </c>
      <c r="H598" t="s">
        <v>2129</v>
      </c>
      <c r="I598" t="s">
        <v>39</v>
      </c>
      <c r="J598" t="s">
        <v>2130</v>
      </c>
      <c r="K598" t="s">
        <v>2131</v>
      </c>
      <c r="L598" t="s">
        <v>41</v>
      </c>
      <c r="M598">
        <f t="shared" si="38"/>
        <v>0</v>
      </c>
      <c r="O598" t="s">
        <v>2132</v>
      </c>
      <c r="P598">
        <f t="shared" si="39"/>
        <v>87718.28</v>
      </c>
      <c r="Q598">
        <v>101998</v>
      </c>
      <c r="R598" t="e">
        <v>#VALUE!</v>
      </c>
      <c r="S598">
        <f t="shared" si="40"/>
        <v>4</v>
      </c>
    </row>
    <row r="599" spans="1:19" x14ac:dyDescent="0.25">
      <c r="A599" t="s">
        <v>16</v>
      </c>
      <c r="B599" t="s">
        <v>2133</v>
      </c>
      <c r="C599">
        <v>2011</v>
      </c>
      <c r="D599">
        <f t="shared" si="37"/>
        <v>212432.88</v>
      </c>
      <c r="E599">
        <v>132000</v>
      </c>
      <c r="F599" t="s">
        <v>2134</v>
      </c>
      <c r="G599" t="s">
        <v>29</v>
      </c>
      <c r="H599" t="s">
        <v>2135</v>
      </c>
      <c r="I599" t="s">
        <v>107</v>
      </c>
      <c r="J599" t="s">
        <v>22</v>
      </c>
      <c r="K599" t="s">
        <v>22</v>
      </c>
      <c r="L599" t="s">
        <v>23</v>
      </c>
      <c r="M599">
        <f t="shared" si="38"/>
        <v>1</v>
      </c>
      <c r="N599" t="s">
        <v>24</v>
      </c>
      <c r="O599" t="s">
        <v>2136</v>
      </c>
      <c r="P599">
        <f t="shared" si="39"/>
        <v>9459.14</v>
      </c>
      <c r="Q599">
        <v>10999</v>
      </c>
      <c r="R599">
        <v>305</v>
      </c>
      <c r="S599">
        <f t="shared" si="40"/>
        <v>3.7</v>
      </c>
    </row>
    <row r="600" spans="1:19" x14ac:dyDescent="0.25">
      <c r="A600" t="s">
        <v>503</v>
      </c>
      <c r="B600" t="s">
        <v>2137</v>
      </c>
      <c r="C600">
        <v>2010</v>
      </c>
      <c r="D600">
        <f t="shared" si="37"/>
        <v>52548.169679999999</v>
      </c>
      <c r="E600">
        <v>32652</v>
      </c>
      <c r="F600" t="s">
        <v>2138</v>
      </c>
      <c r="G600" t="s">
        <v>29</v>
      </c>
      <c r="H600" t="s">
        <v>2139</v>
      </c>
      <c r="I600" t="s">
        <v>21</v>
      </c>
      <c r="J600" t="s">
        <v>214</v>
      </c>
      <c r="K600" t="s">
        <v>108</v>
      </c>
      <c r="L600" t="s">
        <v>41</v>
      </c>
      <c r="M600">
        <f t="shared" si="38"/>
        <v>0</v>
      </c>
      <c r="N600" t="s">
        <v>24</v>
      </c>
      <c r="O600" t="s">
        <v>319</v>
      </c>
      <c r="P600">
        <f t="shared" si="39"/>
        <v>5590</v>
      </c>
      <c r="Q600">
        <v>6500</v>
      </c>
      <c r="R600">
        <v>182</v>
      </c>
      <c r="S600">
        <f t="shared" si="40"/>
        <v>2.4</v>
      </c>
    </row>
    <row r="601" spans="1:19" x14ac:dyDescent="0.25">
      <c r="A601" t="s">
        <v>84</v>
      </c>
      <c r="B601" t="s">
        <v>2140</v>
      </c>
      <c r="C601">
        <v>2018</v>
      </c>
      <c r="D601">
        <f t="shared" si="37"/>
        <v>58953.342879999997</v>
      </c>
      <c r="E601">
        <v>36632</v>
      </c>
      <c r="F601" t="s">
        <v>2141</v>
      </c>
      <c r="G601" t="s">
        <v>29</v>
      </c>
      <c r="H601" t="s">
        <v>2142</v>
      </c>
      <c r="I601" t="s">
        <v>95</v>
      </c>
      <c r="J601" t="s">
        <v>40</v>
      </c>
      <c r="K601" t="s">
        <v>40</v>
      </c>
      <c r="M601">
        <f t="shared" si="38"/>
        <v>0</v>
      </c>
      <c r="O601" t="s">
        <v>2143</v>
      </c>
      <c r="P601">
        <f t="shared" si="39"/>
        <v>62407.62</v>
      </c>
      <c r="Q601">
        <v>72567</v>
      </c>
      <c r="R601">
        <v>518</v>
      </c>
      <c r="S601">
        <f t="shared" si="40"/>
        <v>5</v>
      </c>
    </row>
    <row r="602" spans="1:19" x14ac:dyDescent="0.25">
      <c r="A602" t="s">
        <v>210</v>
      </c>
      <c r="B602" t="s">
        <v>2144</v>
      </c>
      <c r="C602">
        <v>2022</v>
      </c>
      <c r="D602">
        <f t="shared" si="37"/>
        <v>17966.671760000001</v>
      </c>
      <c r="E602">
        <v>11164</v>
      </c>
      <c r="F602" t="s">
        <v>2145</v>
      </c>
      <c r="G602" t="s">
        <v>29</v>
      </c>
      <c r="H602" t="s">
        <v>2084</v>
      </c>
      <c r="I602" t="s">
        <v>95</v>
      </c>
      <c r="J602" t="s">
        <v>22</v>
      </c>
      <c r="K602" t="s">
        <v>22</v>
      </c>
      <c r="L602" t="s">
        <v>41</v>
      </c>
      <c r="M602">
        <f t="shared" si="38"/>
        <v>0</v>
      </c>
      <c r="N602" t="s">
        <v>24</v>
      </c>
      <c r="O602" t="s">
        <v>2146</v>
      </c>
      <c r="P602">
        <f t="shared" si="39"/>
        <v>32250</v>
      </c>
      <c r="Q602">
        <v>37500</v>
      </c>
      <c r="R602">
        <v>293</v>
      </c>
      <c r="S602">
        <f t="shared" si="40"/>
        <v>3.6</v>
      </c>
    </row>
    <row r="603" spans="1:19" x14ac:dyDescent="0.25">
      <c r="A603" t="s">
        <v>68</v>
      </c>
      <c r="B603" t="s">
        <v>380</v>
      </c>
      <c r="C603">
        <v>2020</v>
      </c>
      <c r="D603">
        <f t="shared" si="37"/>
        <v>36459.597699999998</v>
      </c>
      <c r="E603">
        <v>22655</v>
      </c>
      <c r="F603" t="s">
        <v>2147</v>
      </c>
      <c r="G603" t="s">
        <v>29</v>
      </c>
      <c r="H603" t="s">
        <v>382</v>
      </c>
      <c r="I603" t="s">
        <v>48</v>
      </c>
      <c r="J603" t="s">
        <v>61</v>
      </c>
      <c r="K603" t="s">
        <v>22</v>
      </c>
      <c r="L603" t="s">
        <v>41</v>
      </c>
      <c r="M603">
        <f t="shared" si="38"/>
        <v>0</v>
      </c>
      <c r="N603" t="s">
        <v>24</v>
      </c>
      <c r="O603" t="s">
        <v>2148</v>
      </c>
      <c r="P603">
        <f t="shared" si="39"/>
        <v>55039.14</v>
      </c>
      <c r="Q603">
        <v>63999</v>
      </c>
      <c r="R603">
        <v>425</v>
      </c>
      <c r="S603">
        <f t="shared" si="40"/>
        <v>3</v>
      </c>
    </row>
    <row r="604" spans="1:19" x14ac:dyDescent="0.25">
      <c r="A604" t="s">
        <v>120</v>
      </c>
      <c r="B604" t="s">
        <v>2149</v>
      </c>
      <c r="C604">
        <v>2019</v>
      </c>
      <c r="D604">
        <f t="shared" si="37"/>
        <v>15288.73</v>
      </c>
      <c r="E604">
        <v>9500</v>
      </c>
      <c r="F604" t="s">
        <v>1230</v>
      </c>
      <c r="G604" t="s">
        <v>29</v>
      </c>
      <c r="H604" t="s">
        <v>2150</v>
      </c>
      <c r="I604" t="s">
        <v>107</v>
      </c>
      <c r="J604" t="s">
        <v>33</v>
      </c>
      <c r="K604" t="s">
        <v>33</v>
      </c>
      <c r="L604" t="s">
        <v>41</v>
      </c>
      <c r="M604">
        <f t="shared" si="38"/>
        <v>0</v>
      </c>
      <c r="N604" t="s">
        <v>24</v>
      </c>
      <c r="O604" t="s">
        <v>2151</v>
      </c>
      <c r="P604">
        <f t="shared" si="39"/>
        <v>116100</v>
      </c>
      <c r="Q604">
        <v>135000</v>
      </c>
      <c r="R604">
        <v>630</v>
      </c>
      <c r="S604">
        <f t="shared" si="40"/>
        <v>4</v>
      </c>
    </row>
    <row r="605" spans="1:19" x14ac:dyDescent="0.25">
      <c r="A605" t="s">
        <v>148</v>
      </c>
      <c r="B605" t="s">
        <v>2152</v>
      </c>
      <c r="C605">
        <v>2021</v>
      </c>
      <c r="D605">
        <f t="shared" si="37"/>
        <v>16576.202000000001</v>
      </c>
      <c r="E605">
        <v>10300</v>
      </c>
      <c r="F605" t="s">
        <v>2153</v>
      </c>
      <c r="G605" t="s">
        <v>29</v>
      </c>
      <c r="H605" t="s">
        <v>1038</v>
      </c>
      <c r="I605" t="s">
        <v>454</v>
      </c>
      <c r="J605" t="s">
        <v>22</v>
      </c>
      <c r="K605" t="s">
        <v>22</v>
      </c>
      <c r="L605" t="s">
        <v>41</v>
      </c>
      <c r="M605">
        <f t="shared" si="38"/>
        <v>0</v>
      </c>
      <c r="N605" t="s">
        <v>24</v>
      </c>
      <c r="O605" t="s">
        <v>476</v>
      </c>
      <c r="P605">
        <f t="shared" si="39"/>
        <v>25714</v>
      </c>
      <c r="Q605">
        <v>29900</v>
      </c>
      <c r="R605">
        <v>335</v>
      </c>
      <c r="S605">
        <f t="shared" si="40"/>
        <v>3.6</v>
      </c>
    </row>
    <row r="606" spans="1:19" x14ac:dyDescent="0.25">
      <c r="A606" t="s">
        <v>68</v>
      </c>
      <c r="B606" t="s">
        <v>2101</v>
      </c>
      <c r="C606">
        <v>2018</v>
      </c>
      <c r="D606">
        <f t="shared" si="37"/>
        <v>77248.319999999992</v>
      </c>
      <c r="E606">
        <v>48000</v>
      </c>
      <c r="F606" t="s">
        <v>409</v>
      </c>
      <c r="G606" t="s">
        <v>29</v>
      </c>
      <c r="H606" t="s">
        <v>2103</v>
      </c>
      <c r="I606" t="s">
        <v>95</v>
      </c>
      <c r="J606" t="s">
        <v>40</v>
      </c>
      <c r="K606" t="s">
        <v>22</v>
      </c>
      <c r="L606" t="s">
        <v>41</v>
      </c>
      <c r="M606">
        <f t="shared" si="38"/>
        <v>0</v>
      </c>
      <c r="N606" t="s">
        <v>24</v>
      </c>
      <c r="O606" t="s">
        <v>1181</v>
      </c>
      <c r="P606">
        <f t="shared" si="39"/>
        <v>46440</v>
      </c>
      <c r="Q606">
        <v>54000</v>
      </c>
      <c r="R606">
        <v>567</v>
      </c>
      <c r="S606">
        <f t="shared" si="40"/>
        <v>4.4000000000000004</v>
      </c>
    </row>
    <row r="607" spans="1:19" x14ac:dyDescent="0.25">
      <c r="A607" t="s">
        <v>120</v>
      </c>
      <c r="B607" t="s">
        <v>2154</v>
      </c>
      <c r="C607">
        <v>2007</v>
      </c>
      <c r="D607">
        <f t="shared" si="37"/>
        <v>222088.92</v>
      </c>
      <c r="E607">
        <v>138000</v>
      </c>
      <c r="F607" t="s">
        <v>1889</v>
      </c>
      <c r="G607" t="s">
        <v>29</v>
      </c>
      <c r="H607" t="s">
        <v>955</v>
      </c>
      <c r="I607" t="s">
        <v>48</v>
      </c>
      <c r="J607" t="s">
        <v>61</v>
      </c>
      <c r="K607" t="s">
        <v>22</v>
      </c>
      <c r="L607" t="s">
        <v>23</v>
      </c>
      <c r="M607">
        <f t="shared" si="38"/>
        <v>1</v>
      </c>
      <c r="N607" t="s">
        <v>24</v>
      </c>
      <c r="O607" t="s">
        <v>343</v>
      </c>
      <c r="P607">
        <f t="shared" si="39"/>
        <v>8600</v>
      </c>
      <c r="Q607">
        <v>10000</v>
      </c>
      <c r="R607">
        <v>382</v>
      </c>
      <c r="S607">
        <f t="shared" si="40"/>
        <v>5.5</v>
      </c>
    </row>
    <row r="608" spans="1:19" x14ac:dyDescent="0.25">
      <c r="A608" t="s">
        <v>567</v>
      </c>
      <c r="B608" t="s">
        <v>2155</v>
      </c>
      <c r="C608">
        <v>2022</v>
      </c>
      <c r="D608">
        <f t="shared" si="37"/>
        <v>38717.50172</v>
      </c>
      <c r="E608">
        <v>24058</v>
      </c>
      <c r="F608" t="s">
        <v>2156</v>
      </c>
      <c r="G608" t="s">
        <v>29</v>
      </c>
      <c r="H608" t="s">
        <v>2157</v>
      </c>
      <c r="I608" t="s">
        <v>1624</v>
      </c>
      <c r="J608" t="s">
        <v>2158</v>
      </c>
      <c r="K608" t="s">
        <v>1324</v>
      </c>
      <c r="L608" t="s">
        <v>41</v>
      </c>
      <c r="M608">
        <f t="shared" si="38"/>
        <v>0</v>
      </c>
      <c r="O608" t="s">
        <v>2159</v>
      </c>
      <c r="P608">
        <f t="shared" si="39"/>
        <v>70434</v>
      </c>
      <c r="Q608">
        <v>81900</v>
      </c>
      <c r="R608" t="e">
        <v>#VALUE!</v>
      </c>
      <c r="S608">
        <f t="shared" si="40"/>
        <v>6.2</v>
      </c>
    </row>
    <row r="609" spans="1:19" x14ac:dyDescent="0.25">
      <c r="A609" t="s">
        <v>50</v>
      </c>
      <c r="B609" t="s">
        <v>434</v>
      </c>
      <c r="C609">
        <v>2016</v>
      </c>
      <c r="D609">
        <f t="shared" si="37"/>
        <v>50694.21</v>
      </c>
      <c r="E609">
        <v>31500</v>
      </c>
      <c r="F609" t="s">
        <v>2160</v>
      </c>
      <c r="G609" t="s">
        <v>29</v>
      </c>
      <c r="H609" t="s">
        <v>436</v>
      </c>
      <c r="I609" t="s">
        <v>95</v>
      </c>
      <c r="J609" t="s">
        <v>33</v>
      </c>
      <c r="K609" t="s">
        <v>22</v>
      </c>
      <c r="L609" t="s">
        <v>41</v>
      </c>
      <c r="M609">
        <f t="shared" si="38"/>
        <v>0</v>
      </c>
      <c r="N609" t="s">
        <v>24</v>
      </c>
      <c r="O609" t="s">
        <v>1488</v>
      </c>
      <c r="P609">
        <f t="shared" si="39"/>
        <v>57620</v>
      </c>
      <c r="Q609">
        <v>67000</v>
      </c>
      <c r="R609">
        <v>560</v>
      </c>
      <c r="S609">
        <f t="shared" si="40"/>
        <v>4</v>
      </c>
    </row>
    <row r="610" spans="1:19" x14ac:dyDescent="0.25">
      <c r="A610" t="s">
        <v>277</v>
      </c>
      <c r="B610" t="s">
        <v>2161</v>
      </c>
      <c r="C610">
        <v>2020</v>
      </c>
      <c r="D610">
        <f t="shared" si="37"/>
        <v>31705.607339999999</v>
      </c>
      <c r="E610">
        <v>19701</v>
      </c>
      <c r="F610" t="s">
        <v>2162</v>
      </c>
      <c r="G610" t="s">
        <v>29</v>
      </c>
      <c r="H610" t="s">
        <v>1170</v>
      </c>
      <c r="I610" t="s">
        <v>39</v>
      </c>
      <c r="J610" t="s">
        <v>136</v>
      </c>
      <c r="K610" t="s">
        <v>136</v>
      </c>
      <c r="L610" t="s">
        <v>41</v>
      </c>
      <c r="M610">
        <f t="shared" si="38"/>
        <v>0</v>
      </c>
      <c r="O610" t="s">
        <v>2163</v>
      </c>
      <c r="P610">
        <f t="shared" si="39"/>
        <v>48158.28</v>
      </c>
      <c r="Q610">
        <v>55998</v>
      </c>
      <c r="R610" t="e">
        <v>#VALUE!</v>
      </c>
      <c r="S610">
        <f t="shared" si="40"/>
        <v>3</v>
      </c>
    </row>
    <row r="611" spans="1:19" x14ac:dyDescent="0.25">
      <c r="A611" t="s">
        <v>142</v>
      </c>
      <c r="B611" t="s">
        <v>143</v>
      </c>
      <c r="C611">
        <v>2022</v>
      </c>
      <c r="D611">
        <f t="shared" si="37"/>
        <v>16415.268</v>
      </c>
      <c r="E611">
        <v>10200</v>
      </c>
      <c r="F611" t="s">
        <v>2164</v>
      </c>
      <c r="G611" t="s">
        <v>29</v>
      </c>
      <c r="H611" t="s">
        <v>145</v>
      </c>
      <c r="I611" t="s">
        <v>72</v>
      </c>
      <c r="J611" t="s">
        <v>118</v>
      </c>
      <c r="K611" t="s">
        <v>22</v>
      </c>
      <c r="L611" t="s">
        <v>41</v>
      </c>
      <c r="M611">
        <f t="shared" si="38"/>
        <v>0</v>
      </c>
      <c r="N611" t="s">
        <v>24</v>
      </c>
      <c r="O611" t="s">
        <v>2165</v>
      </c>
      <c r="P611">
        <f t="shared" si="39"/>
        <v>43430</v>
      </c>
      <c r="Q611">
        <v>50500</v>
      </c>
      <c r="R611">
        <v>375</v>
      </c>
      <c r="S611">
        <f t="shared" si="40"/>
        <v>3.5</v>
      </c>
    </row>
    <row r="612" spans="1:19" x14ac:dyDescent="0.25">
      <c r="A612" t="s">
        <v>91</v>
      </c>
      <c r="B612" t="s">
        <v>1949</v>
      </c>
      <c r="C612">
        <v>2008</v>
      </c>
      <c r="D612">
        <f t="shared" si="37"/>
        <v>100387.41052</v>
      </c>
      <c r="E612">
        <v>62378</v>
      </c>
      <c r="F612" t="s">
        <v>2166</v>
      </c>
      <c r="G612" t="s">
        <v>29</v>
      </c>
      <c r="H612" t="s">
        <v>1951</v>
      </c>
      <c r="I612" t="s">
        <v>454</v>
      </c>
      <c r="J612" t="s">
        <v>214</v>
      </c>
      <c r="K612" t="s">
        <v>146</v>
      </c>
      <c r="L612" t="s">
        <v>23</v>
      </c>
      <c r="M612">
        <f t="shared" si="38"/>
        <v>1</v>
      </c>
      <c r="N612" t="s">
        <v>24</v>
      </c>
      <c r="O612" t="s">
        <v>2167</v>
      </c>
      <c r="P612">
        <f t="shared" si="39"/>
        <v>29235.7</v>
      </c>
      <c r="Q612">
        <v>33995</v>
      </c>
      <c r="R612">
        <v>380</v>
      </c>
      <c r="S612">
        <f t="shared" si="40"/>
        <v>4.3</v>
      </c>
    </row>
    <row r="613" spans="1:19" x14ac:dyDescent="0.25">
      <c r="A613" t="s">
        <v>130</v>
      </c>
      <c r="B613" t="s">
        <v>2168</v>
      </c>
      <c r="C613">
        <v>2006</v>
      </c>
      <c r="D613">
        <f t="shared" si="37"/>
        <v>135506.42799999999</v>
      </c>
      <c r="E613">
        <v>84200</v>
      </c>
      <c r="F613" t="s">
        <v>2169</v>
      </c>
      <c r="G613" t="s">
        <v>29</v>
      </c>
      <c r="H613" t="s">
        <v>2170</v>
      </c>
      <c r="I613" t="s">
        <v>134</v>
      </c>
      <c r="J613" t="s">
        <v>61</v>
      </c>
      <c r="K613" t="s">
        <v>33</v>
      </c>
      <c r="L613" t="s">
        <v>41</v>
      </c>
      <c r="M613">
        <f t="shared" si="38"/>
        <v>0</v>
      </c>
      <c r="N613" t="s">
        <v>24</v>
      </c>
      <c r="O613" t="s">
        <v>2171</v>
      </c>
      <c r="P613">
        <f t="shared" si="39"/>
        <v>8772</v>
      </c>
      <c r="Q613">
        <v>10200</v>
      </c>
      <c r="R613">
        <v>300</v>
      </c>
      <c r="S613">
        <f t="shared" si="40"/>
        <v>3.5</v>
      </c>
    </row>
    <row r="614" spans="1:19" x14ac:dyDescent="0.25">
      <c r="A614" t="s">
        <v>97</v>
      </c>
      <c r="B614" t="s">
        <v>2172</v>
      </c>
      <c r="C614">
        <v>2013</v>
      </c>
      <c r="D614">
        <f t="shared" si="37"/>
        <v>223215.45800000001</v>
      </c>
      <c r="E614">
        <v>138700</v>
      </c>
      <c r="F614" t="s">
        <v>2173</v>
      </c>
      <c r="G614" t="s">
        <v>19</v>
      </c>
      <c r="H614" t="s">
        <v>2174</v>
      </c>
      <c r="I614" t="s">
        <v>72</v>
      </c>
      <c r="J614" t="s">
        <v>118</v>
      </c>
      <c r="K614" t="s">
        <v>33</v>
      </c>
      <c r="L614" t="s">
        <v>23</v>
      </c>
      <c r="M614">
        <f t="shared" si="38"/>
        <v>1</v>
      </c>
      <c r="N614" t="s">
        <v>24</v>
      </c>
      <c r="O614" t="s">
        <v>2175</v>
      </c>
      <c r="P614">
        <f t="shared" si="39"/>
        <v>16168</v>
      </c>
      <c r="Q614">
        <v>18800</v>
      </c>
      <c r="R614">
        <v>381</v>
      </c>
      <c r="S614">
        <f t="shared" si="40"/>
        <v>5.7</v>
      </c>
    </row>
    <row r="615" spans="1:19" x14ac:dyDescent="0.25">
      <c r="A615" t="s">
        <v>148</v>
      </c>
      <c r="B615" t="s">
        <v>2176</v>
      </c>
      <c r="C615">
        <v>2021</v>
      </c>
      <c r="D615">
        <f t="shared" si="37"/>
        <v>66063.407000000007</v>
      </c>
      <c r="E615">
        <v>41050</v>
      </c>
      <c r="F615" t="s">
        <v>2177</v>
      </c>
      <c r="G615" t="s">
        <v>29</v>
      </c>
      <c r="H615" t="s">
        <v>164</v>
      </c>
      <c r="I615" t="s">
        <v>165</v>
      </c>
      <c r="J615" t="s">
        <v>33</v>
      </c>
      <c r="K615" t="s">
        <v>33</v>
      </c>
      <c r="L615" t="s">
        <v>41</v>
      </c>
      <c r="M615">
        <f t="shared" si="38"/>
        <v>0</v>
      </c>
      <c r="N615" t="s">
        <v>24</v>
      </c>
      <c r="O615" t="s">
        <v>2178</v>
      </c>
      <c r="P615">
        <f t="shared" si="39"/>
        <v>54094</v>
      </c>
      <c r="Q615">
        <v>62900</v>
      </c>
      <c r="R615">
        <v>355</v>
      </c>
      <c r="S615">
        <f t="shared" si="40"/>
        <v>5.3</v>
      </c>
    </row>
    <row r="616" spans="1:19" x14ac:dyDescent="0.25">
      <c r="A616" t="s">
        <v>210</v>
      </c>
      <c r="B616" t="s">
        <v>2179</v>
      </c>
      <c r="C616">
        <v>2020</v>
      </c>
      <c r="D616">
        <f t="shared" si="37"/>
        <v>63073.253279999997</v>
      </c>
      <c r="E616">
        <v>39192</v>
      </c>
      <c r="F616" t="s">
        <v>2180</v>
      </c>
      <c r="G616" t="s">
        <v>29</v>
      </c>
      <c r="H616" t="s">
        <v>2181</v>
      </c>
      <c r="I616" t="s">
        <v>123</v>
      </c>
      <c r="J616" t="s">
        <v>2182</v>
      </c>
      <c r="K616" t="s">
        <v>22</v>
      </c>
      <c r="L616" t="s">
        <v>41</v>
      </c>
      <c r="M616">
        <f t="shared" si="38"/>
        <v>0</v>
      </c>
      <c r="O616" t="s">
        <v>2183</v>
      </c>
      <c r="P616">
        <f t="shared" si="39"/>
        <v>21147.4</v>
      </c>
      <c r="Q616">
        <v>24590</v>
      </c>
      <c r="R616" t="e">
        <v>#VALUE!</v>
      </c>
      <c r="S616" t="e">
        <f t="shared" si="40"/>
        <v>#VALUE!</v>
      </c>
    </row>
    <row r="617" spans="1:19" x14ac:dyDescent="0.25">
      <c r="A617" t="s">
        <v>68</v>
      </c>
      <c r="B617" t="s">
        <v>2184</v>
      </c>
      <c r="C617">
        <v>2022</v>
      </c>
      <c r="D617">
        <f t="shared" si="37"/>
        <v>12485.25972</v>
      </c>
      <c r="E617">
        <v>7758</v>
      </c>
      <c r="F617" t="s">
        <v>2185</v>
      </c>
      <c r="G617" t="s">
        <v>29</v>
      </c>
      <c r="H617" t="s">
        <v>530</v>
      </c>
      <c r="I617" t="s">
        <v>39</v>
      </c>
      <c r="J617" t="s">
        <v>22</v>
      </c>
      <c r="K617" t="s">
        <v>22</v>
      </c>
      <c r="L617" t="s">
        <v>41</v>
      </c>
      <c r="M617">
        <f t="shared" si="38"/>
        <v>0</v>
      </c>
      <c r="O617" t="s">
        <v>114</v>
      </c>
      <c r="P617">
        <f t="shared" si="39"/>
        <v>41278.28</v>
      </c>
      <c r="Q617">
        <v>47998</v>
      </c>
      <c r="R617" t="e">
        <v>#VALUE!</v>
      </c>
      <c r="S617">
        <f t="shared" si="40"/>
        <v>2</v>
      </c>
    </row>
    <row r="618" spans="1:19" x14ac:dyDescent="0.25">
      <c r="A618" t="s">
        <v>16</v>
      </c>
      <c r="B618" t="s">
        <v>1758</v>
      </c>
      <c r="C618">
        <v>2021</v>
      </c>
      <c r="D618">
        <f t="shared" si="37"/>
        <v>50942.048360000001</v>
      </c>
      <c r="E618">
        <v>31654</v>
      </c>
      <c r="F618" t="s">
        <v>2186</v>
      </c>
      <c r="G618" t="s">
        <v>29</v>
      </c>
      <c r="H618" t="s">
        <v>1760</v>
      </c>
      <c r="I618" t="s">
        <v>31</v>
      </c>
      <c r="J618" t="s">
        <v>1505</v>
      </c>
      <c r="K618" t="s">
        <v>1761</v>
      </c>
      <c r="L618" t="s">
        <v>41</v>
      </c>
      <c r="M618">
        <f t="shared" si="38"/>
        <v>0</v>
      </c>
      <c r="O618" t="s">
        <v>2187</v>
      </c>
      <c r="P618">
        <f t="shared" si="39"/>
        <v>28732.6</v>
      </c>
      <c r="Q618">
        <v>33410</v>
      </c>
      <c r="R618" t="e">
        <v>#VALUE!</v>
      </c>
      <c r="S618" t="e">
        <f t="shared" si="40"/>
        <v>#VALUE!</v>
      </c>
    </row>
    <row r="619" spans="1:19" x14ac:dyDescent="0.25">
      <c r="A619" t="s">
        <v>120</v>
      </c>
      <c r="B619" t="s">
        <v>2188</v>
      </c>
      <c r="C619">
        <v>2017</v>
      </c>
      <c r="D619">
        <f t="shared" si="37"/>
        <v>101388.42</v>
      </c>
      <c r="E619">
        <v>63000</v>
      </c>
      <c r="F619" t="s">
        <v>1830</v>
      </c>
      <c r="G619" t="s">
        <v>29</v>
      </c>
      <c r="H619" t="s">
        <v>634</v>
      </c>
      <c r="I619" t="s">
        <v>72</v>
      </c>
      <c r="J619" t="s">
        <v>118</v>
      </c>
      <c r="K619" t="s">
        <v>22</v>
      </c>
      <c r="L619" t="s">
        <v>23</v>
      </c>
      <c r="M619">
        <f t="shared" si="38"/>
        <v>1</v>
      </c>
      <c r="N619" t="s">
        <v>24</v>
      </c>
      <c r="O619" t="s">
        <v>333</v>
      </c>
      <c r="P619">
        <f t="shared" si="39"/>
        <v>36120</v>
      </c>
      <c r="Q619">
        <v>42000</v>
      </c>
      <c r="R619">
        <v>469</v>
      </c>
      <c r="S619">
        <f t="shared" si="40"/>
        <v>4</v>
      </c>
    </row>
    <row r="620" spans="1:19" x14ac:dyDescent="0.25">
      <c r="A620" t="s">
        <v>328</v>
      </c>
      <c r="B620" t="s">
        <v>2189</v>
      </c>
      <c r="C620">
        <v>2005</v>
      </c>
      <c r="D620">
        <f t="shared" si="37"/>
        <v>414726.91800000001</v>
      </c>
      <c r="E620">
        <v>257700</v>
      </c>
      <c r="F620" t="s">
        <v>2190</v>
      </c>
      <c r="G620" t="s">
        <v>29</v>
      </c>
      <c r="H620" t="s">
        <v>2191</v>
      </c>
      <c r="I620" t="s">
        <v>134</v>
      </c>
      <c r="J620" t="s">
        <v>214</v>
      </c>
      <c r="K620" t="s">
        <v>146</v>
      </c>
      <c r="L620" t="s">
        <v>41</v>
      </c>
      <c r="M620">
        <f t="shared" si="38"/>
        <v>0</v>
      </c>
      <c r="N620" t="s">
        <v>24</v>
      </c>
      <c r="O620" t="s">
        <v>2192</v>
      </c>
      <c r="P620">
        <f t="shared" si="39"/>
        <v>3053</v>
      </c>
      <c r="Q620">
        <v>3550</v>
      </c>
      <c r="R620">
        <v>218</v>
      </c>
      <c r="S620">
        <f t="shared" si="40"/>
        <v>2.5</v>
      </c>
    </row>
    <row r="621" spans="1:19" x14ac:dyDescent="0.25">
      <c r="A621" t="s">
        <v>120</v>
      </c>
      <c r="B621" t="s">
        <v>2193</v>
      </c>
      <c r="C621">
        <v>2017</v>
      </c>
      <c r="D621">
        <f t="shared" si="37"/>
        <v>91732.38</v>
      </c>
      <c r="E621">
        <v>57000</v>
      </c>
      <c r="F621" t="s">
        <v>1301</v>
      </c>
      <c r="G621" t="s">
        <v>29</v>
      </c>
      <c r="H621" t="s">
        <v>342</v>
      </c>
      <c r="I621" t="s">
        <v>48</v>
      </c>
      <c r="J621" t="s">
        <v>118</v>
      </c>
      <c r="K621" t="s">
        <v>22</v>
      </c>
      <c r="L621" t="s">
        <v>23</v>
      </c>
      <c r="M621">
        <f t="shared" si="38"/>
        <v>1</v>
      </c>
      <c r="N621" t="s">
        <v>24</v>
      </c>
      <c r="O621" t="s">
        <v>1090</v>
      </c>
      <c r="P621">
        <f t="shared" si="39"/>
        <v>25370</v>
      </c>
      <c r="Q621">
        <v>29500</v>
      </c>
      <c r="R621">
        <v>302</v>
      </c>
      <c r="S621">
        <f t="shared" si="40"/>
        <v>3.5</v>
      </c>
    </row>
    <row r="622" spans="1:19" x14ac:dyDescent="0.25">
      <c r="A622" t="s">
        <v>148</v>
      </c>
      <c r="B622" t="s">
        <v>2194</v>
      </c>
      <c r="C622">
        <v>2017</v>
      </c>
      <c r="D622">
        <f t="shared" si="37"/>
        <v>143231.26</v>
      </c>
      <c r="E622">
        <v>89000</v>
      </c>
      <c r="F622" t="s">
        <v>961</v>
      </c>
      <c r="G622" t="s">
        <v>29</v>
      </c>
      <c r="H622" t="s">
        <v>164</v>
      </c>
      <c r="I622" t="s">
        <v>21</v>
      </c>
      <c r="J622" t="s">
        <v>33</v>
      </c>
      <c r="K622" t="s">
        <v>33</v>
      </c>
      <c r="L622" t="s">
        <v>41</v>
      </c>
      <c r="M622">
        <f t="shared" si="38"/>
        <v>0</v>
      </c>
      <c r="N622" t="s">
        <v>24</v>
      </c>
      <c r="O622" t="s">
        <v>1136</v>
      </c>
      <c r="P622">
        <f t="shared" si="39"/>
        <v>25799.14</v>
      </c>
      <c r="Q622">
        <v>29999</v>
      </c>
      <c r="R622">
        <v>355</v>
      </c>
      <c r="S622">
        <f t="shared" si="40"/>
        <v>5.3</v>
      </c>
    </row>
    <row r="623" spans="1:19" x14ac:dyDescent="0.25">
      <c r="A623" t="s">
        <v>148</v>
      </c>
      <c r="B623" t="s">
        <v>2195</v>
      </c>
      <c r="C623">
        <v>2015</v>
      </c>
      <c r="D623">
        <f t="shared" si="37"/>
        <v>216456.23</v>
      </c>
      <c r="E623">
        <v>134500</v>
      </c>
      <c r="F623" t="s">
        <v>2196</v>
      </c>
      <c r="G623" t="s">
        <v>29</v>
      </c>
      <c r="H623" t="s">
        <v>164</v>
      </c>
      <c r="I623" t="s">
        <v>72</v>
      </c>
      <c r="J623" t="s">
        <v>22</v>
      </c>
      <c r="K623" t="s">
        <v>22</v>
      </c>
      <c r="L623" t="s">
        <v>41</v>
      </c>
      <c r="M623">
        <f t="shared" si="38"/>
        <v>0</v>
      </c>
      <c r="N623" t="s">
        <v>24</v>
      </c>
      <c r="O623" t="s">
        <v>1815</v>
      </c>
      <c r="P623">
        <f t="shared" si="39"/>
        <v>24080</v>
      </c>
      <c r="Q623">
        <v>28000</v>
      </c>
      <c r="R623">
        <v>355</v>
      </c>
      <c r="S623">
        <f t="shared" si="40"/>
        <v>5.3</v>
      </c>
    </row>
    <row r="624" spans="1:19" x14ac:dyDescent="0.25">
      <c r="A624" t="s">
        <v>56</v>
      </c>
      <c r="B624" t="s">
        <v>2197</v>
      </c>
      <c r="C624">
        <v>2022</v>
      </c>
      <c r="D624">
        <f t="shared" si="37"/>
        <v>25580.459299999999</v>
      </c>
      <c r="E624">
        <v>15895</v>
      </c>
      <c r="F624" t="s">
        <v>2198</v>
      </c>
      <c r="G624" t="s">
        <v>29</v>
      </c>
      <c r="H624" t="s">
        <v>2199</v>
      </c>
      <c r="I624" t="s">
        <v>500</v>
      </c>
      <c r="J624" t="s">
        <v>1898</v>
      </c>
      <c r="K624" t="s">
        <v>2200</v>
      </c>
      <c r="L624" t="s">
        <v>41</v>
      </c>
      <c r="M624">
        <f t="shared" si="38"/>
        <v>0</v>
      </c>
      <c r="O624" t="s">
        <v>2201</v>
      </c>
      <c r="P624">
        <f t="shared" si="39"/>
        <v>41237</v>
      </c>
      <c r="Q624">
        <v>47950</v>
      </c>
      <c r="R624" t="e">
        <v>#VALUE!</v>
      </c>
      <c r="S624" t="e">
        <f t="shared" si="40"/>
        <v>#VALUE!</v>
      </c>
    </row>
    <row r="625" spans="1:19" x14ac:dyDescent="0.25">
      <c r="A625" t="s">
        <v>232</v>
      </c>
      <c r="B625" t="s">
        <v>2202</v>
      </c>
      <c r="C625">
        <v>2020</v>
      </c>
      <c r="D625">
        <f t="shared" si="37"/>
        <v>24315.518059999999</v>
      </c>
      <c r="E625">
        <v>15109</v>
      </c>
      <c r="F625" t="s">
        <v>2203</v>
      </c>
      <c r="G625" t="s">
        <v>29</v>
      </c>
      <c r="H625" t="s">
        <v>2204</v>
      </c>
      <c r="I625" t="s">
        <v>31</v>
      </c>
      <c r="J625" t="s">
        <v>695</v>
      </c>
      <c r="K625" t="s">
        <v>2205</v>
      </c>
      <c r="M625">
        <f t="shared" si="38"/>
        <v>0</v>
      </c>
      <c r="O625" t="s">
        <v>2206</v>
      </c>
      <c r="P625">
        <f t="shared" si="39"/>
        <v>140137</v>
      </c>
      <c r="Q625">
        <v>162950</v>
      </c>
      <c r="R625" t="e">
        <v>#VALUE!</v>
      </c>
      <c r="S625" t="e">
        <f t="shared" si="40"/>
        <v>#VALUE!</v>
      </c>
    </row>
    <row r="626" spans="1:19" x14ac:dyDescent="0.25">
      <c r="A626" t="s">
        <v>1245</v>
      </c>
      <c r="B626" t="s">
        <v>1819</v>
      </c>
      <c r="C626">
        <v>2022</v>
      </c>
      <c r="D626">
        <f t="shared" si="37"/>
        <v>640.51732000000004</v>
      </c>
      <c r="E626">
        <v>398</v>
      </c>
      <c r="F626" t="s">
        <v>2207</v>
      </c>
      <c r="G626" t="s">
        <v>29</v>
      </c>
      <c r="H626" t="s">
        <v>1821</v>
      </c>
      <c r="I626" t="s">
        <v>31</v>
      </c>
      <c r="J626" t="s">
        <v>61</v>
      </c>
      <c r="K626" t="s">
        <v>2208</v>
      </c>
      <c r="L626" t="s">
        <v>41</v>
      </c>
      <c r="M626">
        <f t="shared" si="38"/>
        <v>0</v>
      </c>
      <c r="N626" t="s">
        <v>24</v>
      </c>
      <c r="O626" t="s">
        <v>2209</v>
      </c>
      <c r="P626">
        <f t="shared" si="39"/>
        <v>597700</v>
      </c>
      <c r="Q626">
        <v>695000</v>
      </c>
      <c r="R626" t="e">
        <v>#VALUE!</v>
      </c>
      <c r="S626" t="e">
        <f t="shared" si="40"/>
        <v>#VALUE!</v>
      </c>
    </row>
    <row r="627" spans="1:19" x14ac:dyDescent="0.25">
      <c r="A627" t="s">
        <v>142</v>
      </c>
      <c r="B627" t="s">
        <v>2210</v>
      </c>
      <c r="C627">
        <v>2022</v>
      </c>
      <c r="D627">
        <f t="shared" si="37"/>
        <v>32700.179459999999</v>
      </c>
      <c r="E627">
        <v>20319</v>
      </c>
      <c r="F627" t="s">
        <v>2211</v>
      </c>
      <c r="G627" t="s">
        <v>29</v>
      </c>
      <c r="H627" t="s">
        <v>1394</v>
      </c>
      <c r="I627" t="s">
        <v>107</v>
      </c>
      <c r="J627" t="s">
        <v>118</v>
      </c>
      <c r="K627" t="s">
        <v>22</v>
      </c>
      <c r="L627" t="s">
        <v>41</v>
      </c>
      <c r="M627">
        <f t="shared" si="38"/>
        <v>0</v>
      </c>
      <c r="N627" t="s">
        <v>24</v>
      </c>
      <c r="O627" t="s">
        <v>2212</v>
      </c>
      <c r="P627">
        <f t="shared" si="39"/>
        <v>38054.14</v>
      </c>
      <c r="Q627">
        <v>44249</v>
      </c>
      <c r="R627">
        <v>300</v>
      </c>
      <c r="S627">
        <f t="shared" si="40"/>
        <v>2.5</v>
      </c>
    </row>
    <row r="628" spans="1:19" x14ac:dyDescent="0.25">
      <c r="A628" t="s">
        <v>2213</v>
      </c>
      <c r="B628" t="s">
        <v>2214</v>
      </c>
      <c r="C628">
        <v>1999</v>
      </c>
      <c r="D628">
        <f t="shared" si="37"/>
        <v>254275.72</v>
      </c>
      <c r="E628">
        <v>158000</v>
      </c>
      <c r="F628" t="s">
        <v>1751</v>
      </c>
      <c r="G628" t="s">
        <v>29</v>
      </c>
      <c r="H628" t="s">
        <v>2215</v>
      </c>
      <c r="I628" t="s">
        <v>557</v>
      </c>
      <c r="J628" t="s">
        <v>118</v>
      </c>
      <c r="K628" t="s">
        <v>22</v>
      </c>
      <c r="L628" t="s">
        <v>23</v>
      </c>
      <c r="M628">
        <f t="shared" si="38"/>
        <v>1</v>
      </c>
      <c r="N628" t="s">
        <v>24</v>
      </c>
      <c r="O628" t="s">
        <v>2216</v>
      </c>
      <c r="P628">
        <f t="shared" si="39"/>
        <v>2150</v>
      </c>
      <c r="Q628">
        <v>2500</v>
      </c>
      <c r="R628">
        <v>200</v>
      </c>
      <c r="S628">
        <f t="shared" si="40"/>
        <v>3.8</v>
      </c>
    </row>
    <row r="629" spans="1:19" x14ac:dyDescent="0.25">
      <c r="A629" t="s">
        <v>35</v>
      </c>
      <c r="B629" t="s">
        <v>1373</v>
      </c>
      <c r="C629">
        <v>2021</v>
      </c>
      <c r="D629">
        <f t="shared" si="37"/>
        <v>65831.662039999996</v>
      </c>
      <c r="E629">
        <v>40906</v>
      </c>
      <c r="F629" t="s">
        <v>2217</v>
      </c>
      <c r="G629" t="s">
        <v>29</v>
      </c>
      <c r="H629" t="s">
        <v>2218</v>
      </c>
      <c r="I629" t="s">
        <v>39</v>
      </c>
      <c r="J629" t="s">
        <v>22</v>
      </c>
      <c r="K629" t="s">
        <v>22</v>
      </c>
      <c r="L629" t="s">
        <v>41</v>
      </c>
      <c r="M629">
        <f t="shared" si="38"/>
        <v>0</v>
      </c>
      <c r="O629" t="s">
        <v>748</v>
      </c>
      <c r="P629">
        <f t="shared" si="39"/>
        <v>44718.28</v>
      </c>
      <c r="Q629">
        <v>51998</v>
      </c>
      <c r="R629" t="e">
        <v>#VALUE!</v>
      </c>
      <c r="S629">
        <f t="shared" si="40"/>
        <v>4.5999999999999996</v>
      </c>
    </row>
    <row r="630" spans="1:19" x14ac:dyDescent="0.25">
      <c r="A630" t="s">
        <v>68</v>
      </c>
      <c r="B630" t="s">
        <v>2219</v>
      </c>
      <c r="C630">
        <v>2020</v>
      </c>
      <c r="D630">
        <f t="shared" si="37"/>
        <v>54313.615660000003</v>
      </c>
      <c r="E630">
        <v>33749</v>
      </c>
      <c r="F630" t="s">
        <v>2220</v>
      </c>
      <c r="G630" t="s">
        <v>29</v>
      </c>
      <c r="H630" t="s">
        <v>552</v>
      </c>
      <c r="I630" t="s">
        <v>39</v>
      </c>
      <c r="J630" t="s">
        <v>40</v>
      </c>
      <c r="K630" t="s">
        <v>214</v>
      </c>
      <c r="L630" t="s">
        <v>41</v>
      </c>
      <c r="M630">
        <f t="shared" si="38"/>
        <v>0</v>
      </c>
      <c r="O630" t="s">
        <v>2221</v>
      </c>
      <c r="P630">
        <f t="shared" si="39"/>
        <v>73958.28</v>
      </c>
      <c r="Q630">
        <v>85998</v>
      </c>
      <c r="R630" t="e">
        <v>#VALUE!</v>
      </c>
      <c r="S630">
        <f t="shared" si="40"/>
        <v>4.4000000000000004</v>
      </c>
    </row>
    <row r="631" spans="1:19" x14ac:dyDescent="0.25">
      <c r="A631" t="s">
        <v>68</v>
      </c>
      <c r="B631" t="s">
        <v>2222</v>
      </c>
      <c r="C631">
        <v>2023</v>
      </c>
      <c r="D631">
        <f t="shared" si="37"/>
        <v>1802.4608000000001</v>
      </c>
      <c r="E631">
        <v>1120</v>
      </c>
      <c r="F631" t="s">
        <v>2223</v>
      </c>
      <c r="G631" t="s">
        <v>29</v>
      </c>
      <c r="H631" t="s">
        <v>2224</v>
      </c>
      <c r="I631" t="s">
        <v>95</v>
      </c>
      <c r="J631" t="s">
        <v>33</v>
      </c>
      <c r="K631" t="s">
        <v>118</v>
      </c>
      <c r="L631" t="s">
        <v>41</v>
      </c>
      <c r="M631">
        <f t="shared" si="38"/>
        <v>0</v>
      </c>
      <c r="N631" t="s">
        <v>24</v>
      </c>
      <c r="O631" t="s">
        <v>2225</v>
      </c>
      <c r="P631">
        <f t="shared" si="39"/>
        <v>79894</v>
      </c>
      <c r="Q631">
        <v>92900</v>
      </c>
      <c r="R631">
        <v>503</v>
      </c>
      <c r="S631">
        <f t="shared" si="40"/>
        <v>3</v>
      </c>
    </row>
    <row r="632" spans="1:19" x14ac:dyDescent="0.25">
      <c r="A632" t="s">
        <v>210</v>
      </c>
      <c r="B632" t="s">
        <v>2082</v>
      </c>
      <c r="C632">
        <v>2021</v>
      </c>
      <c r="D632">
        <f t="shared" si="37"/>
        <v>41984.461920000002</v>
      </c>
      <c r="E632">
        <v>26088</v>
      </c>
      <c r="F632" t="s">
        <v>2226</v>
      </c>
      <c r="G632" t="s">
        <v>29</v>
      </c>
      <c r="H632" t="s">
        <v>570</v>
      </c>
      <c r="I632" t="s">
        <v>31</v>
      </c>
      <c r="J632" t="s">
        <v>2227</v>
      </c>
      <c r="K632" t="s">
        <v>2228</v>
      </c>
      <c r="L632" t="s">
        <v>41</v>
      </c>
      <c r="M632">
        <f t="shared" si="38"/>
        <v>0</v>
      </c>
      <c r="O632" t="s">
        <v>2229</v>
      </c>
      <c r="P632">
        <f t="shared" si="39"/>
        <v>33009.379999999997</v>
      </c>
      <c r="Q632">
        <v>38383</v>
      </c>
      <c r="R632" t="e">
        <v>#VALUE!</v>
      </c>
      <c r="S632" t="e">
        <f t="shared" si="40"/>
        <v>#VALUE!</v>
      </c>
    </row>
    <row r="633" spans="1:19" x14ac:dyDescent="0.25">
      <c r="A633" t="s">
        <v>201</v>
      </c>
      <c r="B633" t="s">
        <v>1198</v>
      </c>
      <c r="C633">
        <v>2022</v>
      </c>
      <c r="D633">
        <f t="shared" si="37"/>
        <v>24059.633000000002</v>
      </c>
      <c r="E633">
        <v>14950</v>
      </c>
      <c r="F633" t="s">
        <v>2230</v>
      </c>
      <c r="G633" t="s">
        <v>29</v>
      </c>
      <c r="H633" t="s">
        <v>1200</v>
      </c>
      <c r="I633" t="s">
        <v>72</v>
      </c>
      <c r="J633" t="s">
        <v>61</v>
      </c>
      <c r="K633" t="s">
        <v>33</v>
      </c>
      <c r="L633" t="s">
        <v>23</v>
      </c>
      <c r="M633">
        <f t="shared" si="38"/>
        <v>1</v>
      </c>
      <c r="N633" t="s">
        <v>24</v>
      </c>
      <c r="O633" t="s">
        <v>720</v>
      </c>
      <c r="P633">
        <f t="shared" si="39"/>
        <v>20640</v>
      </c>
      <c r="Q633">
        <v>24000</v>
      </c>
      <c r="R633">
        <v>147</v>
      </c>
      <c r="S633">
        <f t="shared" si="40"/>
        <v>2</v>
      </c>
    </row>
    <row r="634" spans="1:19" x14ac:dyDescent="0.25">
      <c r="A634" t="s">
        <v>201</v>
      </c>
      <c r="B634" t="s">
        <v>2231</v>
      </c>
      <c r="C634">
        <v>2018</v>
      </c>
      <c r="D634">
        <f t="shared" si="37"/>
        <v>76388.932440000004</v>
      </c>
      <c r="E634">
        <v>47466</v>
      </c>
      <c r="F634" t="s">
        <v>2232</v>
      </c>
      <c r="G634" t="s">
        <v>29</v>
      </c>
      <c r="H634" t="s">
        <v>2233</v>
      </c>
      <c r="I634" t="s">
        <v>39</v>
      </c>
      <c r="J634" t="s">
        <v>2234</v>
      </c>
      <c r="K634" t="s">
        <v>22</v>
      </c>
      <c r="L634" t="s">
        <v>41</v>
      </c>
      <c r="M634">
        <f t="shared" si="38"/>
        <v>0</v>
      </c>
      <c r="O634" t="s">
        <v>2235</v>
      </c>
      <c r="P634">
        <f t="shared" si="39"/>
        <v>12641.14</v>
      </c>
      <c r="Q634">
        <v>14699</v>
      </c>
      <c r="R634" t="e">
        <v>#VALUE!</v>
      </c>
      <c r="S634" t="e">
        <f t="shared" si="40"/>
        <v>#VALUE!</v>
      </c>
    </row>
    <row r="635" spans="1:19" x14ac:dyDescent="0.25">
      <c r="A635" t="s">
        <v>68</v>
      </c>
      <c r="B635" t="s">
        <v>2101</v>
      </c>
      <c r="C635">
        <v>2022</v>
      </c>
      <c r="D635">
        <f t="shared" si="37"/>
        <v>16698.511839999999</v>
      </c>
      <c r="E635">
        <v>10376</v>
      </c>
      <c r="F635" t="s">
        <v>2236</v>
      </c>
      <c r="G635" t="s">
        <v>29</v>
      </c>
      <c r="H635" t="s">
        <v>1748</v>
      </c>
      <c r="I635" t="s">
        <v>31</v>
      </c>
      <c r="J635" t="s">
        <v>2237</v>
      </c>
      <c r="K635" t="s">
        <v>22</v>
      </c>
      <c r="L635" t="s">
        <v>41</v>
      </c>
      <c r="M635">
        <f t="shared" si="38"/>
        <v>0</v>
      </c>
      <c r="O635" t="s">
        <v>2238</v>
      </c>
      <c r="P635">
        <f t="shared" si="39"/>
        <v>85054</v>
      </c>
      <c r="Q635">
        <v>98900</v>
      </c>
      <c r="R635" t="e">
        <v>#VALUE!</v>
      </c>
      <c r="S635" t="e">
        <f t="shared" si="40"/>
        <v>#VALUE!</v>
      </c>
    </row>
    <row r="636" spans="1:19" x14ac:dyDescent="0.25">
      <c r="A636" t="s">
        <v>567</v>
      </c>
      <c r="B636" t="s">
        <v>568</v>
      </c>
      <c r="C636">
        <v>2021</v>
      </c>
      <c r="D636">
        <f t="shared" si="37"/>
        <v>29772.79</v>
      </c>
      <c r="E636">
        <v>18500</v>
      </c>
      <c r="F636" t="s">
        <v>2239</v>
      </c>
      <c r="G636" t="s">
        <v>29</v>
      </c>
      <c r="H636" t="s">
        <v>1067</v>
      </c>
      <c r="I636" t="s">
        <v>72</v>
      </c>
      <c r="J636" t="s">
        <v>118</v>
      </c>
      <c r="K636" t="s">
        <v>22</v>
      </c>
      <c r="L636" t="s">
        <v>41</v>
      </c>
      <c r="M636">
        <f t="shared" si="38"/>
        <v>0</v>
      </c>
      <c r="N636" t="s">
        <v>24</v>
      </c>
      <c r="O636" t="s">
        <v>2240</v>
      </c>
      <c r="P636">
        <f t="shared" si="39"/>
        <v>36077</v>
      </c>
      <c r="Q636">
        <v>41950</v>
      </c>
      <c r="R636">
        <v>280</v>
      </c>
      <c r="S636">
        <f t="shared" si="40"/>
        <v>3.6</v>
      </c>
    </row>
    <row r="637" spans="1:19" x14ac:dyDescent="0.25">
      <c r="A637" t="s">
        <v>426</v>
      </c>
      <c r="B637" t="s">
        <v>2241</v>
      </c>
      <c r="C637">
        <v>2021</v>
      </c>
      <c r="D637">
        <f t="shared" si="37"/>
        <v>39583.326639999999</v>
      </c>
      <c r="E637">
        <v>24596</v>
      </c>
      <c r="F637" t="s">
        <v>2242</v>
      </c>
      <c r="G637" t="s">
        <v>29</v>
      </c>
      <c r="H637" t="s">
        <v>854</v>
      </c>
      <c r="I637" t="s">
        <v>31</v>
      </c>
      <c r="J637" t="s">
        <v>2243</v>
      </c>
      <c r="K637" t="s">
        <v>2244</v>
      </c>
      <c r="L637" t="s">
        <v>41</v>
      </c>
      <c r="M637">
        <f t="shared" si="38"/>
        <v>0</v>
      </c>
      <c r="O637" t="s">
        <v>2245</v>
      </c>
      <c r="P637">
        <f t="shared" si="39"/>
        <v>32956.92</v>
      </c>
      <c r="Q637">
        <v>38322</v>
      </c>
      <c r="R637" t="e">
        <v>#VALUE!</v>
      </c>
      <c r="S637" t="e">
        <f t="shared" si="40"/>
        <v>#VALUE!</v>
      </c>
    </row>
    <row r="638" spans="1:19" x14ac:dyDescent="0.25">
      <c r="A638" t="s">
        <v>26</v>
      </c>
      <c r="B638" t="s">
        <v>1482</v>
      </c>
      <c r="C638">
        <v>2021</v>
      </c>
      <c r="D638">
        <f t="shared" si="37"/>
        <v>4675.1327000000001</v>
      </c>
      <c r="E638">
        <v>2905</v>
      </c>
      <c r="F638" t="s">
        <v>2246</v>
      </c>
      <c r="G638" t="s">
        <v>29</v>
      </c>
      <c r="H638" t="s">
        <v>1312</v>
      </c>
      <c r="I638" t="s">
        <v>31</v>
      </c>
      <c r="J638" t="s">
        <v>2247</v>
      </c>
      <c r="K638" t="s">
        <v>22</v>
      </c>
      <c r="L638" t="s">
        <v>41</v>
      </c>
      <c r="M638">
        <f t="shared" si="38"/>
        <v>0</v>
      </c>
      <c r="O638" t="s">
        <v>2248</v>
      </c>
      <c r="P638">
        <f t="shared" si="39"/>
        <v>23735.14</v>
      </c>
      <c r="Q638">
        <v>27599</v>
      </c>
      <c r="R638" t="e">
        <v>#VALUE!</v>
      </c>
      <c r="S638" t="e">
        <f t="shared" si="40"/>
        <v>#VALUE!</v>
      </c>
    </row>
    <row r="639" spans="1:19" x14ac:dyDescent="0.25">
      <c r="A639" t="s">
        <v>110</v>
      </c>
      <c r="B639" t="s">
        <v>2249</v>
      </c>
      <c r="C639">
        <v>2015</v>
      </c>
      <c r="D639">
        <f t="shared" si="37"/>
        <v>114729.8486</v>
      </c>
      <c r="E639">
        <v>71290</v>
      </c>
      <c r="F639" t="s">
        <v>2250</v>
      </c>
      <c r="G639" t="s">
        <v>29</v>
      </c>
      <c r="H639" t="s">
        <v>410</v>
      </c>
      <c r="I639" t="s">
        <v>72</v>
      </c>
      <c r="J639" t="s">
        <v>108</v>
      </c>
      <c r="K639" t="s">
        <v>22</v>
      </c>
      <c r="L639" t="s">
        <v>23</v>
      </c>
      <c r="M639">
        <f t="shared" si="38"/>
        <v>1</v>
      </c>
      <c r="N639" t="s">
        <v>24</v>
      </c>
      <c r="O639" t="s">
        <v>352</v>
      </c>
      <c r="P639">
        <f t="shared" si="39"/>
        <v>18060</v>
      </c>
      <c r="Q639">
        <v>21000</v>
      </c>
      <c r="R639">
        <v>340</v>
      </c>
      <c r="S639">
        <f t="shared" si="40"/>
        <v>3</v>
      </c>
    </row>
    <row r="640" spans="1:19" x14ac:dyDescent="0.25">
      <c r="A640" t="s">
        <v>50</v>
      </c>
      <c r="B640" t="s">
        <v>2251</v>
      </c>
      <c r="C640">
        <v>2022</v>
      </c>
      <c r="D640">
        <f t="shared" si="37"/>
        <v>24140.1</v>
      </c>
      <c r="E640">
        <v>15000</v>
      </c>
      <c r="F640" t="s">
        <v>2252</v>
      </c>
      <c r="G640" t="s">
        <v>46</v>
      </c>
      <c r="H640" t="s">
        <v>2253</v>
      </c>
      <c r="I640" t="s">
        <v>72</v>
      </c>
      <c r="J640" t="s">
        <v>33</v>
      </c>
      <c r="K640" t="s">
        <v>22</v>
      </c>
      <c r="L640" t="s">
        <v>41</v>
      </c>
      <c r="M640">
        <f t="shared" si="38"/>
        <v>0</v>
      </c>
      <c r="N640" t="s">
        <v>24</v>
      </c>
      <c r="O640" t="s">
        <v>1149</v>
      </c>
      <c r="P640">
        <f t="shared" si="39"/>
        <v>54180</v>
      </c>
      <c r="Q640">
        <v>63000</v>
      </c>
      <c r="R640">
        <v>335</v>
      </c>
      <c r="S640">
        <f t="shared" si="40"/>
        <v>3</v>
      </c>
    </row>
    <row r="641" spans="1:19" x14ac:dyDescent="0.25">
      <c r="A641" t="s">
        <v>43</v>
      </c>
      <c r="B641" t="s">
        <v>2254</v>
      </c>
      <c r="C641">
        <v>2017</v>
      </c>
      <c r="D641">
        <f t="shared" si="37"/>
        <v>60993.985999999997</v>
      </c>
      <c r="E641">
        <v>37900</v>
      </c>
      <c r="F641" t="s">
        <v>2255</v>
      </c>
      <c r="G641" t="s">
        <v>29</v>
      </c>
      <c r="H641" t="s">
        <v>303</v>
      </c>
      <c r="I641" t="s">
        <v>48</v>
      </c>
      <c r="J641" t="s">
        <v>33</v>
      </c>
      <c r="K641" t="s">
        <v>22</v>
      </c>
      <c r="L641" t="s">
        <v>41</v>
      </c>
      <c r="M641">
        <f t="shared" si="38"/>
        <v>0</v>
      </c>
      <c r="N641" t="s">
        <v>24</v>
      </c>
      <c r="O641" t="s">
        <v>1463</v>
      </c>
      <c r="P641">
        <f t="shared" si="39"/>
        <v>18920</v>
      </c>
      <c r="Q641">
        <v>22000</v>
      </c>
      <c r="R641">
        <v>208</v>
      </c>
      <c r="S641">
        <f t="shared" si="40"/>
        <v>2</v>
      </c>
    </row>
    <row r="642" spans="1:19" x14ac:dyDescent="0.25">
      <c r="A642" t="s">
        <v>120</v>
      </c>
      <c r="B642" t="s">
        <v>2256</v>
      </c>
      <c r="C642">
        <v>2022</v>
      </c>
      <c r="D642">
        <f t="shared" si="37"/>
        <v>3218.68</v>
      </c>
      <c r="E642">
        <v>2000</v>
      </c>
      <c r="F642" t="s">
        <v>2257</v>
      </c>
      <c r="G642" t="s">
        <v>29</v>
      </c>
      <c r="H642" t="s">
        <v>2258</v>
      </c>
      <c r="I642" t="s">
        <v>107</v>
      </c>
      <c r="J642" t="s">
        <v>22</v>
      </c>
      <c r="K642" t="s">
        <v>22</v>
      </c>
      <c r="M642">
        <f t="shared" si="38"/>
        <v>0</v>
      </c>
      <c r="O642" t="s">
        <v>2259</v>
      </c>
      <c r="P642">
        <f t="shared" si="39"/>
        <v>210610.56</v>
      </c>
      <c r="Q642">
        <v>244896</v>
      </c>
      <c r="R642">
        <v>577</v>
      </c>
      <c r="S642">
        <f t="shared" si="40"/>
        <v>4</v>
      </c>
    </row>
    <row r="643" spans="1:19" x14ac:dyDescent="0.25">
      <c r="A643" t="s">
        <v>120</v>
      </c>
      <c r="B643" t="s">
        <v>2260</v>
      </c>
      <c r="C643">
        <v>2019</v>
      </c>
      <c r="D643">
        <f t="shared" ref="D643:D706" si="41">E643*1.60934</f>
        <v>52303.55</v>
      </c>
      <c r="E643">
        <v>32500</v>
      </c>
      <c r="F643" t="s">
        <v>2261</v>
      </c>
      <c r="G643" t="s">
        <v>29</v>
      </c>
      <c r="H643" t="s">
        <v>2262</v>
      </c>
      <c r="I643" t="s">
        <v>191</v>
      </c>
      <c r="J643" t="s">
        <v>22</v>
      </c>
      <c r="K643" t="s">
        <v>22</v>
      </c>
      <c r="L643" t="s">
        <v>41</v>
      </c>
      <c r="M643">
        <f t="shared" ref="M643:M706" si="42">IF(ISNUMBER(SEARCH("At least 1 accident or damage reported", L643)), 1, 0)</f>
        <v>0</v>
      </c>
      <c r="N643" t="s">
        <v>24</v>
      </c>
      <c r="O643" t="s">
        <v>1791</v>
      </c>
      <c r="P643">
        <f t="shared" ref="P643:P706" si="43">Q643*0.86</f>
        <v>37410</v>
      </c>
      <c r="Q643">
        <v>43500</v>
      </c>
      <c r="R643">
        <v>385</v>
      </c>
      <c r="S643">
        <f t="shared" ref="S643:S706" si="44">VALUE(SUBSTITUTE(MID(H643, SEARCH("L", H643)-4, 4), "L", ""))</f>
        <v>3</v>
      </c>
    </row>
    <row r="644" spans="1:19" x14ac:dyDescent="0.25">
      <c r="A644" t="s">
        <v>836</v>
      </c>
      <c r="B644" t="s">
        <v>2263</v>
      </c>
      <c r="C644">
        <v>2003</v>
      </c>
      <c r="D644">
        <f t="shared" si="41"/>
        <v>98959.925940000001</v>
      </c>
      <c r="E644">
        <v>61491</v>
      </c>
      <c r="F644" t="s">
        <v>2264</v>
      </c>
      <c r="G644" t="s">
        <v>29</v>
      </c>
      <c r="H644" t="s">
        <v>2265</v>
      </c>
      <c r="I644" t="s">
        <v>839</v>
      </c>
      <c r="J644" t="s">
        <v>40</v>
      </c>
      <c r="K644" t="s">
        <v>22</v>
      </c>
      <c r="L644" t="s">
        <v>23</v>
      </c>
      <c r="M644">
        <f t="shared" si="42"/>
        <v>1</v>
      </c>
      <c r="N644" t="s">
        <v>24</v>
      </c>
      <c r="O644" t="s">
        <v>1815</v>
      </c>
      <c r="P644">
        <f t="shared" si="43"/>
        <v>24080</v>
      </c>
      <c r="Q644">
        <v>28000</v>
      </c>
      <c r="R644">
        <v>271</v>
      </c>
      <c r="S644">
        <f t="shared" si="44"/>
        <v>2</v>
      </c>
    </row>
    <row r="645" spans="1:19" x14ac:dyDescent="0.25">
      <c r="A645" t="s">
        <v>210</v>
      </c>
      <c r="B645" t="s">
        <v>2266</v>
      </c>
      <c r="C645">
        <v>2013</v>
      </c>
      <c r="D645">
        <f t="shared" si="41"/>
        <v>124939.50156</v>
      </c>
      <c r="E645">
        <v>77634</v>
      </c>
      <c r="F645" t="s">
        <v>2267</v>
      </c>
      <c r="G645" t="s">
        <v>29</v>
      </c>
      <c r="H645" t="s">
        <v>570</v>
      </c>
      <c r="I645" t="s">
        <v>715</v>
      </c>
      <c r="J645" t="s">
        <v>2268</v>
      </c>
      <c r="K645" t="s">
        <v>22</v>
      </c>
      <c r="L645" t="s">
        <v>41</v>
      </c>
      <c r="M645">
        <f t="shared" si="42"/>
        <v>0</v>
      </c>
      <c r="O645" t="s">
        <v>2183</v>
      </c>
      <c r="P645">
        <f t="shared" si="43"/>
        <v>21147.4</v>
      </c>
      <c r="Q645">
        <v>24590</v>
      </c>
      <c r="R645" t="e">
        <v>#VALUE!</v>
      </c>
      <c r="S645" t="e">
        <f t="shared" si="44"/>
        <v>#VALUE!</v>
      </c>
    </row>
    <row r="646" spans="1:19" x14ac:dyDescent="0.25">
      <c r="A646" t="s">
        <v>50</v>
      </c>
      <c r="B646" t="s">
        <v>2269</v>
      </c>
      <c r="C646">
        <v>2015</v>
      </c>
      <c r="D646">
        <f t="shared" si="41"/>
        <v>133575.22</v>
      </c>
      <c r="E646">
        <v>83000</v>
      </c>
      <c r="F646" t="s">
        <v>1447</v>
      </c>
      <c r="G646" t="s">
        <v>245</v>
      </c>
      <c r="H646" t="s">
        <v>2270</v>
      </c>
      <c r="I646" t="s">
        <v>21</v>
      </c>
      <c r="J646" t="s">
        <v>22</v>
      </c>
      <c r="K646" t="s">
        <v>22</v>
      </c>
      <c r="L646" t="s">
        <v>23</v>
      </c>
      <c r="M646">
        <f t="shared" si="42"/>
        <v>1</v>
      </c>
      <c r="N646" t="s">
        <v>24</v>
      </c>
      <c r="O646" t="s">
        <v>2271</v>
      </c>
      <c r="P646">
        <f t="shared" si="43"/>
        <v>16339.14</v>
      </c>
      <c r="Q646">
        <v>18999</v>
      </c>
      <c r="R646">
        <v>150</v>
      </c>
      <c r="S646">
        <f t="shared" si="44"/>
        <v>2</v>
      </c>
    </row>
    <row r="647" spans="1:19" x14ac:dyDescent="0.25">
      <c r="A647" t="s">
        <v>426</v>
      </c>
      <c r="B647" t="s">
        <v>2272</v>
      </c>
      <c r="C647">
        <v>2002</v>
      </c>
      <c r="D647">
        <f t="shared" si="41"/>
        <v>196017.61199999999</v>
      </c>
      <c r="E647">
        <v>121800</v>
      </c>
      <c r="F647" t="s">
        <v>2273</v>
      </c>
      <c r="G647" t="s">
        <v>29</v>
      </c>
      <c r="H647" t="s">
        <v>2274</v>
      </c>
      <c r="I647" t="s">
        <v>839</v>
      </c>
      <c r="J647" t="s">
        <v>22</v>
      </c>
      <c r="K647" t="s">
        <v>22</v>
      </c>
      <c r="L647" t="s">
        <v>41</v>
      </c>
      <c r="M647">
        <f t="shared" si="42"/>
        <v>0</v>
      </c>
      <c r="N647" t="s">
        <v>24</v>
      </c>
      <c r="O647" t="s">
        <v>2275</v>
      </c>
      <c r="P647">
        <f t="shared" si="43"/>
        <v>3698</v>
      </c>
      <c r="Q647">
        <v>4300</v>
      </c>
      <c r="R647">
        <v>174</v>
      </c>
      <c r="S647">
        <f t="shared" si="44"/>
        <v>2.8</v>
      </c>
    </row>
    <row r="648" spans="1:19" x14ac:dyDescent="0.25">
      <c r="A648" t="s">
        <v>68</v>
      </c>
      <c r="B648" t="s">
        <v>2219</v>
      </c>
      <c r="C648">
        <v>2020</v>
      </c>
      <c r="D648">
        <f t="shared" si="41"/>
        <v>105978.25768</v>
      </c>
      <c r="E648">
        <v>65852</v>
      </c>
      <c r="F648" t="s">
        <v>2276</v>
      </c>
      <c r="G648" t="s">
        <v>29</v>
      </c>
      <c r="H648" t="s">
        <v>552</v>
      </c>
      <c r="I648" t="s">
        <v>39</v>
      </c>
      <c r="J648" t="s">
        <v>22</v>
      </c>
      <c r="K648" t="s">
        <v>2277</v>
      </c>
      <c r="L648" t="s">
        <v>41</v>
      </c>
      <c r="M648">
        <f t="shared" si="42"/>
        <v>0</v>
      </c>
      <c r="O648" t="s">
        <v>2278</v>
      </c>
      <c r="P648">
        <f t="shared" si="43"/>
        <v>59338.28</v>
      </c>
      <c r="Q648">
        <v>68998</v>
      </c>
      <c r="R648" t="e">
        <v>#VALUE!</v>
      </c>
      <c r="S648">
        <f t="shared" si="44"/>
        <v>4.4000000000000004</v>
      </c>
    </row>
    <row r="649" spans="1:19" x14ac:dyDescent="0.25">
      <c r="A649" t="s">
        <v>232</v>
      </c>
      <c r="B649" t="s">
        <v>2279</v>
      </c>
      <c r="C649">
        <v>2023</v>
      </c>
      <c r="D649">
        <f t="shared" si="41"/>
        <v>2148.4688999999998</v>
      </c>
      <c r="E649">
        <v>1335</v>
      </c>
      <c r="F649" t="s">
        <v>2280</v>
      </c>
      <c r="G649" t="s">
        <v>29</v>
      </c>
      <c r="H649" t="s">
        <v>777</v>
      </c>
      <c r="I649" t="s">
        <v>31</v>
      </c>
      <c r="J649" t="s">
        <v>2281</v>
      </c>
      <c r="K649" t="s">
        <v>2282</v>
      </c>
      <c r="L649" t="s">
        <v>41</v>
      </c>
      <c r="M649">
        <f t="shared" si="42"/>
        <v>0</v>
      </c>
      <c r="N649" t="s">
        <v>24</v>
      </c>
      <c r="O649" t="s">
        <v>2283</v>
      </c>
      <c r="P649">
        <f t="shared" si="43"/>
        <v>234737</v>
      </c>
      <c r="Q649">
        <v>272950</v>
      </c>
      <c r="R649" t="e">
        <v>#VALUE!</v>
      </c>
      <c r="S649" t="e">
        <f t="shared" si="44"/>
        <v>#VALUE!</v>
      </c>
    </row>
    <row r="650" spans="1:19" x14ac:dyDescent="0.25">
      <c r="A650" t="s">
        <v>120</v>
      </c>
      <c r="B650" t="s">
        <v>301</v>
      </c>
      <c r="C650">
        <v>2014</v>
      </c>
      <c r="D650">
        <f t="shared" si="41"/>
        <v>134082.16209999999</v>
      </c>
      <c r="E650">
        <v>83315</v>
      </c>
      <c r="F650" t="s">
        <v>2284</v>
      </c>
      <c r="G650" t="s">
        <v>29</v>
      </c>
      <c r="H650" t="s">
        <v>303</v>
      </c>
      <c r="I650" t="s">
        <v>72</v>
      </c>
      <c r="J650" t="s">
        <v>118</v>
      </c>
      <c r="K650" t="s">
        <v>118</v>
      </c>
      <c r="L650" t="s">
        <v>41</v>
      </c>
      <c r="M650">
        <f t="shared" si="42"/>
        <v>0</v>
      </c>
      <c r="N650" t="s">
        <v>24</v>
      </c>
      <c r="O650" t="s">
        <v>1096</v>
      </c>
      <c r="P650">
        <f t="shared" si="43"/>
        <v>12900</v>
      </c>
      <c r="Q650">
        <v>15000</v>
      </c>
      <c r="R650">
        <v>208</v>
      </c>
      <c r="S650">
        <f t="shared" si="44"/>
        <v>2</v>
      </c>
    </row>
    <row r="651" spans="1:19" x14ac:dyDescent="0.25">
      <c r="A651" t="s">
        <v>68</v>
      </c>
      <c r="B651" t="s">
        <v>514</v>
      </c>
      <c r="C651">
        <v>2019</v>
      </c>
      <c r="D651">
        <f t="shared" si="41"/>
        <v>29645.652139999998</v>
      </c>
      <c r="E651">
        <v>18421</v>
      </c>
      <c r="F651" t="s">
        <v>2285</v>
      </c>
      <c r="G651" t="s">
        <v>331</v>
      </c>
      <c r="H651" t="s">
        <v>516</v>
      </c>
      <c r="I651" t="s">
        <v>21</v>
      </c>
      <c r="J651" t="s">
        <v>22</v>
      </c>
      <c r="K651" t="s">
        <v>22</v>
      </c>
      <c r="M651">
        <f t="shared" si="42"/>
        <v>0</v>
      </c>
      <c r="O651" t="s">
        <v>1998</v>
      </c>
      <c r="P651">
        <f t="shared" si="43"/>
        <v>73100</v>
      </c>
      <c r="Q651">
        <v>85000</v>
      </c>
      <c r="R651">
        <v>369</v>
      </c>
      <c r="S651">
        <f t="shared" si="44"/>
        <v>1.5</v>
      </c>
    </row>
    <row r="652" spans="1:19" x14ac:dyDescent="0.25">
      <c r="A652" t="s">
        <v>35</v>
      </c>
      <c r="B652" t="s">
        <v>2286</v>
      </c>
      <c r="C652">
        <v>2015</v>
      </c>
      <c r="D652">
        <f t="shared" si="41"/>
        <v>162543.34</v>
      </c>
      <c r="E652">
        <v>101000</v>
      </c>
      <c r="F652" t="s">
        <v>2287</v>
      </c>
      <c r="G652" t="s">
        <v>46</v>
      </c>
      <c r="H652" t="s">
        <v>2288</v>
      </c>
      <c r="I652" t="s">
        <v>72</v>
      </c>
      <c r="J652" t="s">
        <v>22</v>
      </c>
      <c r="K652" t="s">
        <v>22</v>
      </c>
      <c r="L652" t="s">
        <v>23</v>
      </c>
      <c r="M652">
        <f t="shared" si="42"/>
        <v>1</v>
      </c>
      <c r="N652" t="s">
        <v>24</v>
      </c>
      <c r="O652" t="s">
        <v>1159</v>
      </c>
      <c r="P652">
        <f t="shared" si="43"/>
        <v>14190</v>
      </c>
      <c r="Q652">
        <v>16500</v>
      </c>
      <c r="R652">
        <v>134</v>
      </c>
      <c r="S652">
        <f t="shared" si="44"/>
        <v>1.8</v>
      </c>
    </row>
    <row r="653" spans="1:19" x14ac:dyDescent="0.25">
      <c r="A653" t="s">
        <v>97</v>
      </c>
      <c r="B653" t="s">
        <v>2289</v>
      </c>
      <c r="C653">
        <v>2022</v>
      </c>
      <c r="D653">
        <f t="shared" si="41"/>
        <v>47189.067479999998</v>
      </c>
      <c r="E653">
        <v>29322</v>
      </c>
      <c r="F653" t="s">
        <v>2290</v>
      </c>
      <c r="G653" t="s">
        <v>29</v>
      </c>
      <c r="H653" t="s">
        <v>2291</v>
      </c>
      <c r="I653" t="s">
        <v>500</v>
      </c>
      <c r="J653" t="s">
        <v>33</v>
      </c>
      <c r="K653" t="s">
        <v>22</v>
      </c>
      <c r="L653" t="s">
        <v>41</v>
      </c>
      <c r="M653">
        <f t="shared" si="42"/>
        <v>0</v>
      </c>
      <c r="O653" t="s">
        <v>407</v>
      </c>
      <c r="P653">
        <f t="shared" si="43"/>
        <v>38699.14</v>
      </c>
      <c r="Q653">
        <v>44999</v>
      </c>
      <c r="R653" t="e">
        <v>#VALUE!</v>
      </c>
      <c r="S653" t="e">
        <f t="shared" si="44"/>
        <v>#VALUE!</v>
      </c>
    </row>
    <row r="654" spans="1:19" x14ac:dyDescent="0.25">
      <c r="A654" t="s">
        <v>120</v>
      </c>
      <c r="B654" t="s">
        <v>473</v>
      </c>
      <c r="C654">
        <v>2019</v>
      </c>
      <c r="D654">
        <f t="shared" si="41"/>
        <v>38463.226000000002</v>
      </c>
      <c r="E654">
        <v>23900</v>
      </c>
      <c r="F654" t="s">
        <v>2292</v>
      </c>
      <c r="G654" t="s">
        <v>29</v>
      </c>
      <c r="H654" t="s">
        <v>475</v>
      </c>
      <c r="I654" t="s">
        <v>191</v>
      </c>
      <c r="J654" t="s">
        <v>118</v>
      </c>
      <c r="K654" t="s">
        <v>22</v>
      </c>
      <c r="L654" t="s">
        <v>41</v>
      </c>
      <c r="M654">
        <f t="shared" si="42"/>
        <v>0</v>
      </c>
      <c r="N654" t="s">
        <v>24</v>
      </c>
      <c r="O654" t="s">
        <v>1021</v>
      </c>
      <c r="P654">
        <f t="shared" si="43"/>
        <v>30959.14</v>
      </c>
      <c r="Q654">
        <v>35999</v>
      </c>
      <c r="R654">
        <v>241</v>
      </c>
      <c r="S654">
        <f t="shared" si="44"/>
        <v>2</v>
      </c>
    </row>
    <row r="655" spans="1:19" x14ac:dyDescent="0.25">
      <c r="A655" t="s">
        <v>120</v>
      </c>
      <c r="B655" t="s">
        <v>2293</v>
      </c>
      <c r="C655">
        <v>2016</v>
      </c>
      <c r="D655">
        <f t="shared" si="41"/>
        <v>65202.410100000001</v>
      </c>
      <c r="E655">
        <v>40515</v>
      </c>
      <c r="F655" t="s">
        <v>2294</v>
      </c>
      <c r="G655" t="s">
        <v>29</v>
      </c>
      <c r="H655" t="s">
        <v>777</v>
      </c>
      <c r="I655" t="s">
        <v>2295</v>
      </c>
      <c r="J655" t="s">
        <v>22</v>
      </c>
      <c r="K655" t="s">
        <v>22</v>
      </c>
      <c r="L655" t="s">
        <v>23</v>
      </c>
      <c r="M655">
        <f t="shared" si="42"/>
        <v>1</v>
      </c>
      <c r="O655" t="s">
        <v>430</v>
      </c>
      <c r="P655">
        <f t="shared" si="43"/>
        <v>41279.14</v>
      </c>
      <c r="Q655">
        <v>47999</v>
      </c>
      <c r="R655" t="e">
        <v>#VALUE!</v>
      </c>
      <c r="S655" t="e">
        <f t="shared" si="44"/>
        <v>#VALUE!</v>
      </c>
    </row>
    <row r="656" spans="1:19" x14ac:dyDescent="0.25">
      <c r="A656" t="s">
        <v>16</v>
      </c>
      <c r="B656" t="s">
        <v>157</v>
      </c>
      <c r="C656">
        <v>2020</v>
      </c>
      <c r="D656">
        <f t="shared" si="41"/>
        <v>108656.19944</v>
      </c>
      <c r="E656">
        <v>67516</v>
      </c>
      <c r="F656" t="s">
        <v>2296</v>
      </c>
      <c r="G656" t="s">
        <v>29</v>
      </c>
      <c r="H656" t="s">
        <v>159</v>
      </c>
      <c r="I656" t="s">
        <v>39</v>
      </c>
      <c r="J656" t="s">
        <v>33</v>
      </c>
      <c r="K656" t="s">
        <v>2297</v>
      </c>
      <c r="L656" t="s">
        <v>41</v>
      </c>
      <c r="M656">
        <f t="shared" si="42"/>
        <v>0</v>
      </c>
      <c r="N656" t="s">
        <v>24</v>
      </c>
      <c r="O656" t="s">
        <v>2298</v>
      </c>
      <c r="P656">
        <f t="shared" si="43"/>
        <v>31814.84</v>
      </c>
      <c r="Q656">
        <v>36994</v>
      </c>
      <c r="R656" t="e">
        <v>#VALUE!</v>
      </c>
      <c r="S656" t="e">
        <f t="shared" si="44"/>
        <v>#VALUE!</v>
      </c>
    </row>
    <row r="657" spans="1:19" x14ac:dyDescent="0.25">
      <c r="A657" t="s">
        <v>857</v>
      </c>
      <c r="B657" t="s">
        <v>858</v>
      </c>
      <c r="C657">
        <v>2010</v>
      </c>
      <c r="D657">
        <f t="shared" si="41"/>
        <v>249447.7</v>
      </c>
      <c r="E657">
        <v>155000</v>
      </c>
      <c r="F657" t="s">
        <v>2299</v>
      </c>
      <c r="G657" t="s">
        <v>29</v>
      </c>
      <c r="H657" t="s">
        <v>2300</v>
      </c>
      <c r="I657" t="s">
        <v>21</v>
      </c>
      <c r="J657" t="s">
        <v>61</v>
      </c>
      <c r="K657" t="s">
        <v>22</v>
      </c>
      <c r="L657" t="s">
        <v>41</v>
      </c>
      <c r="M657">
        <f t="shared" si="42"/>
        <v>0</v>
      </c>
      <c r="N657" t="s">
        <v>24</v>
      </c>
      <c r="O657" t="s">
        <v>2301</v>
      </c>
      <c r="P657">
        <f t="shared" si="43"/>
        <v>7138</v>
      </c>
      <c r="Q657">
        <v>8300</v>
      </c>
      <c r="R657">
        <v>273</v>
      </c>
      <c r="S657">
        <f t="shared" si="44"/>
        <v>3.7</v>
      </c>
    </row>
    <row r="658" spans="1:19" x14ac:dyDescent="0.25">
      <c r="A658" t="s">
        <v>237</v>
      </c>
      <c r="B658" t="s">
        <v>1258</v>
      </c>
      <c r="C658">
        <v>2019</v>
      </c>
      <c r="D658">
        <f t="shared" si="41"/>
        <v>43448.961320000002</v>
      </c>
      <c r="E658">
        <v>26998</v>
      </c>
      <c r="F658" t="s">
        <v>2302</v>
      </c>
      <c r="G658" t="s">
        <v>29</v>
      </c>
      <c r="H658" t="s">
        <v>2199</v>
      </c>
      <c r="I658" t="s">
        <v>571</v>
      </c>
      <c r="J658" t="s">
        <v>22</v>
      </c>
      <c r="K658" t="s">
        <v>22</v>
      </c>
      <c r="L658" t="s">
        <v>41</v>
      </c>
      <c r="M658">
        <f t="shared" si="42"/>
        <v>0</v>
      </c>
      <c r="O658" t="s">
        <v>2303</v>
      </c>
      <c r="P658">
        <f t="shared" si="43"/>
        <v>30579.02</v>
      </c>
      <c r="Q658">
        <v>35557</v>
      </c>
      <c r="R658" t="e">
        <v>#VALUE!</v>
      </c>
      <c r="S658" t="e">
        <f t="shared" si="44"/>
        <v>#VALUE!</v>
      </c>
    </row>
    <row r="659" spans="1:19" x14ac:dyDescent="0.25">
      <c r="A659" t="s">
        <v>232</v>
      </c>
      <c r="B659" t="s">
        <v>2304</v>
      </c>
      <c r="C659">
        <v>2018</v>
      </c>
      <c r="D659">
        <f t="shared" si="41"/>
        <v>29772.79</v>
      </c>
      <c r="E659">
        <v>18500</v>
      </c>
      <c r="F659" t="s">
        <v>2239</v>
      </c>
      <c r="G659" t="s">
        <v>29</v>
      </c>
      <c r="H659" t="s">
        <v>2305</v>
      </c>
      <c r="I659" t="s">
        <v>95</v>
      </c>
      <c r="J659" t="s">
        <v>22</v>
      </c>
      <c r="K659" t="s">
        <v>108</v>
      </c>
      <c r="L659" t="s">
        <v>41</v>
      </c>
      <c r="M659">
        <f t="shared" si="42"/>
        <v>0</v>
      </c>
      <c r="N659" t="s">
        <v>24</v>
      </c>
      <c r="O659" t="s">
        <v>2306</v>
      </c>
      <c r="P659">
        <f t="shared" si="43"/>
        <v>98900</v>
      </c>
      <c r="Q659">
        <v>115000</v>
      </c>
      <c r="R659">
        <v>600</v>
      </c>
      <c r="S659">
        <f t="shared" si="44"/>
        <v>6</v>
      </c>
    </row>
    <row r="660" spans="1:19" x14ac:dyDescent="0.25">
      <c r="A660" t="s">
        <v>268</v>
      </c>
      <c r="B660" t="s">
        <v>2307</v>
      </c>
      <c r="C660">
        <v>2009</v>
      </c>
      <c r="D660">
        <f t="shared" si="41"/>
        <v>221445.18400000001</v>
      </c>
      <c r="E660">
        <v>137600</v>
      </c>
      <c r="F660" t="s">
        <v>2308</v>
      </c>
      <c r="G660" t="s">
        <v>29</v>
      </c>
      <c r="H660" t="s">
        <v>2309</v>
      </c>
      <c r="I660" t="s">
        <v>134</v>
      </c>
      <c r="J660" t="s">
        <v>226</v>
      </c>
      <c r="K660" t="s">
        <v>22</v>
      </c>
      <c r="L660" t="s">
        <v>41</v>
      </c>
      <c r="M660">
        <f t="shared" si="42"/>
        <v>0</v>
      </c>
      <c r="N660" t="s">
        <v>24</v>
      </c>
      <c r="O660" t="s">
        <v>2310</v>
      </c>
      <c r="P660">
        <f t="shared" si="43"/>
        <v>5916.8</v>
      </c>
      <c r="Q660">
        <v>6880</v>
      </c>
      <c r="R660">
        <v>172</v>
      </c>
      <c r="S660">
        <f t="shared" si="44"/>
        <v>1.6</v>
      </c>
    </row>
    <row r="661" spans="1:19" x14ac:dyDescent="0.25">
      <c r="A661" t="s">
        <v>130</v>
      </c>
      <c r="B661" t="s">
        <v>2311</v>
      </c>
      <c r="C661">
        <v>2005</v>
      </c>
      <c r="D661">
        <f t="shared" si="41"/>
        <v>201972.17</v>
      </c>
      <c r="E661">
        <v>125500</v>
      </c>
      <c r="F661" t="s">
        <v>2312</v>
      </c>
      <c r="G661" t="s">
        <v>29</v>
      </c>
      <c r="H661" t="s">
        <v>2313</v>
      </c>
      <c r="I661" t="s">
        <v>521</v>
      </c>
      <c r="J661" t="s">
        <v>22</v>
      </c>
      <c r="K661" t="s">
        <v>146</v>
      </c>
      <c r="L661" t="s">
        <v>41</v>
      </c>
      <c r="M661">
        <f t="shared" si="42"/>
        <v>0</v>
      </c>
      <c r="N661" t="s">
        <v>24</v>
      </c>
      <c r="O661" t="s">
        <v>2314</v>
      </c>
      <c r="P661">
        <f t="shared" si="43"/>
        <v>3397</v>
      </c>
      <c r="Q661">
        <v>3950</v>
      </c>
      <c r="R661">
        <v>245</v>
      </c>
      <c r="S661">
        <f t="shared" si="44"/>
        <v>3.5</v>
      </c>
    </row>
    <row r="662" spans="1:19" x14ac:dyDescent="0.25">
      <c r="A662" t="s">
        <v>232</v>
      </c>
      <c r="B662" t="s">
        <v>2315</v>
      </c>
      <c r="C662">
        <v>2019</v>
      </c>
      <c r="D662">
        <f t="shared" si="41"/>
        <v>35468.244259999999</v>
      </c>
      <c r="E662">
        <v>22039</v>
      </c>
      <c r="F662" t="s">
        <v>2316</v>
      </c>
      <c r="G662" t="s">
        <v>29</v>
      </c>
      <c r="H662" t="s">
        <v>2317</v>
      </c>
      <c r="I662" t="s">
        <v>95</v>
      </c>
      <c r="J662" t="s">
        <v>118</v>
      </c>
      <c r="K662" t="s">
        <v>22</v>
      </c>
      <c r="L662" t="s">
        <v>41</v>
      </c>
      <c r="M662">
        <f t="shared" si="42"/>
        <v>0</v>
      </c>
      <c r="N662" t="s">
        <v>24</v>
      </c>
      <c r="O662" t="s">
        <v>2318</v>
      </c>
      <c r="P662">
        <f t="shared" si="43"/>
        <v>98031.4</v>
      </c>
      <c r="Q662">
        <v>113990</v>
      </c>
      <c r="R662">
        <v>542</v>
      </c>
      <c r="S662">
        <f t="shared" si="44"/>
        <v>4</v>
      </c>
    </row>
    <row r="663" spans="1:19" x14ac:dyDescent="0.25">
      <c r="A663" t="s">
        <v>130</v>
      </c>
      <c r="B663" t="s">
        <v>2319</v>
      </c>
      <c r="C663">
        <v>2011</v>
      </c>
      <c r="D663">
        <f t="shared" si="41"/>
        <v>221256.89121999999</v>
      </c>
      <c r="E663">
        <v>137483</v>
      </c>
      <c r="F663" t="s">
        <v>2320</v>
      </c>
      <c r="G663" t="s">
        <v>29</v>
      </c>
      <c r="H663" t="s">
        <v>2321</v>
      </c>
      <c r="I663" t="s">
        <v>521</v>
      </c>
      <c r="J663" t="s">
        <v>118</v>
      </c>
      <c r="K663" t="s">
        <v>33</v>
      </c>
      <c r="L663" t="s">
        <v>41</v>
      </c>
      <c r="M663">
        <f t="shared" si="42"/>
        <v>0</v>
      </c>
      <c r="N663" t="s">
        <v>24</v>
      </c>
      <c r="O663" t="s">
        <v>2322</v>
      </c>
      <c r="P663">
        <f t="shared" si="43"/>
        <v>2752</v>
      </c>
      <c r="Q663">
        <v>3200</v>
      </c>
      <c r="R663">
        <v>188</v>
      </c>
      <c r="S663">
        <f t="shared" si="44"/>
        <v>1.6</v>
      </c>
    </row>
    <row r="664" spans="1:19" x14ac:dyDescent="0.25">
      <c r="A664" t="s">
        <v>16</v>
      </c>
      <c r="B664" t="s">
        <v>863</v>
      </c>
      <c r="C664">
        <v>2019</v>
      </c>
      <c r="D664">
        <f t="shared" si="41"/>
        <v>108630.45</v>
      </c>
      <c r="E664">
        <v>67500</v>
      </c>
      <c r="F664" t="s">
        <v>2323</v>
      </c>
      <c r="G664" t="s">
        <v>29</v>
      </c>
      <c r="H664" t="s">
        <v>145</v>
      </c>
      <c r="I664" t="s">
        <v>165</v>
      </c>
      <c r="J664" t="s">
        <v>33</v>
      </c>
      <c r="K664" t="s">
        <v>22</v>
      </c>
      <c r="L664" t="s">
        <v>41</v>
      </c>
      <c r="M664">
        <f t="shared" si="42"/>
        <v>0</v>
      </c>
      <c r="N664" t="s">
        <v>24</v>
      </c>
      <c r="O664" t="s">
        <v>1316</v>
      </c>
      <c r="P664">
        <f t="shared" si="43"/>
        <v>34830</v>
      </c>
      <c r="Q664">
        <v>40500</v>
      </c>
      <c r="R664">
        <v>375</v>
      </c>
      <c r="S664">
        <f t="shared" si="44"/>
        <v>3.5</v>
      </c>
    </row>
    <row r="665" spans="1:19" x14ac:dyDescent="0.25">
      <c r="A665" t="s">
        <v>16</v>
      </c>
      <c r="B665" t="s">
        <v>1923</v>
      </c>
      <c r="C665">
        <v>2020</v>
      </c>
      <c r="D665">
        <f t="shared" si="41"/>
        <v>83685.679999999993</v>
      </c>
      <c r="E665">
        <v>52000</v>
      </c>
      <c r="F665" t="s">
        <v>163</v>
      </c>
      <c r="G665" t="s">
        <v>29</v>
      </c>
      <c r="H665" t="s">
        <v>145</v>
      </c>
      <c r="I665" t="s">
        <v>165</v>
      </c>
      <c r="J665" t="s">
        <v>33</v>
      </c>
      <c r="K665" t="s">
        <v>108</v>
      </c>
      <c r="L665" t="s">
        <v>23</v>
      </c>
      <c r="M665">
        <f t="shared" si="42"/>
        <v>1</v>
      </c>
      <c r="N665" t="s">
        <v>24</v>
      </c>
      <c r="O665" t="s">
        <v>2324</v>
      </c>
      <c r="P665">
        <f t="shared" si="43"/>
        <v>46200.92</v>
      </c>
      <c r="Q665">
        <v>53722</v>
      </c>
      <c r="R665">
        <v>375</v>
      </c>
      <c r="S665">
        <f t="shared" si="44"/>
        <v>3.5</v>
      </c>
    </row>
    <row r="666" spans="1:19" x14ac:dyDescent="0.25">
      <c r="A666" t="s">
        <v>396</v>
      </c>
      <c r="B666" t="s">
        <v>2325</v>
      </c>
      <c r="C666">
        <v>2006</v>
      </c>
      <c r="D666">
        <f t="shared" si="41"/>
        <v>16093.4</v>
      </c>
      <c r="E666">
        <v>10000</v>
      </c>
      <c r="F666" t="s">
        <v>2326</v>
      </c>
      <c r="G666" t="s">
        <v>29</v>
      </c>
      <c r="H666" t="s">
        <v>2327</v>
      </c>
      <c r="I666" t="s">
        <v>72</v>
      </c>
      <c r="J666" t="s">
        <v>214</v>
      </c>
      <c r="K666" t="s">
        <v>22</v>
      </c>
      <c r="L666" t="s">
        <v>41</v>
      </c>
      <c r="M666">
        <f t="shared" si="42"/>
        <v>0</v>
      </c>
      <c r="N666" t="s">
        <v>24</v>
      </c>
      <c r="O666" t="s">
        <v>2328</v>
      </c>
      <c r="P666">
        <f t="shared" si="43"/>
        <v>222740</v>
      </c>
      <c r="Q666">
        <v>259000</v>
      </c>
      <c r="R666">
        <v>571</v>
      </c>
      <c r="S666">
        <f t="shared" si="44"/>
        <v>6.2</v>
      </c>
    </row>
    <row r="667" spans="1:19" x14ac:dyDescent="0.25">
      <c r="A667" t="s">
        <v>148</v>
      </c>
      <c r="B667" t="s">
        <v>2329</v>
      </c>
      <c r="C667">
        <v>2017</v>
      </c>
      <c r="D667">
        <f t="shared" si="41"/>
        <v>314402.27174</v>
      </c>
      <c r="E667">
        <v>195361</v>
      </c>
      <c r="F667" t="s">
        <v>2330</v>
      </c>
      <c r="G667" t="s">
        <v>29</v>
      </c>
      <c r="H667" t="s">
        <v>164</v>
      </c>
      <c r="I667" t="s">
        <v>2008</v>
      </c>
      <c r="J667" t="s">
        <v>22</v>
      </c>
      <c r="K667" t="s">
        <v>22</v>
      </c>
      <c r="L667" t="s">
        <v>23</v>
      </c>
      <c r="M667">
        <f t="shared" si="42"/>
        <v>1</v>
      </c>
      <c r="N667" t="s">
        <v>24</v>
      </c>
      <c r="O667" t="s">
        <v>722</v>
      </c>
      <c r="P667">
        <f t="shared" si="43"/>
        <v>22360</v>
      </c>
      <c r="Q667">
        <v>26000</v>
      </c>
      <c r="R667">
        <v>355</v>
      </c>
      <c r="S667">
        <f t="shared" si="44"/>
        <v>5.3</v>
      </c>
    </row>
    <row r="668" spans="1:19" x14ac:dyDescent="0.25">
      <c r="A668" t="s">
        <v>232</v>
      </c>
      <c r="B668" t="s">
        <v>2304</v>
      </c>
      <c r="C668">
        <v>2018</v>
      </c>
      <c r="D668">
        <f t="shared" si="41"/>
        <v>52303.55</v>
      </c>
      <c r="E668">
        <v>32500</v>
      </c>
      <c r="F668" t="s">
        <v>2261</v>
      </c>
      <c r="G668" t="s">
        <v>29</v>
      </c>
      <c r="H668" t="s">
        <v>2305</v>
      </c>
      <c r="I668" t="s">
        <v>72</v>
      </c>
      <c r="J668" t="s">
        <v>22</v>
      </c>
      <c r="K668" t="s">
        <v>146</v>
      </c>
      <c r="L668" t="s">
        <v>23</v>
      </c>
      <c r="M668">
        <f t="shared" si="42"/>
        <v>1</v>
      </c>
      <c r="N668" t="s">
        <v>24</v>
      </c>
      <c r="O668" t="s">
        <v>2331</v>
      </c>
      <c r="P668">
        <f t="shared" si="43"/>
        <v>88580</v>
      </c>
      <c r="Q668">
        <v>103000</v>
      </c>
      <c r="R668">
        <v>600</v>
      </c>
      <c r="S668">
        <f t="shared" si="44"/>
        <v>6</v>
      </c>
    </row>
    <row r="669" spans="1:19" x14ac:dyDescent="0.25">
      <c r="A669" t="s">
        <v>68</v>
      </c>
      <c r="B669" t="s">
        <v>1775</v>
      </c>
      <c r="C669">
        <v>2019</v>
      </c>
      <c r="D669">
        <f t="shared" si="41"/>
        <v>23827.888040000002</v>
      </c>
      <c r="E669">
        <v>14806</v>
      </c>
      <c r="F669" t="s">
        <v>2332</v>
      </c>
      <c r="G669" t="s">
        <v>29</v>
      </c>
      <c r="H669" t="s">
        <v>2333</v>
      </c>
      <c r="I669" t="s">
        <v>107</v>
      </c>
      <c r="J669" t="s">
        <v>22</v>
      </c>
      <c r="K669" t="s">
        <v>22</v>
      </c>
      <c r="L669" t="s">
        <v>23</v>
      </c>
      <c r="M669">
        <f t="shared" si="42"/>
        <v>1</v>
      </c>
      <c r="N669" t="s">
        <v>24</v>
      </c>
      <c r="O669" t="s">
        <v>2334</v>
      </c>
      <c r="P669">
        <f t="shared" si="43"/>
        <v>69943.8</v>
      </c>
      <c r="Q669">
        <v>81330</v>
      </c>
      <c r="R669">
        <v>601</v>
      </c>
      <c r="S669">
        <f t="shared" si="44"/>
        <v>6.6</v>
      </c>
    </row>
    <row r="670" spans="1:19" x14ac:dyDescent="0.25">
      <c r="A670" t="s">
        <v>142</v>
      </c>
      <c r="B670" t="s">
        <v>2210</v>
      </c>
      <c r="C670">
        <v>2022</v>
      </c>
      <c r="D670">
        <f t="shared" si="41"/>
        <v>17702.740000000002</v>
      </c>
      <c r="E670">
        <v>11000</v>
      </c>
      <c r="F670" t="s">
        <v>1682</v>
      </c>
      <c r="G670" t="s">
        <v>29</v>
      </c>
      <c r="H670" t="s">
        <v>1394</v>
      </c>
      <c r="I670" t="s">
        <v>72</v>
      </c>
      <c r="J670" t="s">
        <v>118</v>
      </c>
      <c r="K670" t="s">
        <v>136</v>
      </c>
      <c r="L670" t="s">
        <v>23</v>
      </c>
      <c r="M670">
        <f t="shared" si="42"/>
        <v>1</v>
      </c>
      <c r="N670" t="s">
        <v>24</v>
      </c>
      <c r="O670" t="s">
        <v>2335</v>
      </c>
      <c r="P670">
        <f t="shared" si="43"/>
        <v>42097</v>
      </c>
      <c r="Q670">
        <v>48950</v>
      </c>
      <c r="R670">
        <v>300</v>
      </c>
      <c r="S670">
        <f t="shared" si="44"/>
        <v>2.5</v>
      </c>
    </row>
    <row r="671" spans="1:19" x14ac:dyDescent="0.25">
      <c r="A671" t="s">
        <v>148</v>
      </c>
      <c r="B671" t="s">
        <v>2336</v>
      </c>
      <c r="C671">
        <v>2011</v>
      </c>
      <c r="D671">
        <f t="shared" si="41"/>
        <v>148912.23019999999</v>
      </c>
      <c r="E671">
        <v>92530</v>
      </c>
      <c r="F671" t="s">
        <v>2337</v>
      </c>
      <c r="G671" t="s">
        <v>19</v>
      </c>
      <c r="H671" t="s">
        <v>821</v>
      </c>
      <c r="I671" t="s">
        <v>72</v>
      </c>
      <c r="J671" t="s">
        <v>214</v>
      </c>
      <c r="K671" t="s">
        <v>22</v>
      </c>
      <c r="L671" t="s">
        <v>23</v>
      </c>
      <c r="M671">
        <f t="shared" si="42"/>
        <v>1</v>
      </c>
      <c r="N671" t="s">
        <v>24</v>
      </c>
      <c r="O671" t="s">
        <v>441</v>
      </c>
      <c r="P671">
        <f t="shared" si="43"/>
        <v>15910</v>
      </c>
      <c r="Q671">
        <v>18500</v>
      </c>
      <c r="R671">
        <v>320</v>
      </c>
      <c r="S671">
        <f t="shared" si="44"/>
        <v>5.3</v>
      </c>
    </row>
    <row r="672" spans="1:19" x14ac:dyDescent="0.25">
      <c r="A672" t="s">
        <v>125</v>
      </c>
      <c r="B672" t="s">
        <v>1575</v>
      </c>
      <c r="C672">
        <v>2017</v>
      </c>
      <c r="D672">
        <f t="shared" si="41"/>
        <v>56077.452299999997</v>
      </c>
      <c r="E672">
        <v>34845</v>
      </c>
      <c r="F672" t="s">
        <v>2338</v>
      </c>
      <c r="G672" t="s">
        <v>29</v>
      </c>
      <c r="H672" t="s">
        <v>2339</v>
      </c>
      <c r="I672" t="s">
        <v>72</v>
      </c>
      <c r="J672" t="s">
        <v>118</v>
      </c>
      <c r="K672" t="s">
        <v>22</v>
      </c>
      <c r="L672" t="s">
        <v>23</v>
      </c>
      <c r="M672">
        <f t="shared" si="42"/>
        <v>1</v>
      </c>
      <c r="N672" t="s">
        <v>24</v>
      </c>
      <c r="O672" t="s">
        <v>411</v>
      </c>
      <c r="P672">
        <f t="shared" si="43"/>
        <v>25800</v>
      </c>
      <c r="Q672">
        <v>30000</v>
      </c>
      <c r="R672">
        <v>295</v>
      </c>
      <c r="S672">
        <f t="shared" si="44"/>
        <v>3.6</v>
      </c>
    </row>
    <row r="673" spans="1:19" x14ac:dyDescent="0.25">
      <c r="A673" t="s">
        <v>277</v>
      </c>
      <c r="B673" t="s">
        <v>2340</v>
      </c>
      <c r="C673">
        <v>2018</v>
      </c>
      <c r="D673">
        <f t="shared" si="41"/>
        <v>26200.055199999999</v>
      </c>
      <c r="E673">
        <v>16280</v>
      </c>
      <c r="F673" t="s">
        <v>2341</v>
      </c>
      <c r="G673" t="s">
        <v>29</v>
      </c>
      <c r="H673" t="s">
        <v>2342</v>
      </c>
      <c r="I673" t="s">
        <v>107</v>
      </c>
      <c r="J673" t="s">
        <v>214</v>
      </c>
      <c r="K673" t="s">
        <v>22</v>
      </c>
      <c r="L673" t="s">
        <v>41</v>
      </c>
      <c r="M673">
        <f t="shared" si="42"/>
        <v>0</v>
      </c>
      <c r="N673" t="s">
        <v>24</v>
      </c>
      <c r="O673" t="s">
        <v>1812</v>
      </c>
      <c r="P673">
        <f t="shared" si="43"/>
        <v>73530</v>
      </c>
      <c r="Q673">
        <v>85500</v>
      </c>
      <c r="R673">
        <v>365</v>
      </c>
      <c r="S673">
        <f t="shared" si="44"/>
        <v>2.5</v>
      </c>
    </row>
    <row r="674" spans="1:19" x14ac:dyDescent="0.25">
      <c r="A674" t="s">
        <v>277</v>
      </c>
      <c r="B674" t="s">
        <v>661</v>
      </c>
      <c r="C674">
        <v>2011</v>
      </c>
      <c r="D674">
        <f t="shared" si="41"/>
        <v>123919.18</v>
      </c>
      <c r="E674">
        <v>77000</v>
      </c>
      <c r="F674" t="s">
        <v>1330</v>
      </c>
      <c r="G674" t="s">
        <v>29</v>
      </c>
      <c r="H674" t="s">
        <v>2343</v>
      </c>
      <c r="I674" t="s">
        <v>72</v>
      </c>
      <c r="J674" t="s">
        <v>214</v>
      </c>
      <c r="K674" t="s">
        <v>146</v>
      </c>
      <c r="L674" t="s">
        <v>41</v>
      </c>
      <c r="M674">
        <f t="shared" si="42"/>
        <v>0</v>
      </c>
      <c r="N674" t="s">
        <v>24</v>
      </c>
      <c r="O674" t="s">
        <v>675</v>
      </c>
      <c r="P674">
        <f t="shared" si="43"/>
        <v>27520</v>
      </c>
      <c r="Q674">
        <v>32000</v>
      </c>
      <c r="R674">
        <v>265</v>
      </c>
      <c r="S674">
        <f t="shared" si="44"/>
        <v>2.9</v>
      </c>
    </row>
    <row r="675" spans="1:19" x14ac:dyDescent="0.25">
      <c r="A675" t="s">
        <v>277</v>
      </c>
      <c r="B675" t="s">
        <v>2344</v>
      </c>
      <c r="C675">
        <v>2010</v>
      </c>
      <c r="D675">
        <f t="shared" si="41"/>
        <v>101388.42</v>
      </c>
      <c r="E675">
        <v>63000</v>
      </c>
      <c r="F675" t="s">
        <v>1830</v>
      </c>
      <c r="G675" t="s">
        <v>29</v>
      </c>
      <c r="H675" t="s">
        <v>2345</v>
      </c>
      <c r="I675" t="s">
        <v>48</v>
      </c>
      <c r="J675" t="s">
        <v>22</v>
      </c>
      <c r="K675" t="s">
        <v>146</v>
      </c>
      <c r="L675" t="s">
        <v>23</v>
      </c>
      <c r="M675">
        <f t="shared" si="42"/>
        <v>1</v>
      </c>
      <c r="N675" t="s">
        <v>24</v>
      </c>
      <c r="O675" t="s">
        <v>1261</v>
      </c>
      <c r="P675">
        <f t="shared" si="43"/>
        <v>33110</v>
      </c>
      <c r="Q675">
        <v>38500</v>
      </c>
      <c r="R675">
        <v>500</v>
      </c>
      <c r="S675">
        <f t="shared" si="44"/>
        <v>4.8</v>
      </c>
    </row>
    <row r="676" spans="1:19" x14ac:dyDescent="0.25">
      <c r="A676" t="s">
        <v>35</v>
      </c>
      <c r="B676" t="s">
        <v>1732</v>
      </c>
      <c r="C676">
        <v>2016</v>
      </c>
      <c r="D676">
        <f t="shared" si="41"/>
        <v>63890.798000000003</v>
      </c>
      <c r="E676">
        <v>39700</v>
      </c>
      <c r="F676" t="s">
        <v>2346</v>
      </c>
      <c r="G676" t="s">
        <v>29</v>
      </c>
      <c r="H676" t="s">
        <v>275</v>
      </c>
      <c r="I676" t="s">
        <v>21</v>
      </c>
      <c r="J676" t="s">
        <v>118</v>
      </c>
      <c r="K676" t="s">
        <v>146</v>
      </c>
      <c r="L676" t="s">
        <v>41</v>
      </c>
      <c r="M676">
        <f t="shared" si="42"/>
        <v>0</v>
      </c>
      <c r="N676" t="s">
        <v>24</v>
      </c>
      <c r="O676" t="s">
        <v>2347</v>
      </c>
      <c r="P676">
        <f t="shared" si="43"/>
        <v>21930</v>
      </c>
      <c r="Q676">
        <v>25500</v>
      </c>
      <c r="R676">
        <v>268</v>
      </c>
      <c r="S676">
        <f t="shared" si="44"/>
        <v>3.5</v>
      </c>
    </row>
    <row r="677" spans="1:19" x14ac:dyDescent="0.25">
      <c r="A677" t="s">
        <v>201</v>
      </c>
      <c r="B677" t="s">
        <v>2348</v>
      </c>
      <c r="C677">
        <v>2013</v>
      </c>
      <c r="D677">
        <f t="shared" si="41"/>
        <v>165940.65674000001</v>
      </c>
      <c r="E677">
        <v>103111</v>
      </c>
      <c r="F677" t="s">
        <v>2349</v>
      </c>
      <c r="G677" t="s">
        <v>46</v>
      </c>
      <c r="H677" t="s">
        <v>433</v>
      </c>
      <c r="I677" t="s">
        <v>72</v>
      </c>
      <c r="J677" t="s">
        <v>61</v>
      </c>
      <c r="K677" t="s">
        <v>146</v>
      </c>
      <c r="L677" t="s">
        <v>23</v>
      </c>
      <c r="M677">
        <f t="shared" si="42"/>
        <v>1</v>
      </c>
      <c r="N677" t="s">
        <v>24</v>
      </c>
      <c r="O677" t="s">
        <v>2350</v>
      </c>
      <c r="P677">
        <f t="shared" si="43"/>
        <v>7912</v>
      </c>
      <c r="Q677">
        <v>9200</v>
      </c>
      <c r="R677">
        <v>199</v>
      </c>
      <c r="S677">
        <f t="shared" si="44"/>
        <v>2.4</v>
      </c>
    </row>
    <row r="678" spans="1:19" x14ac:dyDescent="0.25">
      <c r="A678" t="s">
        <v>84</v>
      </c>
      <c r="B678" t="s">
        <v>2351</v>
      </c>
      <c r="C678">
        <v>2019</v>
      </c>
      <c r="D678">
        <f t="shared" si="41"/>
        <v>122144.07798</v>
      </c>
      <c r="E678">
        <v>75897</v>
      </c>
      <c r="F678" t="s">
        <v>2352</v>
      </c>
      <c r="G678" t="s">
        <v>29</v>
      </c>
      <c r="H678" t="s">
        <v>346</v>
      </c>
      <c r="I678" t="s">
        <v>39</v>
      </c>
      <c r="J678" t="s">
        <v>22</v>
      </c>
      <c r="K678" t="s">
        <v>22</v>
      </c>
      <c r="L678" t="s">
        <v>41</v>
      </c>
      <c r="M678">
        <f t="shared" si="42"/>
        <v>0</v>
      </c>
      <c r="O678" t="s">
        <v>1280</v>
      </c>
      <c r="P678">
        <f t="shared" si="43"/>
        <v>30958.28</v>
      </c>
      <c r="Q678">
        <v>35998</v>
      </c>
      <c r="R678" t="e">
        <v>#VALUE!</v>
      </c>
      <c r="S678">
        <f t="shared" si="44"/>
        <v>2</v>
      </c>
    </row>
    <row r="679" spans="1:19" x14ac:dyDescent="0.25">
      <c r="A679" t="s">
        <v>110</v>
      </c>
      <c r="B679" t="s">
        <v>2353</v>
      </c>
      <c r="C679">
        <v>2017</v>
      </c>
      <c r="D679">
        <f t="shared" si="41"/>
        <v>88513.7</v>
      </c>
      <c r="E679">
        <v>55000</v>
      </c>
      <c r="F679" t="s">
        <v>2354</v>
      </c>
      <c r="G679" t="s">
        <v>29</v>
      </c>
      <c r="H679" t="s">
        <v>2355</v>
      </c>
      <c r="I679" t="s">
        <v>107</v>
      </c>
      <c r="J679" t="s">
        <v>33</v>
      </c>
      <c r="K679" t="s">
        <v>214</v>
      </c>
      <c r="L679" t="s">
        <v>41</v>
      </c>
      <c r="M679">
        <f t="shared" si="42"/>
        <v>0</v>
      </c>
      <c r="N679" t="s">
        <v>24</v>
      </c>
      <c r="O679" t="s">
        <v>457</v>
      </c>
      <c r="P679">
        <f t="shared" si="43"/>
        <v>29240</v>
      </c>
      <c r="Q679">
        <v>34000</v>
      </c>
      <c r="R679">
        <v>380</v>
      </c>
      <c r="S679">
        <f t="shared" si="44"/>
        <v>3</v>
      </c>
    </row>
    <row r="680" spans="1:19" x14ac:dyDescent="0.25">
      <c r="A680" t="s">
        <v>35</v>
      </c>
      <c r="B680" t="s">
        <v>1265</v>
      </c>
      <c r="C680">
        <v>2005</v>
      </c>
      <c r="D680">
        <f t="shared" si="41"/>
        <v>183464.76</v>
      </c>
      <c r="E680">
        <v>114000</v>
      </c>
      <c r="F680" t="s">
        <v>2356</v>
      </c>
      <c r="G680" t="s">
        <v>29</v>
      </c>
      <c r="H680" t="s">
        <v>2357</v>
      </c>
      <c r="I680" t="s">
        <v>72</v>
      </c>
      <c r="J680" t="s">
        <v>61</v>
      </c>
      <c r="K680" t="s">
        <v>33</v>
      </c>
      <c r="L680" t="s">
        <v>23</v>
      </c>
      <c r="M680">
        <f t="shared" si="42"/>
        <v>1</v>
      </c>
      <c r="N680" t="s">
        <v>24</v>
      </c>
      <c r="O680" t="s">
        <v>2358</v>
      </c>
      <c r="P680">
        <f t="shared" si="43"/>
        <v>11567</v>
      </c>
      <c r="Q680">
        <v>13450</v>
      </c>
      <c r="R680">
        <v>270</v>
      </c>
      <c r="S680">
        <f t="shared" si="44"/>
        <v>4.7</v>
      </c>
    </row>
    <row r="681" spans="1:19" x14ac:dyDescent="0.25">
      <c r="A681" t="s">
        <v>120</v>
      </c>
      <c r="B681" t="s">
        <v>2359</v>
      </c>
      <c r="C681">
        <v>2011</v>
      </c>
      <c r="D681">
        <f t="shared" si="41"/>
        <v>128946.75816</v>
      </c>
      <c r="E681">
        <v>80124</v>
      </c>
      <c r="F681" t="s">
        <v>2360</v>
      </c>
      <c r="G681" t="s">
        <v>29</v>
      </c>
      <c r="H681" t="s">
        <v>955</v>
      </c>
      <c r="I681" t="s">
        <v>48</v>
      </c>
      <c r="J681" t="s">
        <v>22</v>
      </c>
      <c r="K681" t="s">
        <v>22</v>
      </c>
      <c r="L681" t="s">
        <v>41</v>
      </c>
      <c r="M681">
        <f t="shared" si="42"/>
        <v>0</v>
      </c>
      <c r="N681" t="s">
        <v>24</v>
      </c>
      <c r="O681" t="s">
        <v>276</v>
      </c>
      <c r="P681">
        <f t="shared" si="43"/>
        <v>15050</v>
      </c>
      <c r="Q681">
        <v>17500</v>
      </c>
      <c r="R681">
        <v>382</v>
      </c>
      <c r="S681">
        <f t="shared" si="44"/>
        <v>5.5</v>
      </c>
    </row>
    <row r="682" spans="1:19" x14ac:dyDescent="0.25">
      <c r="A682" t="s">
        <v>68</v>
      </c>
      <c r="B682" t="s">
        <v>2101</v>
      </c>
      <c r="C682">
        <v>2023</v>
      </c>
      <c r="D682">
        <f t="shared" si="41"/>
        <v>11265.38</v>
      </c>
      <c r="E682">
        <v>7000</v>
      </c>
      <c r="F682" t="s">
        <v>1432</v>
      </c>
      <c r="G682" t="s">
        <v>29</v>
      </c>
      <c r="H682" t="s">
        <v>1487</v>
      </c>
      <c r="I682" t="s">
        <v>107</v>
      </c>
      <c r="J682" t="s">
        <v>33</v>
      </c>
      <c r="K682" t="s">
        <v>33</v>
      </c>
      <c r="L682" t="s">
        <v>41</v>
      </c>
      <c r="M682">
        <f t="shared" si="42"/>
        <v>0</v>
      </c>
      <c r="N682" t="s">
        <v>24</v>
      </c>
      <c r="O682" t="s">
        <v>339</v>
      </c>
      <c r="P682">
        <f t="shared" si="43"/>
        <v>124614</v>
      </c>
      <c r="Q682">
        <v>144900</v>
      </c>
      <c r="R682">
        <v>600</v>
      </c>
      <c r="S682">
        <f t="shared" si="44"/>
        <v>4.4000000000000004</v>
      </c>
    </row>
    <row r="683" spans="1:19" x14ac:dyDescent="0.25">
      <c r="A683" t="s">
        <v>567</v>
      </c>
      <c r="B683" t="s">
        <v>2361</v>
      </c>
      <c r="C683">
        <v>2023</v>
      </c>
      <c r="D683">
        <f t="shared" si="41"/>
        <v>6896.0218999999997</v>
      </c>
      <c r="E683">
        <v>4285</v>
      </c>
      <c r="F683" t="s">
        <v>2362</v>
      </c>
      <c r="G683" t="s">
        <v>29</v>
      </c>
      <c r="H683" t="s">
        <v>483</v>
      </c>
      <c r="I683" t="s">
        <v>39</v>
      </c>
      <c r="J683" t="s">
        <v>1772</v>
      </c>
      <c r="K683" t="s">
        <v>2363</v>
      </c>
      <c r="L683" t="s">
        <v>41</v>
      </c>
      <c r="M683">
        <f t="shared" si="42"/>
        <v>0</v>
      </c>
      <c r="N683" t="s">
        <v>24</v>
      </c>
      <c r="O683" t="s">
        <v>2364</v>
      </c>
      <c r="P683">
        <f t="shared" si="43"/>
        <v>56491.68</v>
      </c>
      <c r="Q683">
        <v>65688</v>
      </c>
      <c r="R683" t="e">
        <v>#VALUE!</v>
      </c>
      <c r="S683" t="e">
        <f t="shared" si="44"/>
        <v>#VALUE!</v>
      </c>
    </row>
    <row r="684" spans="1:19" x14ac:dyDescent="0.25">
      <c r="A684" t="s">
        <v>396</v>
      </c>
      <c r="B684" t="s">
        <v>2365</v>
      </c>
      <c r="C684">
        <v>2019</v>
      </c>
      <c r="D684">
        <f t="shared" si="41"/>
        <v>27640.414499999999</v>
      </c>
      <c r="E684">
        <v>17175</v>
      </c>
      <c r="F684" t="s">
        <v>2366</v>
      </c>
      <c r="G684" t="s">
        <v>29</v>
      </c>
      <c r="H684" t="s">
        <v>1443</v>
      </c>
      <c r="I684" t="s">
        <v>337</v>
      </c>
      <c r="J684" t="s">
        <v>2367</v>
      </c>
      <c r="K684" t="s">
        <v>401</v>
      </c>
      <c r="L684" t="s">
        <v>41</v>
      </c>
      <c r="M684">
        <f t="shared" si="42"/>
        <v>0</v>
      </c>
      <c r="O684" t="s">
        <v>2368</v>
      </c>
      <c r="P684">
        <f t="shared" si="43"/>
        <v>202014</v>
      </c>
      <c r="Q684">
        <v>234900</v>
      </c>
      <c r="R684" t="e">
        <v>#VALUE!</v>
      </c>
      <c r="S684" t="e">
        <f t="shared" si="44"/>
        <v>#VALUE!</v>
      </c>
    </row>
    <row r="685" spans="1:19" x14ac:dyDescent="0.25">
      <c r="A685" t="s">
        <v>97</v>
      </c>
      <c r="B685" t="s">
        <v>2369</v>
      </c>
      <c r="C685">
        <v>2017</v>
      </c>
      <c r="D685">
        <f t="shared" si="41"/>
        <v>54796.417659999999</v>
      </c>
      <c r="E685">
        <v>34049</v>
      </c>
      <c r="F685" t="s">
        <v>2370</v>
      </c>
      <c r="G685" t="s">
        <v>46</v>
      </c>
      <c r="H685" t="s">
        <v>2371</v>
      </c>
      <c r="I685" t="s">
        <v>289</v>
      </c>
      <c r="J685" t="s">
        <v>2372</v>
      </c>
      <c r="K685" t="s">
        <v>2373</v>
      </c>
      <c r="L685" t="s">
        <v>41</v>
      </c>
      <c r="M685">
        <f t="shared" si="42"/>
        <v>0</v>
      </c>
      <c r="O685" t="s">
        <v>2374</v>
      </c>
      <c r="P685">
        <f t="shared" si="43"/>
        <v>32679.14</v>
      </c>
      <c r="Q685">
        <v>37999</v>
      </c>
      <c r="R685" t="e">
        <v>#VALUE!</v>
      </c>
      <c r="S685" t="e">
        <f t="shared" si="44"/>
        <v>#VALUE!</v>
      </c>
    </row>
    <row r="686" spans="1:19" x14ac:dyDescent="0.25">
      <c r="A686" t="s">
        <v>50</v>
      </c>
      <c r="B686" t="s">
        <v>1710</v>
      </c>
      <c r="C686">
        <v>2019</v>
      </c>
      <c r="D686">
        <f t="shared" si="41"/>
        <v>25749.439999999999</v>
      </c>
      <c r="E686">
        <v>16000</v>
      </c>
      <c r="F686" t="s">
        <v>2375</v>
      </c>
      <c r="H686" t="s">
        <v>1076</v>
      </c>
      <c r="I686" t="s">
        <v>72</v>
      </c>
      <c r="J686" t="s">
        <v>118</v>
      </c>
      <c r="K686" t="s">
        <v>146</v>
      </c>
      <c r="L686" t="s">
        <v>23</v>
      </c>
      <c r="M686">
        <f t="shared" si="42"/>
        <v>1</v>
      </c>
      <c r="N686" t="s">
        <v>24</v>
      </c>
      <c r="O686" t="s">
        <v>2376</v>
      </c>
      <c r="P686">
        <f t="shared" si="43"/>
        <v>34391.4</v>
      </c>
      <c r="Q686">
        <v>39990</v>
      </c>
      <c r="R686">
        <v>355</v>
      </c>
      <c r="S686" t="e">
        <f t="shared" si="44"/>
        <v>#VALUE!</v>
      </c>
    </row>
    <row r="687" spans="1:19" x14ac:dyDescent="0.25">
      <c r="A687" t="s">
        <v>503</v>
      </c>
      <c r="B687" t="s">
        <v>2377</v>
      </c>
      <c r="C687">
        <v>1996</v>
      </c>
      <c r="D687">
        <f t="shared" si="41"/>
        <v>152887.29999999999</v>
      </c>
      <c r="E687">
        <v>95000</v>
      </c>
      <c r="F687" t="s">
        <v>803</v>
      </c>
      <c r="G687" t="s">
        <v>29</v>
      </c>
      <c r="H687" t="s">
        <v>2378</v>
      </c>
      <c r="I687" t="s">
        <v>557</v>
      </c>
      <c r="J687" t="s">
        <v>118</v>
      </c>
      <c r="K687" t="s">
        <v>33</v>
      </c>
      <c r="L687" t="s">
        <v>41</v>
      </c>
      <c r="M687">
        <f t="shared" si="42"/>
        <v>0</v>
      </c>
      <c r="N687" t="s">
        <v>24</v>
      </c>
      <c r="O687" t="s">
        <v>755</v>
      </c>
      <c r="P687">
        <f t="shared" si="43"/>
        <v>21500</v>
      </c>
      <c r="Q687">
        <v>25000</v>
      </c>
      <c r="R687">
        <v>290</v>
      </c>
      <c r="S687">
        <f t="shared" si="44"/>
        <v>7.4</v>
      </c>
    </row>
    <row r="688" spans="1:19" x14ac:dyDescent="0.25">
      <c r="A688" t="s">
        <v>84</v>
      </c>
      <c r="B688" t="s">
        <v>1560</v>
      </c>
      <c r="C688">
        <v>2020</v>
      </c>
      <c r="D688">
        <f t="shared" si="41"/>
        <v>95522.375700000004</v>
      </c>
      <c r="E688">
        <v>59355</v>
      </c>
      <c r="F688" t="s">
        <v>2379</v>
      </c>
      <c r="G688" t="s">
        <v>29</v>
      </c>
      <c r="H688" t="s">
        <v>2380</v>
      </c>
      <c r="I688" t="s">
        <v>39</v>
      </c>
      <c r="J688" t="s">
        <v>2381</v>
      </c>
      <c r="K688" t="s">
        <v>2382</v>
      </c>
      <c r="L688" t="s">
        <v>41</v>
      </c>
      <c r="M688">
        <f t="shared" si="42"/>
        <v>0</v>
      </c>
      <c r="N688" t="s">
        <v>24</v>
      </c>
      <c r="O688" t="s">
        <v>2383</v>
      </c>
      <c r="P688">
        <f t="shared" si="43"/>
        <v>62775.7</v>
      </c>
      <c r="Q688">
        <v>72995</v>
      </c>
      <c r="R688" t="e">
        <v>#VALUE!</v>
      </c>
      <c r="S688" t="e">
        <f t="shared" si="44"/>
        <v>#VALUE!</v>
      </c>
    </row>
    <row r="689" spans="1:19" x14ac:dyDescent="0.25">
      <c r="A689" t="s">
        <v>148</v>
      </c>
      <c r="B689" t="s">
        <v>1302</v>
      </c>
      <c r="C689">
        <v>2022</v>
      </c>
      <c r="D689">
        <f t="shared" si="41"/>
        <v>49889.54</v>
      </c>
      <c r="E689">
        <v>31000</v>
      </c>
      <c r="F689" t="s">
        <v>2384</v>
      </c>
      <c r="H689" t="s">
        <v>1864</v>
      </c>
      <c r="I689" t="s">
        <v>257</v>
      </c>
      <c r="J689" t="s">
        <v>214</v>
      </c>
      <c r="K689" t="s">
        <v>118</v>
      </c>
      <c r="L689" t="s">
        <v>41</v>
      </c>
      <c r="M689">
        <f t="shared" si="42"/>
        <v>0</v>
      </c>
      <c r="N689" t="s">
        <v>24</v>
      </c>
      <c r="O689" t="s">
        <v>920</v>
      </c>
      <c r="P689">
        <f t="shared" si="43"/>
        <v>30960</v>
      </c>
      <c r="Q689">
        <v>36000</v>
      </c>
      <c r="R689">
        <v>200</v>
      </c>
      <c r="S689" t="e">
        <f t="shared" si="44"/>
        <v>#VALUE!</v>
      </c>
    </row>
    <row r="690" spans="1:19" x14ac:dyDescent="0.25">
      <c r="A690" t="s">
        <v>68</v>
      </c>
      <c r="B690" t="s">
        <v>2385</v>
      </c>
      <c r="C690">
        <v>2019</v>
      </c>
      <c r="D690">
        <f t="shared" si="41"/>
        <v>31060.261999999999</v>
      </c>
      <c r="E690">
        <v>19300</v>
      </c>
      <c r="F690" t="s">
        <v>2386</v>
      </c>
      <c r="G690" t="s">
        <v>29</v>
      </c>
      <c r="H690" t="s">
        <v>2387</v>
      </c>
      <c r="I690" t="s">
        <v>95</v>
      </c>
      <c r="J690" t="s">
        <v>118</v>
      </c>
      <c r="K690" t="s">
        <v>214</v>
      </c>
      <c r="L690" t="s">
        <v>41</v>
      </c>
      <c r="M690">
        <f t="shared" si="42"/>
        <v>0</v>
      </c>
      <c r="N690" t="s">
        <v>24</v>
      </c>
      <c r="O690" t="s">
        <v>920</v>
      </c>
      <c r="P690">
        <f t="shared" si="43"/>
        <v>30960</v>
      </c>
      <c r="Q690">
        <v>36000</v>
      </c>
      <c r="R690">
        <v>335</v>
      </c>
      <c r="S690">
        <f t="shared" si="44"/>
        <v>3</v>
      </c>
    </row>
    <row r="691" spans="1:19" x14ac:dyDescent="0.25">
      <c r="A691" t="s">
        <v>363</v>
      </c>
      <c r="B691" t="s">
        <v>1600</v>
      </c>
      <c r="C691">
        <v>2009</v>
      </c>
      <c r="D691">
        <f t="shared" si="41"/>
        <v>249447.7</v>
      </c>
      <c r="E691">
        <v>155000</v>
      </c>
      <c r="F691" t="s">
        <v>2299</v>
      </c>
      <c r="G691" t="s">
        <v>19</v>
      </c>
      <c r="H691" t="s">
        <v>2388</v>
      </c>
      <c r="I691" t="s">
        <v>21</v>
      </c>
      <c r="J691" t="s">
        <v>214</v>
      </c>
      <c r="K691" t="s">
        <v>146</v>
      </c>
      <c r="L691" t="s">
        <v>23</v>
      </c>
      <c r="M691">
        <f t="shared" si="42"/>
        <v>1</v>
      </c>
      <c r="N691" t="s">
        <v>24</v>
      </c>
      <c r="O691" t="s">
        <v>959</v>
      </c>
      <c r="P691">
        <f t="shared" si="43"/>
        <v>14534</v>
      </c>
      <c r="Q691">
        <v>16900</v>
      </c>
      <c r="R691">
        <v>403</v>
      </c>
      <c r="S691">
        <f t="shared" si="44"/>
        <v>6.2</v>
      </c>
    </row>
    <row r="692" spans="1:19" x14ac:dyDescent="0.25">
      <c r="A692" t="s">
        <v>794</v>
      </c>
      <c r="B692" t="s">
        <v>2389</v>
      </c>
      <c r="C692">
        <v>2010</v>
      </c>
      <c r="D692">
        <f t="shared" si="41"/>
        <v>193136.8934</v>
      </c>
      <c r="E692">
        <v>120010</v>
      </c>
      <c r="F692" t="s">
        <v>2390</v>
      </c>
      <c r="G692" t="s">
        <v>29</v>
      </c>
      <c r="H692" t="s">
        <v>2391</v>
      </c>
      <c r="I692" t="s">
        <v>557</v>
      </c>
      <c r="J692" t="s">
        <v>33</v>
      </c>
      <c r="K692" t="s">
        <v>22</v>
      </c>
      <c r="L692" t="s">
        <v>23</v>
      </c>
      <c r="M692">
        <f t="shared" si="42"/>
        <v>1</v>
      </c>
      <c r="N692" t="s">
        <v>24</v>
      </c>
      <c r="O692" t="s">
        <v>319</v>
      </c>
      <c r="P692">
        <f t="shared" si="43"/>
        <v>5590</v>
      </c>
      <c r="Q692">
        <v>6500</v>
      </c>
      <c r="R692">
        <v>161</v>
      </c>
      <c r="S692">
        <f t="shared" si="44"/>
        <v>2.4</v>
      </c>
    </row>
    <row r="693" spans="1:19" x14ac:dyDescent="0.25">
      <c r="A693" t="s">
        <v>201</v>
      </c>
      <c r="B693" t="s">
        <v>1413</v>
      </c>
      <c r="C693">
        <v>2012</v>
      </c>
      <c r="D693">
        <f t="shared" si="41"/>
        <v>245456.5368</v>
      </c>
      <c r="E693">
        <v>152520</v>
      </c>
      <c r="F693" t="s">
        <v>2392</v>
      </c>
      <c r="G693" t="s">
        <v>29</v>
      </c>
      <c r="H693" t="s">
        <v>2393</v>
      </c>
      <c r="I693" t="s">
        <v>21</v>
      </c>
      <c r="J693" t="s">
        <v>118</v>
      </c>
      <c r="K693" t="s">
        <v>146</v>
      </c>
      <c r="L693" t="s">
        <v>41</v>
      </c>
      <c r="M693">
        <f t="shared" si="42"/>
        <v>0</v>
      </c>
      <c r="N693" t="s">
        <v>24</v>
      </c>
      <c r="O693" t="s">
        <v>196</v>
      </c>
      <c r="P693">
        <f t="shared" si="43"/>
        <v>9374</v>
      </c>
      <c r="Q693">
        <v>10900</v>
      </c>
      <c r="R693">
        <v>200</v>
      </c>
      <c r="S693">
        <f t="shared" si="44"/>
        <v>2.4</v>
      </c>
    </row>
    <row r="694" spans="1:19" x14ac:dyDescent="0.25">
      <c r="A694" t="s">
        <v>237</v>
      </c>
      <c r="B694" t="s">
        <v>2394</v>
      </c>
      <c r="C694">
        <v>1993</v>
      </c>
      <c r="D694">
        <f t="shared" si="41"/>
        <v>94920.482539999997</v>
      </c>
      <c r="E694">
        <v>58981</v>
      </c>
      <c r="F694" t="s">
        <v>2395</v>
      </c>
      <c r="G694" t="s">
        <v>136</v>
      </c>
      <c r="H694" t="s">
        <v>136</v>
      </c>
      <c r="I694" t="s">
        <v>72</v>
      </c>
      <c r="J694" t="s">
        <v>118</v>
      </c>
      <c r="K694" t="s">
        <v>146</v>
      </c>
      <c r="L694" t="s">
        <v>41</v>
      </c>
      <c r="M694">
        <f t="shared" si="42"/>
        <v>0</v>
      </c>
      <c r="N694" t="s">
        <v>24</v>
      </c>
      <c r="O694" t="s">
        <v>2396</v>
      </c>
      <c r="P694">
        <f t="shared" si="43"/>
        <v>8255.14</v>
      </c>
      <c r="Q694">
        <v>9599</v>
      </c>
      <c r="R694" t="e">
        <v>#VALUE!</v>
      </c>
      <c r="S694" t="e">
        <f t="shared" si="44"/>
        <v>#VALUE!</v>
      </c>
    </row>
    <row r="695" spans="1:19" x14ac:dyDescent="0.25">
      <c r="A695" t="s">
        <v>403</v>
      </c>
      <c r="B695" t="s">
        <v>2397</v>
      </c>
      <c r="C695">
        <v>2005</v>
      </c>
      <c r="D695">
        <f t="shared" si="41"/>
        <v>51498.879999999997</v>
      </c>
      <c r="E695">
        <v>32000</v>
      </c>
      <c r="F695" t="s">
        <v>1174</v>
      </c>
      <c r="G695" t="s">
        <v>29</v>
      </c>
      <c r="H695" t="s">
        <v>2398</v>
      </c>
      <c r="I695" t="s">
        <v>107</v>
      </c>
      <c r="J695" t="s">
        <v>214</v>
      </c>
      <c r="K695" t="s">
        <v>146</v>
      </c>
      <c r="L695" t="s">
        <v>23</v>
      </c>
      <c r="M695">
        <f t="shared" si="42"/>
        <v>1</v>
      </c>
      <c r="N695" t="s">
        <v>24</v>
      </c>
      <c r="O695" t="s">
        <v>2399</v>
      </c>
      <c r="P695">
        <f t="shared" si="43"/>
        <v>2540511.38</v>
      </c>
      <c r="Q695">
        <v>2954083</v>
      </c>
      <c r="R695">
        <v>394</v>
      </c>
      <c r="S695">
        <f t="shared" si="44"/>
        <v>4.2</v>
      </c>
    </row>
    <row r="696" spans="1:19" x14ac:dyDescent="0.25">
      <c r="A696" t="s">
        <v>277</v>
      </c>
      <c r="B696" t="s">
        <v>2344</v>
      </c>
      <c r="C696">
        <v>2015</v>
      </c>
      <c r="D696">
        <f t="shared" si="41"/>
        <v>75638.98</v>
      </c>
      <c r="E696">
        <v>47000</v>
      </c>
      <c r="F696" t="s">
        <v>2400</v>
      </c>
      <c r="G696" t="s">
        <v>29</v>
      </c>
      <c r="H696" t="s">
        <v>2401</v>
      </c>
      <c r="I696" t="s">
        <v>107</v>
      </c>
      <c r="J696" t="s">
        <v>22</v>
      </c>
      <c r="K696" t="s">
        <v>108</v>
      </c>
      <c r="L696" t="s">
        <v>41</v>
      </c>
      <c r="M696">
        <f t="shared" si="42"/>
        <v>0</v>
      </c>
      <c r="N696" t="s">
        <v>24</v>
      </c>
      <c r="O696" t="s">
        <v>1450</v>
      </c>
      <c r="P696">
        <f t="shared" si="43"/>
        <v>43000</v>
      </c>
      <c r="Q696">
        <v>50000</v>
      </c>
      <c r="R696">
        <v>520</v>
      </c>
      <c r="S696">
        <f t="shared" si="44"/>
        <v>4.8</v>
      </c>
    </row>
    <row r="697" spans="1:19" x14ac:dyDescent="0.25">
      <c r="A697" t="s">
        <v>142</v>
      </c>
      <c r="B697" t="s">
        <v>784</v>
      </c>
      <c r="C697">
        <v>2023</v>
      </c>
      <c r="D697">
        <f t="shared" si="41"/>
        <v>3292.70964</v>
      </c>
      <c r="E697">
        <v>2046</v>
      </c>
      <c r="F697" t="s">
        <v>2402</v>
      </c>
      <c r="G697" t="s">
        <v>29</v>
      </c>
      <c r="H697" t="s">
        <v>1440</v>
      </c>
      <c r="I697" t="s">
        <v>95</v>
      </c>
      <c r="J697" t="s">
        <v>73</v>
      </c>
      <c r="K697" t="s">
        <v>33</v>
      </c>
      <c r="L697" t="s">
        <v>41</v>
      </c>
      <c r="M697">
        <f t="shared" si="42"/>
        <v>0</v>
      </c>
      <c r="N697" t="s">
        <v>24</v>
      </c>
      <c r="O697" t="s">
        <v>2403</v>
      </c>
      <c r="P697">
        <f t="shared" si="43"/>
        <v>37409.14</v>
      </c>
      <c r="Q697">
        <v>43499</v>
      </c>
      <c r="R697">
        <v>252</v>
      </c>
      <c r="S697">
        <f t="shared" si="44"/>
        <v>2</v>
      </c>
    </row>
    <row r="698" spans="1:19" x14ac:dyDescent="0.25">
      <c r="A698" t="s">
        <v>148</v>
      </c>
      <c r="B698" t="s">
        <v>789</v>
      </c>
      <c r="C698">
        <v>2021</v>
      </c>
      <c r="D698">
        <f t="shared" si="41"/>
        <v>40177.1731</v>
      </c>
      <c r="E698">
        <v>24965</v>
      </c>
      <c r="F698" t="s">
        <v>2404</v>
      </c>
      <c r="G698" t="s">
        <v>29</v>
      </c>
      <c r="H698" t="s">
        <v>1087</v>
      </c>
      <c r="I698" t="s">
        <v>289</v>
      </c>
      <c r="J698" t="s">
        <v>1304</v>
      </c>
      <c r="K698" t="s">
        <v>266</v>
      </c>
      <c r="L698" t="s">
        <v>23</v>
      </c>
      <c r="M698">
        <f t="shared" si="42"/>
        <v>1</v>
      </c>
      <c r="N698" t="s">
        <v>24</v>
      </c>
      <c r="O698" t="s">
        <v>2405</v>
      </c>
      <c r="P698">
        <f t="shared" si="43"/>
        <v>19775.7</v>
      </c>
      <c r="Q698">
        <v>22995</v>
      </c>
      <c r="R698" t="e">
        <v>#VALUE!</v>
      </c>
      <c r="S698" t="e">
        <f t="shared" si="44"/>
        <v>#VALUE!</v>
      </c>
    </row>
    <row r="699" spans="1:19" x14ac:dyDescent="0.25">
      <c r="A699" t="s">
        <v>97</v>
      </c>
      <c r="B699" t="s">
        <v>2406</v>
      </c>
      <c r="C699">
        <v>2005</v>
      </c>
      <c r="D699">
        <f t="shared" si="41"/>
        <v>173808.72</v>
      </c>
      <c r="E699">
        <v>108000</v>
      </c>
      <c r="F699" t="s">
        <v>1693</v>
      </c>
      <c r="G699" t="s">
        <v>29</v>
      </c>
      <c r="H699" t="s">
        <v>1139</v>
      </c>
      <c r="I699" t="s">
        <v>247</v>
      </c>
      <c r="J699" t="s">
        <v>146</v>
      </c>
      <c r="K699" t="s">
        <v>33</v>
      </c>
      <c r="L699" t="s">
        <v>41</v>
      </c>
      <c r="M699">
        <f t="shared" si="42"/>
        <v>0</v>
      </c>
      <c r="N699" t="s">
        <v>24</v>
      </c>
      <c r="O699" t="s">
        <v>2407</v>
      </c>
      <c r="P699">
        <f t="shared" si="43"/>
        <v>6751</v>
      </c>
      <c r="Q699">
        <v>7850</v>
      </c>
      <c r="R699">
        <v>160</v>
      </c>
      <c r="S699">
        <f t="shared" si="44"/>
        <v>2.4</v>
      </c>
    </row>
    <row r="700" spans="1:19" x14ac:dyDescent="0.25">
      <c r="A700" t="s">
        <v>97</v>
      </c>
      <c r="B700" t="s">
        <v>2408</v>
      </c>
      <c r="C700">
        <v>2015</v>
      </c>
      <c r="D700">
        <f t="shared" si="41"/>
        <v>122309.84</v>
      </c>
      <c r="E700">
        <v>76000</v>
      </c>
      <c r="F700" t="s">
        <v>2409</v>
      </c>
      <c r="G700" t="s">
        <v>29</v>
      </c>
      <c r="H700" t="s">
        <v>2410</v>
      </c>
      <c r="I700" t="s">
        <v>72</v>
      </c>
      <c r="J700" t="s">
        <v>214</v>
      </c>
      <c r="K700" t="s">
        <v>33</v>
      </c>
      <c r="L700" t="s">
        <v>41</v>
      </c>
      <c r="M700">
        <f t="shared" si="42"/>
        <v>0</v>
      </c>
      <c r="N700" t="s">
        <v>24</v>
      </c>
      <c r="O700" t="s">
        <v>2411</v>
      </c>
      <c r="P700">
        <f t="shared" si="43"/>
        <v>15738</v>
      </c>
      <c r="Q700">
        <v>18300</v>
      </c>
      <c r="R700">
        <v>266</v>
      </c>
      <c r="S700">
        <f t="shared" si="44"/>
        <v>3.5</v>
      </c>
    </row>
    <row r="701" spans="1:19" x14ac:dyDescent="0.25">
      <c r="A701" t="s">
        <v>277</v>
      </c>
      <c r="B701" t="s">
        <v>297</v>
      </c>
      <c r="C701">
        <v>2014</v>
      </c>
      <c r="D701">
        <f t="shared" si="41"/>
        <v>48280.2</v>
      </c>
      <c r="E701">
        <v>30000</v>
      </c>
      <c r="F701" t="s">
        <v>2412</v>
      </c>
      <c r="G701" t="s">
        <v>29</v>
      </c>
      <c r="H701" t="s">
        <v>299</v>
      </c>
      <c r="I701" t="s">
        <v>48</v>
      </c>
      <c r="J701" t="s">
        <v>22</v>
      </c>
      <c r="K701" t="s">
        <v>108</v>
      </c>
      <c r="L701" t="s">
        <v>41</v>
      </c>
      <c r="M701">
        <f t="shared" si="42"/>
        <v>0</v>
      </c>
      <c r="N701" t="s">
        <v>24</v>
      </c>
      <c r="O701" t="s">
        <v>2413</v>
      </c>
      <c r="P701">
        <f t="shared" si="43"/>
        <v>67510</v>
      </c>
      <c r="Q701">
        <v>78500</v>
      </c>
      <c r="R701">
        <v>400</v>
      </c>
      <c r="S701">
        <f t="shared" si="44"/>
        <v>3.8</v>
      </c>
    </row>
    <row r="702" spans="1:19" x14ac:dyDescent="0.25">
      <c r="A702" t="s">
        <v>328</v>
      </c>
      <c r="B702" t="s">
        <v>2414</v>
      </c>
      <c r="C702">
        <v>2015</v>
      </c>
      <c r="D702">
        <f t="shared" si="41"/>
        <v>95387.191139999995</v>
      </c>
      <c r="E702">
        <v>59271</v>
      </c>
      <c r="F702" t="s">
        <v>2415</v>
      </c>
      <c r="G702" t="s">
        <v>29</v>
      </c>
      <c r="H702" t="s">
        <v>2416</v>
      </c>
      <c r="I702" t="s">
        <v>21</v>
      </c>
      <c r="J702" t="s">
        <v>40</v>
      </c>
      <c r="K702" t="s">
        <v>22</v>
      </c>
      <c r="L702" t="s">
        <v>41</v>
      </c>
      <c r="M702">
        <f t="shared" si="42"/>
        <v>0</v>
      </c>
      <c r="N702" t="s">
        <v>24</v>
      </c>
      <c r="O702" t="s">
        <v>476</v>
      </c>
      <c r="P702">
        <f t="shared" si="43"/>
        <v>25714</v>
      </c>
      <c r="Q702">
        <v>29900</v>
      </c>
      <c r="R702">
        <v>325</v>
      </c>
      <c r="S702">
        <f t="shared" si="44"/>
        <v>3</v>
      </c>
    </row>
    <row r="703" spans="1:19" x14ac:dyDescent="0.25">
      <c r="A703" t="s">
        <v>35</v>
      </c>
      <c r="B703" t="s">
        <v>2417</v>
      </c>
      <c r="C703">
        <v>2023</v>
      </c>
      <c r="D703">
        <f t="shared" si="41"/>
        <v>2414.0099999999998</v>
      </c>
      <c r="E703">
        <v>1500</v>
      </c>
      <c r="F703" t="s">
        <v>2418</v>
      </c>
      <c r="G703" t="s">
        <v>29</v>
      </c>
      <c r="H703" t="s">
        <v>1536</v>
      </c>
      <c r="I703" t="s">
        <v>165</v>
      </c>
      <c r="J703" t="s">
        <v>33</v>
      </c>
      <c r="K703" t="s">
        <v>22</v>
      </c>
      <c r="M703">
        <f t="shared" si="42"/>
        <v>0</v>
      </c>
      <c r="O703" t="s">
        <v>2419</v>
      </c>
      <c r="P703">
        <f t="shared" si="43"/>
        <v>102770</v>
      </c>
      <c r="Q703">
        <v>119500</v>
      </c>
      <c r="R703">
        <v>409</v>
      </c>
      <c r="S703">
        <f t="shared" si="44"/>
        <v>3.4</v>
      </c>
    </row>
    <row r="704" spans="1:19" x14ac:dyDescent="0.25">
      <c r="A704" t="s">
        <v>68</v>
      </c>
      <c r="B704" t="s">
        <v>2071</v>
      </c>
      <c r="C704">
        <v>2017</v>
      </c>
      <c r="D704">
        <f t="shared" si="41"/>
        <v>84490.35</v>
      </c>
      <c r="E704">
        <v>52500</v>
      </c>
      <c r="F704" t="s">
        <v>687</v>
      </c>
      <c r="G704" t="s">
        <v>331</v>
      </c>
      <c r="H704" t="s">
        <v>2073</v>
      </c>
      <c r="I704" t="s">
        <v>107</v>
      </c>
      <c r="J704" t="s">
        <v>40</v>
      </c>
      <c r="K704" t="s">
        <v>22</v>
      </c>
      <c r="L704" t="s">
        <v>23</v>
      </c>
      <c r="M704">
        <f t="shared" si="42"/>
        <v>1</v>
      </c>
      <c r="N704" t="s">
        <v>24</v>
      </c>
      <c r="O704" t="s">
        <v>480</v>
      </c>
      <c r="P704">
        <f t="shared" si="43"/>
        <v>21457</v>
      </c>
      <c r="Q704">
        <v>24950</v>
      </c>
      <c r="R704">
        <v>247</v>
      </c>
      <c r="S704">
        <f t="shared" si="44"/>
        <v>2</v>
      </c>
    </row>
    <row r="705" spans="1:19" x14ac:dyDescent="0.25">
      <c r="A705" t="s">
        <v>79</v>
      </c>
      <c r="B705" t="s">
        <v>1904</v>
      </c>
      <c r="C705">
        <v>2020</v>
      </c>
      <c r="D705">
        <f t="shared" si="41"/>
        <v>37175.754000000001</v>
      </c>
      <c r="E705">
        <v>23100</v>
      </c>
      <c r="F705" t="s">
        <v>2420</v>
      </c>
      <c r="H705" t="s">
        <v>1906</v>
      </c>
      <c r="I705" t="s">
        <v>72</v>
      </c>
      <c r="J705" t="s">
        <v>40</v>
      </c>
      <c r="K705" t="s">
        <v>118</v>
      </c>
      <c r="L705" t="s">
        <v>41</v>
      </c>
      <c r="M705">
        <f t="shared" si="42"/>
        <v>0</v>
      </c>
      <c r="N705" t="s">
        <v>24</v>
      </c>
      <c r="O705" t="s">
        <v>2421</v>
      </c>
      <c r="P705">
        <f t="shared" si="43"/>
        <v>31385.7</v>
      </c>
      <c r="Q705">
        <v>36495</v>
      </c>
      <c r="R705">
        <v>425</v>
      </c>
      <c r="S705" t="e">
        <f t="shared" si="44"/>
        <v>#VALUE!</v>
      </c>
    </row>
    <row r="706" spans="1:19" x14ac:dyDescent="0.25">
      <c r="A706" t="s">
        <v>2422</v>
      </c>
      <c r="B706" t="s">
        <v>2423</v>
      </c>
      <c r="C706">
        <v>2017</v>
      </c>
      <c r="D706">
        <f t="shared" si="41"/>
        <v>72420.3</v>
      </c>
      <c r="E706">
        <v>45000</v>
      </c>
      <c r="F706" t="s">
        <v>1357</v>
      </c>
      <c r="G706" t="s">
        <v>29</v>
      </c>
      <c r="H706" t="s">
        <v>2424</v>
      </c>
      <c r="I706" t="s">
        <v>134</v>
      </c>
      <c r="J706" t="s">
        <v>33</v>
      </c>
      <c r="K706" t="s">
        <v>22</v>
      </c>
      <c r="L706" t="s">
        <v>23</v>
      </c>
      <c r="M706">
        <f t="shared" si="42"/>
        <v>1</v>
      </c>
      <c r="N706" t="s">
        <v>24</v>
      </c>
      <c r="O706" t="s">
        <v>1152</v>
      </c>
      <c r="P706">
        <f t="shared" si="43"/>
        <v>19350</v>
      </c>
      <c r="Q706">
        <v>22500</v>
      </c>
      <c r="R706">
        <v>164</v>
      </c>
      <c r="S706">
        <f t="shared" si="44"/>
        <v>1.4</v>
      </c>
    </row>
    <row r="707" spans="1:19" x14ac:dyDescent="0.25">
      <c r="A707" t="s">
        <v>125</v>
      </c>
      <c r="B707" t="s">
        <v>2425</v>
      </c>
      <c r="C707">
        <v>2002</v>
      </c>
      <c r="D707">
        <f t="shared" ref="D707:D770" si="45">E707*1.60934</f>
        <v>288071.86</v>
      </c>
      <c r="E707">
        <v>179000</v>
      </c>
      <c r="F707" t="s">
        <v>2426</v>
      </c>
      <c r="G707" t="s">
        <v>29</v>
      </c>
      <c r="H707" t="s">
        <v>2427</v>
      </c>
      <c r="I707" t="s">
        <v>72</v>
      </c>
      <c r="J707" t="s">
        <v>22</v>
      </c>
      <c r="K707" t="s">
        <v>22</v>
      </c>
      <c r="L707" t="s">
        <v>23</v>
      </c>
      <c r="M707">
        <f t="shared" ref="M707:M770" si="46">IF(ISNUMBER(SEARCH("At least 1 accident or damage reported", L707)), 1, 0)</f>
        <v>1</v>
      </c>
      <c r="N707" t="s">
        <v>24</v>
      </c>
      <c r="O707" t="s">
        <v>319</v>
      </c>
      <c r="P707">
        <f t="shared" ref="P707:P770" si="47">Q707*0.86</f>
        <v>5590</v>
      </c>
      <c r="Q707">
        <v>6500</v>
      </c>
      <c r="R707">
        <v>245</v>
      </c>
      <c r="S707">
        <f t="shared" ref="S707:S770" si="48">VALUE(SUBSTITUTE(MID(H707, SEARCH("L", H707)-4, 4), "L", ""))</f>
        <v>5.9</v>
      </c>
    </row>
    <row r="708" spans="1:19" x14ac:dyDescent="0.25">
      <c r="A708" t="s">
        <v>97</v>
      </c>
      <c r="B708" t="s">
        <v>2428</v>
      </c>
      <c r="C708">
        <v>2023</v>
      </c>
      <c r="D708">
        <f t="shared" si="45"/>
        <v>2414.0099999999998</v>
      </c>
      <c r="E708">
        <v>1500</v>
      </c>
      <c r="F708" t="s">
        <v>2418</v>
      </c>
      <c r="G708" t="s">
        <v>29</v>
      </c>
      <c r="H708" t="s">
        <v>100</v>
      </c>
      <c r="I708" t="s">
        <v>134</v>
      </c>
      <c r="J708" t="s">
        <v>33</v>
      </c>
      <c r="K708" t="s">
        <v>487</v>
      </c>
      <c r="L708" t="s">
        <v>41</v>
      </c>
      <c r="M708">
        <f t="shared" si="46"/>
        <v>0</v>
      </c>
      <c r="N708" t="s">
        <v>24</v>
      </c>
      <c r="O708" t="s">
        <v>2429</v>
      </c>
      <c r="P708">
        <f t="shared" si="47"/>
        <v>73014</v>
      </c>
      <c r="Q708">
        <v>84900</v>
      </c>
      <c r="R708">
        <v>382</v>
      </c>
      <c r="S708">
        <f t="shared" si="48"/>
        <v>3</v>
      </c>
    </row>
    <row r="709" spans="1:19" x14ac:dyDescent="0.25">
      <c r="A709" t="s">
        <v>68</v>
      </c>
      <c r="B709" t="s">
        <v>640</v>
      </c>
      <c r="C709">
        <v>2022</v>
      </c>
      <c r="D709">
        <f t="shared" si="45"/>
        <v>62234.78714</v>
      </c>
      <c r="E709">
        <v>38671</v>
      </c>
      <c r="F709" t="s">
        <v>2430</v>
      </c>
      <c r="G709" t="s">
        <v>46</v>
      </c>
      <c r="H709" t="s">
        <v>155</v>
      </c>
      <c r="I709" t="s">
        <v>39</v>
      </c>
      <c r="J709" t="s">
        <v>33</v>
      </c>
      <c r="K709" t="s">
        <v>1411</v>
      </c>
      <c r="L709" t="s">
        <v>41</v>
      </c>
      <c r="M709">
        <f t="shared" si="46"/>
        <v>0</v>
      </c>
      <c r="O709" t="s">
        <v>2431</v>
      </c>
      <c r="P709">
        <f t="shared" si="47"/>
        <v>57618.28</v>
      </c>
      <c r="Q709">
        <v>66998</v>
      </c>
      <c r="R709" t="e">
        <v>#VALUE!</v>
      </c>
      <c r="S709">
        <f t="shared" si="48"/>
        <v>3</v>
      </c>
    </row>
    <row r="710" spans="1:19" x14ac:dyDescent="0.25">
      <c r="A710" t="s">
        <v>210</v>
      </c>
      <c r="B710" t="s">
        <v>2432</v>
      </c>
      <c r="C710">
        <v>2007</v>
      </c>
      <c r="D710">
        <f t="shared" si="45"/>
        <v>218009.24309999999</v>
      </c>
      <c r="E710">
        <v>135465</v>
      </c>
      <c r="F710" t="s">
        <v>2433</v>
      </c>
      <c r="G710" t="s">
        <v>29</v>
      </c>
      <c r="H710" t="s">
        <v>2434</v>
      </c>
      <c r="I710" t="s">
        <v>72</v>
      </c>
      <c r="J710" t="s">
        <v>22</v>
      </c>
      <c r="K710" t="s">
        <v>33</v>
      </c>
      <c r="L710" t="s">
        <v>41</v>
      </c>
      <c r="M710">
        <f t="shared" si="46"/>
        <v>0</v>
      </c>
      <c r="N710" t="s">
        <v>24</v>
      </c>
      <c r="O710" t="s">
        <v>2435</v>
      </c>
      <c r="P710">
        <f t="shared" si="47"/>
        <v>13545</v>
      </c>
      <c r="Q710">
        <v>15750</v>
      </c>
      <c r="R710">
        <v>205</v>
      </c>
      <c r="S710">
        <f t="shared" si="48"/>
        <v>3.8</v>
      </c>
    </row>
    <row r="711" spans="1:19" x14ac:dyDescent="0.25">
      <c r="A711" t="s">
        <v>268</v>
      </c>
      <c r="B711" t="s">
        <v>2436</v>
      </c>
      <c r="C711">
        <v>2014</v>
      </c>
      <c r="D711">
        <f t="shared" si="45"/>
        <v>127137.86</v>
      </c>
      <c r="E711">
        <v>79000</v>
      </c>
      <c r="F711" t="s">
        <v>662</v>
      </c>
      <c r="G711" t="s">
        <v>29</v>
      </c>
      <c r="H711" t="s">
        <v>2437</v>
      </c>
      <c r="I711" t="s">
        <v>107</v>
      </c>
      <c r="J711" t="s">
        <v>118</v>
      </c>
      <c r="K711" t="s">
        <v>22</v>
      </c>
      <c r="L711" t="s">
        <v>41</v>
      </c>
      <c r="M711">
        <f t="shared" si="46"/>
        <v>0</v>
      </c>
      <c r="N711" t="s">
        <v>24</v>
      </c>
      <c r="O711" t="s">
        <v>783</v>
      </c>
      <c r="P711">
        <f t="shared" si="47"/>
        <v>14620</v>
      </c>
      <c r="Q711">
        <v>17000</v>
      </c>
      <c r="R711">
        <v>181</v>
      </c>
      <c r="S711">
        <f t="shared" si="48"/>
        <v>1.6</v>
      </c>
    </row>
    <row r="712" spans="1:19" x14ac:dyDescent="0.25">
      <c r="A712" t="s">
        <v>130</v>
      </c>
      <c r="B712" t="s">
        <v>2438</v>
      </c>
      <c r="C712">
        <v>2012</v>
      </c>
      <c r="D712">
        <f t="shared" si="45"/>
        <v>68009.099059999993</v>
      </c>
      <c r="E712">
        <v>42259</v>
      </c>
      <c r="F712" t="s">
        <v>2439</v>
      </c>
      <c r="G712" t="s">
        <v>29</v>
      </c>
      <c r="H712" t="s">
        <v>2039</v>
      </c>
      <c r="I712" t="s">
        <v>521</v>
      </c>
      <c r="J712" t="s">
        <v>22</v>
      </c>
      <c r="K712" t="s">
        <v>22</v>
      </c>
      <c r="L712" t="s">
        <v>23</v>
      </c>
      <c r="M712">
        <f t="shared" si="46"/>
        <v>1</v>
      </c>
      <c r="N712" t="s">
        <v>24</v>
      </c>
      <c r="O712" t="s">
        <v>783</v>
      </c>
      <c r="P712">
        <f t="shared" si="47"/>
        <v>14620</v>
      </c>
      <c r="Q712">
        <v>17000</v>
      </c>
      <c r="R712">
        <v>290</v>
      </c>
      <c r="S712">
        <f t="shared" si="48"/>
        <v>3.5</v>
      </c>
    </row>
    <row r="713" spans="1:19" x14ac:dyDescent="0.25">
      <c r="A713" t="s">
        <v>97</v>
      </c>
      <c r="B713" t="s">
        <v>2440</v>
      </c>
      <c r="C713">
        <v>2006</v>
      </c>
      <c r="D713">
        <f t="shared" si="45"/>
        <v>257317.3726</v>
      </c>
      <c r="E713">
        <v>159890</v>
      </c>
      <c r="F713" t="s">
        <v>2441</v>
      </c>
      <c r="G713" t="s">
        <v>29</v>
      </c>
      <c r="H713" t="s">
        <v>414</v>
      </c>
      <c r="I713" t="s">
        <v>72</v>
      </c>
      <c r="J713" t="s">
        <v>40</v>
      </c>
      <c r="K713" t="s">
        <v>33</v>
      </c>
      <c r="L713" t="s">
        <v>23</v>
      </c>
      <c r="M713">
        <f t="shared" si="46"/>
        <v>1</v>
      </c>
      <c r="N713" t="s">
        <v>24</v>
      </c>
      <c r="O713" t="s">
        <v>319</v>
      </c>
      <c r="P713">
        <f t="shared" si="47"/>
        <v>5590</v>
      </c>
      <c r="Q713">
        <v>6500</v>
      </c>
      <c r="R713">
        <v>225</v>
      </c>
      <c r="S713">
        <f t="shared" si="48"/>
        <v>3.3</v>
      </c>
    </row>
    <row r="714" spans="1:19" x14ac:dyDescent="0.25">
      <c r="A714" t="s">
        <v>403</v>
      </c>
      <c r="B714" t="s">
        <v>2442</v>
      </c>
      <c r="C714">
        <v>2023</v>
      </c>
      <c r="D714">
        <f t="shared" si="45"/>
        <v>3540.5479999999998</v>
      </c>
      <c r="E714">
        <v>2200</v>
      </c>
      <c r="F714" t="s">
        <v>2443</v>
      </c>
      <c r="G714" t="s">
        <v>46</v>
      </c>
      <c r="H714" t="s">
        <v>2444</v>
      </c>
      <c r="I714" t="s">
        <v>107</v>
      </c>
      <c r="J714" t="s">
        <v>22</v>
      </c>
      <c r="K714" t="s">
        <v>214</v>
      </c>
      <c r="L714" t="s">
        <v>41</v>
      </c>
      <c r="M714">
        <f t="shared" si="46"/>
        <v>0</v>
      </c>
      <c r="N714" t="s">
        <v>24</v>
      </c>
      <c r="O714" t="s">
        <v>1510</v>
      </c>
      <c r="P714">
        <f t="shared" si="47"/>
        <v>64500</v>
      </c>
      <c r="Q714">
        <v>75000</v>
      </c>
      <c r="R714">
        <v>325</v>
      </c>
      <c r="S714">
        <f t="shared" si="48"/>
        <v>2</v>
      </c>
    </row>
    <row r="715" spans="1:19" x14ac:dyDescent="0.25">
      <c r="A715" t="s">
        <v>35</v>
      </c>
      <c r="B715" t="s">
        <v>2445</v>
      </c>
      <c r="C715">
        <v>2022</v>
      </c>
      <c r="D715">
        <f t="shared" si="45"/>
        <v>25480.680219999998</v>
      </c>
      <c r="E715">
        <v>15833</v>
      </c>
      <c r="F715" t="s">
        <v>2446</v>
      </c>
      <c r="G715" t="s">
        <v>46</v>
      </c>
      <c r="H715" t="s">
        <v>2447</v>
      </c>
      <c r="I715" t="s">
        <v>521</v>
      </c>
      <c r="J715" t="s">
        <v>118</v>
      </c>
      <c r="K715" t="s">
        <v>146</v>
      </c>
      <c r="L715" t="s">
        <v>41</v>
      </c>
      <c r="M715">
        <f t="shared" si="46"/>
        <v>0</v>
      </c>
      <c r="N715" t="s">
        <v>24</v>
      </c>
      <c r="O715" t="s">
        <v>2023</v>
      </c>
      <c r="P715">
        <f t="shared" si="47"/>
        <v>44720</v>
      </c>
      <c r="Q715">
        <v>52000</v>
      </c>
      <c r="R715">
        <v>308</v>
      </c>
      <c r="S715">
        <f t="shared" si="48"/>
        <v>3.5</v>
      </c>
    </row>
    <row r="716" spans="1:19" x14ac:dyDescent="0.25">
      <c r="A716" t="s">
        <v>68</v>
      </c>
      <c r="B716" t="s">
        <v>2448</v>
      </c>
      <c r="C716">
        <v>2013</v>
      </c>
      <c r="D716">
        <f t="shared" si="45"/>
        <v>154496.63999999998</v>
      </c>
      <c r="E716">
        <v>96000</v>
      </c>
      <c r="F716" t="s">
        <v>596</v>
      </c>
      <c r="G716" t="s">
        <v>29</v>
      </c>
      <c r="H716" t="s">
        <v>230</v>
      </c>
      <c r="I716" t="s">
        <v>107</v>
      </c>
      <c r="J716" t="s">
        <v>22</v>
      </c>
      <c r="K716" t="s">
        <v>22</v>
      </c>
      <c r="L716" t="s">
        <v>23</v>
      </c>
      <c r="M716">
        <f t="shared" si="46"/>
        <v>1</v>
      </c>
      <c r="N716" t="s">
        <v>24</v>
      </c>
      <c r="O716" t="s">
        <v>1965</v>
      </c>
      <c r="P716">
        <f t="shared" si="47"/>
        <v>11610</v>
      </c>
      <c r="Q716">
        <v>13500</v>
      </c>
      <c r="R716">
        <v>240</v>
      </c>
      <c r="S716">
        <f t="shared" si="48"/>
        <v>2</v>
      </c>
    </row>
    <row r="717" spans="1:19" x14ac:dyDescent="0.25">
      <c r="A717" t="s">
        <v>68</v>
      </c>
      <c r="B717" t="s">
        <v>1878</v>
      </c>
      <c r="C717">
        <v>2009</v>
      </c>
      <c r="D717">
        <f t="shared" si="45"/>
        <v>117320.886</v>
      </c>
      <c r="E717">
        <v>72900</v>
      </c>
      <c r="F717" t="s">
        <v>2449</v>
      </c>
      <c r="G717" t="s">
        <v>29</v>
      </c>
      <c r="H717" t="s">
        <v>479</v>
      </c>
      <c r="I717" t="s">
        <v>21</v>
      </c>
      <c r="J717" t="s">
        <v>33</v>
      </c>
      <c r="K717" t="s">
        <v>33</v>
      </c>
      <c r="L717" t="s">
        <v>41</v>
      </c>
      <c r="M717">
        <f t="shared" si="46"/>
        <v>0</v>
      </c>
      <c r="N717" t="s">
        <v>24</v>
      </c>
      <c r="O717" t="s">
        <v>49</v>
      </c>
      <c r="P717">
        <f t="shared" si="47"/>
        <v>13330</v>
      </c>
      <c r="Q717">
        <v>15500</v>
      </c>
      <c r="R717">
        <v>300</v>
      </c>
      <c r="S717">
        <f t="shared" si="48"/>
        <v>3</v>
      </c>
    </row>
    <row r="718" spans="1:19" x14ac:dyDescent="0.25">
      <c r="A718" t="s">
        <v>68</v>
      </c>
      <c r="B718" t="s">
        <v>2450</v>
      </c>
      <c r="C718">
        <v>2021</v>
      </c>
      <c r="D718">
        <f t="shared" si="45"/>
        <v>11460.110140000001</v>
      </c>
      <c r="E718">
        <v>7121</v>
      </c>
      <c r="F718" t="s">
        <v>2451</v>
      </c>
      <c r="G718" t="s">
        <v>29</v>
      </c>
      <c r="H718" t="s">
        <v>552</v>
      </c>
      <c r="I718" t="s">
        <v>39</v>
      </c>
      <c r="J718" t="s">
        <v>33</v>
      </c>
      <c r="K718" t="s">
        <v>22</v>
      </c>
      <c r="L718" t="s">
        <v>41</v>
      </c>
      <c r="M718">
        <f t="shared" si="46"/>
        <v>0</v>
      </c>
      <c r="O718" t="s">
        <v>2452</v>
      </c>
      <c r="P718">
        <f t="shared" si="47"/>
        <v>81698.28</v>
      </c>
      <c r="Q718">
        <v>94998</v>
      </c>
      <c r="R718" t="e">
        <v>#VALUE!</v>
      </c>
      <c r="S718">
        <f t="shared" si="48"/>
        <v>4.4000000000000004</v>
      </c>
    </row>
    <row r="719" spans="1:19" x14ac:dyDescent="0.25">
      <c r="A719" t="s">
        <v>26</v>
      </c>
      <c r="B719" t="s">
        <v>2453</v>
      </c>
      <c r="C719">
        <v>2023</v>
      </c>
      <c r="D719">
        <f t="shared" si="45"/>
        <v>5474.9746800000003</v>
      </c>
      <c r="E719">
        <v>3402</v>
      </c>
      <c r="F719" t="s">
        <v>2454</v>
      </c>
      <c r="G719" t="s">
        <v>46</v>
      </c>
      <c r="H719" t="s">
        <v>2455</v>
      </c>
      <c r="I719" t="s">
        <v>72</v>
      </c>
      <c r="J719" t="s">
        <v>118</v>
      </c>
      <c r="K719" t="s">
        <v>22</v>
      </c>
      <c r="L719" t="s">
        <v>41</v>
      </c>
      <c r="M719">
        <f t="shared" si="46"/>
        <v>0</v>
      </c>
      <c r="N719" t="s">
        <v>24</v>
      </c>
      <c r="O719" t="s">
        <v>2456</v>
      </c>
      <c r="P719">
        <f t="shared" si="47"/>
        <v>37840</v>
      </c>
      <c r="Q719">
        <v>44000</v>
      </c>
      <c r="R719">
        <v>226</v>
      </c>
      <c r="S719">
        <f t="shared" si="48"/>
        <v>1.6</v>
      </c>
    </row>
    <row r="720" spans="1:19" x14ac:dyDescent="0.25">
      <c r="A720" t="s">
        <v>328</v>
      </c>
      <c r="B720" t="s">
        <v>2457</v>
      </c>
      <c r="C720">
        <v>2013</v>
      </c>
      <c r="D720">
        <f t="shared" si="45"/>
        <v>117481.81999999999</v>
      </c>
      <c r="E720">
        <v>73000</v>
      </c>
      <c r="F720" t="s">
        <v>2458</v>
      </c>
      <c r="G720" t="s">
        <v>29</v>
      </c>
      <c r="H720" t="s">
        <v>2459</v>
      </c>
      <c r="I720" t="s">
        <v>72</v>
      </c>
      <c r="J720" t="s">
        <v>61</v>
      </c>
      <c r="K720" t="s">
        <v>22</v>
      </c>
      <c r="L720" t="s">
        <v>41</v>
      </c>
      <c r="M720">
        <f t="shared" si="46"/>
        <v>0</v>
      </c>
      <c r="N720" t="s">
        <v>24</v>
      </c>
      <c r="O720" t="s">
        <v>2460</v>
      </c>
      <c r="P720">
        <f t="shared" si="47"/>
        <v>11954</v>
      </c>
      <c r="Q720">
        <v>13900</v>
      </c>
      <c r="R720">
        <v>227</v>
      </c>
      <c r="S720">
        <f t="shared" si="48"/>
        <v>2.5</v>
      </c>
    </row>
    <row r="721" spans="1:19" x14ac:dyDescent="0.25">
      <c r="A721" t="s">
        <v>2461</v>
      </c>
      <c r="B721" t="s">
        <v>2462</v>
      </c>
      <c r="C721">
        <v>2018</v>
      </c>
      <c r="D721">
        <f t="shared" si="45"/>
        <v>33796.14</v>
      </c>
      <c r="E721">
        <v>21000</v>
      </c>
      <c r="F721" t="s">
        <v>650</v>
      </c>
      <c r="H721" t="s">
        <v>2463</v>
      </c>
      <c r="I721" t="s">
        <v>72</v>
      </c>
      <c r="J721" t="s">
        <v>118</v>
      </c>
      <c r="K721" t="s">
        <v>22</v>
      </c>
      <c r="L721" t="s">
        <v>41</v>
      </c>
      <c r="M721">
        <f t="shared" si="46"/>
        <v>0</v>
      </c>
      <c r="N721" t="s">
        <v>24</v>
      </c>
      <c r="O721" t="s">
        <v>2464</v>
      </c>
      <c r="P721">
        <f t="shared" si="47"/>
        <v>43860</v>
      </c>
      <c r="Q721">
        <v>51000</v>
      </c>
      <c r="R721">
        <v>403</v>
      </c>
      <c r="S721">
        <f t="shared" si="48"/>
        <v>2</v>
      </c>
    </row>
    <row r="722" spans="1:19" x14ac:dyDescent="0.25">
      <c r="A722" t="s">
        <v>68</v>
      </c>
      <c r="B722" t="s">
        <v>640</v>
      </c>
      <c r="C722">
        <v>2021</v>
      </c>
      <c r="D722">
        <f t="shared" si="45"/>
        <v>48777.486060000003</v>
      </c>
      <c r="E722">
        <v>30309</v>
      </c>
      <c r="F722" t="s">
        <v>2465</v>
      </c>
      <c r="G722" t="s">
        <v>46</v>
      </c>
      <c r="H722" t="s">
        <v>155</v>
      </c>
      <c r="I722" t="s">
        <v>39</v>
      </c>
      <c r="J722" t="s">
        <v>40</v>
      </c>
      <c r="K722" t="s">
        <v>2466</v>
      </c>
      <c r="L722" t="s">
        <v>41</v>
      </c>
      <c r="M722">
        <f t="shared" si="46"/>
        <v>0</v>
      </c>
      <c r="O722" t="s">
        <v>2467</v>
      </c>
      <c r="P722">
        <f t="shared" si="47"/>
        <v>54694.28</v>
      </c>
      <c r="Q722">
        <v>63598</v>
      </c>
      <c r="R722" t="e">
        <v>#VALUE!</v>
      </c>
      <c r="S722">
        <f t="shared" si="48"/>
        <v>3</v>
      </c>
    </row>
    <row r="723" spans="1:19" x14ac:dyDescent="0.25">
      <c r="A723" t="s">
        <v>16</v>
      </c>
      <c r="B723" t="s">
        <v>2468</v>
      </c>
      <c r="C723">
        <v>2021</v>
      </c>
      <c r="D723">
        <f t="shared" si="45"/>
        <v>38624.159999999996</v>
      </c>
      <c r="E723">
        <v>24000</v>
      </c>
      <c r="F723" t="s">
        <v>2469</v>
      </c>
      <c r="H723" t="s">
        <v>2470</v>
      </c>
      <c r="I723" t="s">
        <v>257</v>
      </c>
      <c r="J723" t="s">
        <v>118</v>
      </c>
      <c r="K723" t="s">
        <v>22</v>
      </c>
      <c r="L723" t="s">
        <v>41</v>
      </c>
      <c r="M723">
        <f t="shared" si="46"/>
        <v>0</v>
      </c>
      <c r="N723" t="s">
        <v>24</v>
      </c>
      <c r="O723" t="s">
        <v>1376</v>
      </c>
      <c r="P723">
        <f t="shared" si="47"/>
        <v>32680</v>
      </c>
      <c r="Q723">
        <v>38000</v>
      </c>
      <c r="R723">
        <v>290</v>
      </c>
      <c r="S723" t="e">
        <f t="shared" si="48"/>
        <v>#VALUE!</v>
      </c>
    </row>
    <row r="724" spans="1:19" x14ac:dyDescent="0.25">
      <c r="A724" t="s">
        <v>68</v>
      </c>
      <c r="B724" t="s">
        <v>2471</v>
      </c>
      <c r="C724">
        <v>2016</v>
      </c>
      <c r="D724">
        <f t="shared" si="45"/>
        <v>117481.81999999999</v>
      </c>
      <c r="E724">
        <v>73000</v>
      </c>
      <c r="F724" t="s">
        <v>2458</v>
      </c>
      <c r="G724" t="s">
        <v>29</v>
      </c>
      <c r="H724" t="s">
        <v>933</v>
      </c>
      <c r="I724" t="s">
        <v>107</v>
      </c>
      <c r="J724" t="s">
        <v>22</v>
      </c>
      <c r="K724" t="s">
        <v>22</v>
      </c>
      <c r="L724" t="s">
        <v>41</v>
      </c>
      <c r="M724">
        <f t="shared" si="46"/>
        <v>0</v>
      </c>
      <c r="N724" t="s">
        <v>24</v>
      </c>
      <c r="O724" t="s">
        <v>2472</v>
      </c>
      <c r="P724">
        <f t="shared" si="47"/>
        <v>20639.14</v>
      </c>
      <c r="Q724">
        <v>23999</v>
      </c>
      <c r="R724">
        <v>320</v>
      </c>
      <c r="S724">
        <f t="shared" si="48"/>
        <v>3</v>
      </c>
    </row>
    <row r="725" spans="1:19" x14ac:dyDescent="0.25">
      <c r="A725" t="s">
        <v>16</v>
      </c>
      <c r="B725" t="s">
        <v>2473</v>
      </c>
      <c r="C725">
        <v>2019</v>
      </c>
      <c r="D725">
        <f t="shared" si="45"/>
        <v>42591.183100000002</v>
      </c>
      <c r="E725">
        <v>26465</v>
      </c>
      <c r="F725" t="s">
        <v>2474</v>
      </c>
      <c r="G725" t="s">
        <v>29</v>
      </c>
      <c r="H725" t="s">
        <v>53</v>
      </c>
      <c r="I725" t="s">
        <v>31</v>
      </c>
      <c r="J725" t="s">
        <v>2475</v>
      </c>
      <c r="K725" t="s">
        <v>813</v>
      </c>
      <c r="L725" t="s">
        <v>41</v>
      </c>
      <c r="M725">
        <f t="shared" si="46"/>
        <v>0</v>
      </c>
      <c r="O725" t="s">
        <v>200</v>
      </c>
      <c r="P725">
        <f t="shared" si="47"/>
        <v>21498.28</v>
      </c>
      <c r="Q725">
        <v>24998</v>
      </c>
      <c r="R725" t="e">
        <v>#VALUE!</v>
      </c>
      <c r="S725" t="e">
        <f t="shared" si="48"/>
        <v>#VALUE!</v>
      </c>
    </row>
    <row r="726" spans="1:19" x14ac:dyDescent="0.25">
      <c r="A726" t="s">
        <v>426</v>
      </c>
      <c r="B726" t="s">
        <v>2476</v>
      </c>
      <c r="C726">
        <v>2020</v>
      </c>
      <c r="D726">
        <f t="shared" si="45"/>
        <v>43242.965799999998</v>
      </c>
      <c r="E726">
        <v>26870</v>
      </c>
      <c r="F726" t="s">
        <v>2477</v>
      </c>
      <c r="G726" t="s">
        <v>29</v>
      </c>
      <c r="H726" t="s">
        <v>53</v>
      </c>
      <c r="I726" t="s">
        <v>31</v>
      </c>
      <c r="J726" t="s">
        <v>2243</v>
      </c>
      <c r="K726" t="s">
        <v>2478</v>
      </c>
      <c r="L726" t="s">
        <v>23</v>
      </c>
      <c r="M726">
        <f t="shared" si="46"/>
        <v>1</v>
      </c>
      <c r="N726" t="s">
        <v>24</v>
      </c>
      <c r="O726" t="s">
        <v>1215</v>
      </c>
      <c r="P726">
        <f t="shared" si="47"/>
        <v>29794.7</v>
      </c>
      <c r="Q726">
        <v>34645</v>
      </c>
      <c r="R726" t="e">
        <v>#VALUE!</v>
      </c>
      <c r="S726" t="e">
        <f t="shared" si="48"/>
        <v>#VALUE!</v>
      </c>
    </row>
    <row r="727" spans="1:19" x14ac:dyDescent="0.25">
      <c r="A727" t="s">
        <v>237</v>
      </c>
      <c r="B727" t="s">
        <v>2479</v>
      </c>
      <c r="C727">
        <v>2004</v>
      </c>
      <c r="D727">
        <f t="shared" si="45"/>
        <v>296118.56</v>
      </c>
      <c r="E727">
        <v>184000</v>
      </c>
      <c r="F727" t="s">
        <v>2480</v>
      </c>
      <c r="G727" t="s">
        <v>29</v>
      </c>
      <c r="H727" t="s">
        <v>2481</v>
      </c>
      <c r="I727" t="s">
        <v>72</v>
      </c>
      <c r="J727" t="s">
        <v>40</v>
      </c>
      <c r="K727" t="s">
        <v>33</v>
      </c>
      <c r="L727" t="s">
        <v>23</v>
      </c>
      <c r="M727">
        <f t="shared" si="46"/>
        <v>1</v>
      </c>
      <c r="N727" t="s">
        <v>24</v>
      </c>
      <c r="O727" t="s">
        <v>1035</v>
      </c>
      <c r="P727">
        <f t="shared" si="47"/>
        <v>9030</v>
      </c>
      <c r="Q727">
        <v>10500</v>
      </c>
      <c r="R727">
        <v>240</v>
      </c>
      <c r="S727">
        <f t="shared" si="48"/>
        <v>3.5</v>
      </c>
    </row>
    <row r="728" spans="1:19" x14ac:dyDescent="0.25">
      <c r="A728" t="s">
        <v>68</v>
      </c>
      <c r="B728" t="s">
        <v>2482</v>
      </c>
      <c r="C728">
        <v>2022</v>
      </c>
      <c r="D728">
        <f t="shared" si="45"/>
        <v>7264.5607600000003</v>
      </c>
      <c r="E728">
        <v>4514</v>
      </c>
      <c r="F728" t="s">
        <v>2483</v>
      </c>
      <c r="G728" t="s">
        <v>29</v>
      </c>
      <c r="H728" t="s">
        <v>552</v>
      </c>
      <c r="I728" t="s">
        <v>39</v>
      </c>
      <c r="J728" t="s">
        <v>33</v>
      </c>
      <c r="K728" t="s">
        <v>22</v>
      </c>
      <c r="L728" t="s">
        <v>41</v>
      </c>
      <c r="M728">
        <f t="shared" si="46"/>
        <v>0</v>
      </c>
      <c r="O728" t="s">
        <v>2484</v>
      </c>
      <c r="P728">
        <f t="shared" si="47"/>
        <v>114378.28</v>
      </c>
      <c r="Q728">
        <v>132998</v>
      </c>
      <c r="R728" t="e">
        <v>#VALUE!</v>
      </c>
      <c r="S728">
        <f t="shared" si="48"/>
        <v>4.4000000000000004</v>
      </c>
    </row>
    <row r="729" spans="1:19" x14ac:dyDescent="0.25">
      <c r="A729" t="s">
        <v>567</v>
      </c>
      <c r="B729" t="s">
        <v>1839</v>
      </c>
      <c r="C729">
        <v>2022</v>
      </c>
      <c r="D729">
        <f t="shared" si="45"/>
        <v>2092.1419999999998</v>
      </c>
      <c r="E729">
        <v>1300</v>
      </c>
      <c r="F729" t="s">
        <v>616</v>
      </c>
      <c r="G729" t="s">
        <v>29</v>
      </c>
      <c r="H729" t="s">
        <v>1841</v>
      </c>
      <c r="I729" t="s">
        <v>95</v>
      </c>
      <c r="J729" t="s">
        <v>214</v>
      </c>
      <c r="K729" t="s">
        <v>22</v>
      </c>
      <c r="L729" t="s">
        <v>41</v>
      </c>
      <c r="M729">
        <f t="shared" si="46"/>
        <v>0</v>
      </c>
      <c r="N729" t="s">
        <v>24</v>
      </c>
      <c r="O729" t="s">
        <v>192</v>
      </c>
      <c r="P729">
        <f t="shared" si="47"/>
        <v>41280</v>
      </c>
      <c r="Q729">
        <v>48000</v>
      </c>
      <c r="R729">
        <v>410</v>
      </c>
      <c r="S729">
        <f t="shared" si="48"/>
        <v>6.4</v>
      </c>
    </row>
    <row r="730" spans="1:19" x14ac:dyDescent="0.25">
      <c r="A730" t="s">
        <v>210</v>
      </c>
      <c r="B730" t="s">
        <v>2485</v>
      </c>
      <c r="C730">
        <v>2018</v>
      </c>
      <c r="D730">
        <f t="shared" si="45"/>
        <v>80344.690159999998</v>
      </c>
      <c r="E730">
        <v>49924</v>
      </c>
      <c r="F730" t="s">
        <v>2486</v>
      </c>
      <c r="G730" t="s">
        <v>29</v>
      </c>
      <c r="H730" t="s">
        <v>2084</v>
      </c>
      <c r="I730" t="s">
        <v>95</v>
      </c>
      <c r="J730" t="s">
        <v>118</v>
      </c>
      <c r="K730" t="s">
        <v>22</v>
      </c>
      <c r="L730" t="s">
        <v>41</v>
      </c>
      <c r="M730">
        <f t="shared" si="46"/>
        <v>0</v>
      </c>
      <c r="N730" t="s">
        <v>24</v>
      </c>
      <c r="O730" t="s">
        <v>741</v>
      </c>
      <c r="P730">
        <f t="shared" si="47"/>
        <v>22790</v>
      </c>
      <c r="Q730">
        <v>26500</v>
      </c>
      <c r="R730">
        <v>293</v>
      </c>
      <c r="S730">
        <f t="shared" si="48"/>
        <v>3.6</v>
      </c>
    </row>
    <row r="731" spans="1:19" x14ac:dyDescent="0.25">
      <c r="A731" t="s">
        <v>503</v>
      </c>
      <c r="B731" t="s">
        <v>2487</v>
      </c>
      <c r="C731">
        <v>2019</v>
      </c>
      <c r="D731">
        <f t="shared" si="45"/>
        <v>58782.752840000001</v>
      </c>
      <c r="E731">
        <v>36526</v>
      </c>
      <c r="F731" t="s">
        <v>2488</v>
      </c>
      <c r="G731" t="s">
        <v>29</v>
      </c>
      <c r="H731" t="s">
        <v>1808</v>
      </c>
      <c r="I731" t="s">
        <v>165</v>
      </c>
      <c r="J731" t="s">
        <v>214</v>
      </c>
      <c r="K731" t="s">
        <v>22</v>
      </c>
      <c r="L731" t="s">
        <v>41</v>
      </c>
      <c r="M731">
        <f t="shared" si="46"/>
        <v>0</v>
      </c>
      <c r="N731" t="s">
        <v>24</v>
      </c>
      <c r="O731" t="s">
        <v>2489</v>
      </c>
      <c r="P731">
        <f t="shared" si="47"/>
        <v>49751</v>
      </c>
      <c r="Q731">
        <v>57850</v>
      </c>
      <c r="R731">
        <v>420</v>
      </c>
      <c r="S731">
        <f t="shared" si="48"/>
        <v>6.2</v>
      </c>
    </row>
    <row r="732" spans="1:19" x14ac:dyDescent="0.25">
      <c r="A732" t="s">
        <v>68</v>
      </c>
      <c r="B732" t="s">
        <v>446</v>
      </c>
      <c r="C732">
        <v>2015</v>
      </c>
      <c r="D732">
        <f t="shared" si="45"/>
        <v>59545.58</v>
      </c>
      <c r="E732">
        <v>37000</v>
      </c>
      <c r="F732" t="s">
        <v>1720</v>
      </c>
      <c r="G732" t="s">
        <v>29</v>
      </c>
      <c r="H732" t="s">
        <v>448</v>
      </c>
      <c r="I732" t="s">
        <v>107</v>
      </c>
      <c r="J732" t="s">
        <v>61</v>
      </c>
      <c r="K732" t="s">
        <v>61</v>
      </c>
      <c r="L732" t="s">
        <v>41</v>
      </c>
      <c r="M732">
        <f t="shared" si="46"/>
        <v>0</v>
      </c>
      <c r="N732" t="s">
        <v>24</v>
      </c>
      <c r="O732" t="s">
        <v>2490</v>
      </c>
      <c r="P732">
        <f t="shared" si="47"/>
        <v>39517</v>
      </c>
      <c r="Q732">
        <v>45950</v>
      </c>
      <c r="R732">
        <v>560</v>
      </c>
      <c r="S732">
        <f t="shared" si="48"/>
        <v>4.4000000000000004</v>
      </c>
    </row>
    <row r="733" spans="1:19" x14ac:dyDescent="0.25">
      <c r="A733" t="s">
        <v>56</v>
      </c>
      <c r="B733" t="s">
        <v>2491</v>
      </c>
      <c r="C733">
        <v>2017</v>
      </c>
      <c r="D733">
        <f t="shared" si="45"/>
        <v>128560.51656</v>
      </c>
      <c r="E733">
        <v>79884</v>
      </c>
      <c r="F733" t="s">
        <v>2492</v>
      </c>
      <c r="G733" t="s">
        <v>29</v>
      </c>
      <c r="H733" t="s">
        <v>2199</v>
      </c>
      <c r="I733" t="s">
        <v>123</v>
      </c>
      <c r="J733" t="s">
        <v>33</v>
      </c>
      <c r="K733" t="s">
        <v>2493</v>
      </c>
      <c r="L733" t="s">
        <v>23</v>
      </c>
      <c r="M733">
        <f t="shared" si="46"/>
        <v>1</v>
      </c>
      <c r="O733" t="s">
        <v>2494</v>
      </c>
      <c r="P733">
        <f t="shared" si="47"/>
        <v>21362.400000000001</v>
      </c>
      <c r="Q733">
        <v>24840</v>
      </c>
      <c r="R733" t="e">
        <v>#VALUE!</v>
      </c>
      <c r="S733" t="e">
        <f t="shared" si="48"/>
        <v>#VALUE!</v>
      </c>
    </row>
    <row r="734" spans="1:19" x14ac:dyDescent="0.25">
      <c r="A734" t="s">
        <v>426</v>
      </c>
      <c r="B734" t="s">
        <v>2495</v>
      </c>
      <c r="C734">
        <v>2016</v>
      </c>
      <c r="D734">
        <f t="shared" si="45"/>
        <v>48280.2</v>
      </c>
      <c r="E734">
        <v>30000</v>
      </c>
      <c r="F734" t="s">
        <v>2412</v>
      </c>
      <c r="G734" t="s">
        <v>29</v>
      </c>
      <c r="H734" t="s">
        <v>2496</v>
      </c>
      <c r="I734" t="s">
        <v>107</v>
      </c>
      <c r="J734" t="s">
        <v>40</v>
      </c>
      <c r="K734" t="s">
        <v>146</v>
      </c>
      <c r="L734" t="s">
        <v>23</v>
      </c>
      <c r="M734">
        <f t="shared" si="46"/>
        <v>1</v>
      </c>
      <c r="N734" t="s">
        <v>24</v>
      </c>
      <c r="O734" t="s">
        <v>1716</v>
      </c>
      <c r="P734">
        <f t="shared" si="47"/>
        <v>16340</v>
      </c>
      <c r="Q734">
        <v>19000</v>
      </c>
      <c r="R734">
        <v>170</v>
      </c>
      <c r="S734">
        <f t="shared" si="48"/>
        <v>1.8</v>
      </c>
    </row>
    <row r="735" spans="1:19" x14ac:dyDescent="0.25">
      <c r="A735" t="s">
        <v>68</v>
      </c>
      <c r="B735" t="s">
        <v>2101</v>
      </c>
      <c r="C735">
        <v>2021</v>
      </c>
      <c r="D735">
        <f t="shared" si="45"/>
        <v>17866.892680000001</v>
      </c>
      <c r="E735">
        <v>11102</v>
      </c>
      <c r="F735" t="s">
        <v>2497</v>
      </c>
      <c r="G735" t="s">
        <v>29</v>
      </c>
      <c r="H735" t="s">
        <v>1487</v>
      </c>
      <c r="I735" t="s">
        <v>95</v>
      </c>
      <c r="J735" t="s">
        <v>22</v>
      </c>
      <c r="K735" t="s">
        <v>22</v>
      </c>
      <c r="L735" t="s">
        <v>41</v>
      </c>
      <c r="M735">
        <f t="shared" si="46"/>
        <v>0</v>
      </c>
      <c r="N735" t="s">
        <v>24</v>
      </c>
      <c r="O735" t="s">
        <v>2498</v>
      </c>
      <c r="P735">
        <f t="shared" si="47"/>
        <v>86860</v>
      </c>
      <c r="Q735">
        <v>101000</v>
      </c>
      <c r="R735">
        <v>600</v>
      </c>
      <c r="S735">
        <f t="shared" si="48"/>
        <v>4.4000000000000004</v>
      </c>
    </row>
    <row r="736" spans="1:19" x14ac:dyDescent="0.25">
      <c r="A736" t="s">
        <v>16</v>
      </c>
      <c r="B736" t="s">
        <v>320</v>
      </c>
      <c r="C736">
        <v>2012</v>
      </c>
      <c r="D736">
        <f t="shared" si="45"/>
        <v>169785.37</v>
      </c>
      <c r="E736">
        <v>105500</v>
      </c>
      <c r="F736" t="s">
        <v>2499</v>
      </c>
      <c r="G736" t="s">
        <v>29</v>
      </c>
      <c r="H736" t="s">
        <v>2500</v>
      </c>
      <c r="I736" t="s">
        <v>134</v>
      </c>
      <c r="J736" t="s">
        <v>61</v>
      </c>
      <c r="K736" t="s">
        <v>22</v>
      </c>
      <c r="L736" t="s">
        <v>41</v>
      </c>
      <c r="M736">
        <f t="shared" si="46"/>
        <v>0</v>
      </c>
      <c r="N736" t="s">
        <v>24</v>
      </c>
      <c r="O736" t="s">
        <v>1716</v>
      </c>
      <c r="P736">
        <f t="shared" si="47"/>
        <v>16340</v>
      </c>
      <c r="Q736">
        <v>19000</v>
      </c>
      <c r="R736">
        <v>412</v>
      </c>
      <c r="S736">
        <f t="shared" si="48"/>
        <v>5</v>
      </c>
    </row>
    <row r="737" spans="1:19" x14ac:dyDescent="0.25">
      <c r="A737" t="s">
        <v>68</v>
      </c>
      <c r="B737" t="s">
        <v>2501</v>
      </c>
      <c r="C737">
        <v>2019</v>
      </c>
      <c r="D737">
        <f t="shared" si="45"/>
        <v>50142.206380000003</v>
      </c>
      <c r="E737">
        <v>31157</v>
      </c>
      <c r="F737" t="s">
        <v>2502</v>
      </c>
      <c r="G737" t="s">
        <v>29</v>
      </c>
      <c r="H737" t="s">
        <v>2503</v>
      </c>
      <c r="I737" t="s">
        <v>39</v>
      </c>
      <c r="J737" t="s">
        <v>22</v>
      </c>
      <c r="K737" t="s">
        <v>1411</v>
      </c>
      <c r="L737" t="s">
        <v>41</v>
      </c>
      <c r="M737">
        <f t="shared" si="46"/>
        <v>0</v>
      </c>
      <c r="O737" t="s">
        <v>916</v>
      </c>
      <c r="P737">
        <f t="shared" si="47"/>
        <v>56758.28</v>
      </c>
      <c r="Q737">
        <v>65998</v>
      </c>
      <c r="R737" t="e">
        <v>#VALUE!</v>
      </c>
      <c r="S737">
        <f t="shared" si="48"/>
        <v>4.4000000000000004</v>
      </c>
    </row>
    <row r="738" spans="1:19" x14ac:dyDescent="0.25">
      <c r="A738" t="s">
        <v>201</v>
      </c>
      <c r="B738" t="s">
        <v>2504</v>
      </c>
      <c r="C738">
        <v>2019</v>
      </c>
      <c r="D738">
        <f t="shared" si="45"/>
        <v>138731.54535999999</v>
      </c>
      <c r="E738">
        <v>86204</v>
      </c>
      <c r="F738" t="s">
        <v>2505</v>
      </c>
      <c r="G738" t="s">
        <v>29</v>
      </c>
      <c r="H738" t="s">
        <v>2506</v>
      </c>
      <c r="I738" t="s">
        <v>31</v>
      </c>
      <c r="J738" t="s">
        <v>2507</v>
      </c>
      <c r="K738" t="s">
        <v>2508</v>
      </c>
      <c r="L738" t="s">
        <v>23</v>
      </c>
      <c r="M738">
        <f t="shared" si="46"/>
        <v>1</v>
      </c>
      <c r="O738" t="s">
        <v>2509</v>
      </c>
      <c r="P738">
        <f t="shared" si="47"/>
        <v>17808.88</v>
      </c>
      <c r="Q738">
        <v>20708</v>
      </c>
      <c r="R738" t="e">
        <v>#VALUE!</v>
      </c>
      <c r="S738" t="e">
        <f t="shared" si="48"/>
        <v>#VALUE!</v>
      </c>
    </row>
    <row r="739" spans="1:19" x14ac:dyDescent="0.25">
      <c r="A739" t="s">
        <v>68</v>
      </c>
      <c r="B739" t="s">
        <v>2510</v>
      </c>
      <c r="C739">
        <v>2014</v>
      </c>
      <c r="D739">
        <f t="shared" si="45"/>
        <v>129086.77073999999</v>
      </c>
      <c r="E739">
        <v>80211</v>
      </c>
      <c r="F739" t="s">
        <v>2511</v>
      </c>
      <c r="G739" t="s">
        <v>29</v>
      </c>
      <c r="H739" t="s">
        <v>479</v>
      </c>
      <c r="I739" t="s">
        <v>72</v>
      </c>
      <c r="J739" t="s">
        <v>33</v>
      </c>
      <c r="K739" t="s">
        <v>214</v>
      </c>
      <c r="L739" t="s">
        <v>23</v>
      </c>
      <c r="M739">
        <f t="shared" si="46"/>
        <v>1</v>
      </c>
      <c r="N739" t="s">
        <v>24</v>
      </c>
      <c r="O739" t="s">
        <v>522</v>
      </c>
      <c r="P739">
        <f t="shared" si="47"/>
        <v>15475.699999999999</v>
      </c>
      <c r="Q739">
        <v>17995</v>
      </c>
      <c r="R739">
        <v>300</v>
      </c>
      <c r="S739">
        <f t="shared" si="48"/>
        <v>3</v>
      </c>
    </row>
    <row r="740" spans="1:19" x14ac:dyDescent="0.25">
      <c r="A740" t="s">
        <v>91</v>
      </c>
      <c r="B740" t="s">
        <v>1949</v>
      </c>
      <c r="C740">
        <v>2010</v>
      </c>
      <c r="D740">
        <f t="shared" si="45"/>
        <v>41828.355940000001</v>
      </c>
      <c r="E740">
        <v>25991</v>
      </c>
      <c r="F740" t="s">
        <v>2512</v>
      </c>
      <c r="G740" t="s">
        <v>29</v>
      </c>
      <c r="H740" t="s">
        <v>2513</v>
      </c>
      <c r="I740" t="s">
        <v>21</v>
      </c>
      <c r="J740" t="s">
        <v>61</v>
      </c>
      <c r="K740" t="s">
        <v>22</v>
      </c>
      <c r="L740" t="s">
        <v>41</v>
      </c>
      <c r="M740">
        <f t="shared" si="46"/>
        <v>0</v>
      </c>
      <c r="N740" t="s">
        <v>24</v>
      </c>
      <c r="O740" t="s">
        <v>2514</v>
      </c>
      <c r="P740">
        <f t="shared" si="47"/>
        <v>60195.7</v>
      </c>
      <c r="Q740">
        <v>69995</v>
      </c>
      <c r="R740">
        <v>420</v>
      </c>
      <c r="S740">
        <f t="shared" si="48"/>
        <v>4.7</v>
      </c>
    </row>
    <row r="741" spans="1:19" x14ac:dyDescent="0.25">
      <c r="A741" t="s">
        <v>120</v>
      </c>
      <c r="B741" t="s">
        <v>1406</v>
      </c>
      <c r="C741">
        <v>2008</v>
      </c>
      <c r="D741">
        <f t="shared" si="45"/>
        <v>117481.81999999999</v>
      </c>
      <c r="E741">
        <v>73000</v>
      </c>
      <c r="F741" t="s">
        <v>2458</v>
      </c>
      <c r="G741" t="s">
        <v>29</v>
      </c>
      <c r="H741" t="s">
        <v>275</v>
      </c>
      <c r="I741" t="s">
        <v>48</v>
      </c>
      <c r="J741" t="s">
        <v>22</v>
      </c>
      <c r="K741" t="s">
        <v>22</v>
      </c>
      <c r="L741" t="s">
        <v>41</v>
      </c>
      <c r="M741">
        <f t="shared" si="46"/>
        <v>0</v>
      </c>
      <c r="N741" t="s">
        <v>24</v>
      </c>
      <c r="O741" t="s">
        <v>2515</v>
      </c>
      <c r="P741">
        <f t="shared" si="47"/>
        <v>7224</v>
      </c>
      <c r="Q741">
        <v>8400</v>
      </c>
      <c r="R741">
        <v>268</v>
      </c>
      <c r="S741">
        <f t="shared" si="48"/>
        <v>3.5</v>
      </c>
    </row>
    <row r="742" spans="1:19" x14ac:dyDescent="0.25">
      <c r="A742" t="s">
        <v>68</v>
      </c>
      <c r="B742" t="s">
        <v>2471</v>
      </c>
      <c r="C742">
        <v>2018</v>
      </c>
      <c r="D742">
        <f t="shared" si="45"/>
        <v>65965.237259999994</v>
      </c>
      <c r="E742">
        <v>40989</v>
      </c>
      <c r="F742" t="s">
        <v>2516</v>
      </c>
      <c r="G742" t="s">
        <v>29</v>
      </c>
      <c r="H742" t="s">
        <v>933</v>
      </c>
      <c r="I742" t="s">
        <v>95</v>
      </c>
      <c r="J742" t="s">
        <v>22</v>
      </c>
      <c r="K742" t="s">
        <v>226</v>
      </c>
      <c r="L742" t="s">
        <v>41</v>
      </c>
      <c r="M742">
        <f t="shared" si="46"/>
        <v>0</v>
      </c>
      <c r="N742" t="s">
        <v>24</v>
      </c>
      <c r="O742" t="s">
        <v>1024</v>
      </c>
      <c r="P742">
        <f t="shared" si="47"/>
        <v>30100</v>
      </c>
      <c r="Q742">
        <v>35000</v>
      </c>
      <c r="R742">
        <v>320</v>
      </c>
      <c r="S742">
        <f t="shared" si="48"/>
        <v>3</v>
      </c>
    </row>
    <row r="743" spans="1:19" x14ac:dyDescent="0.25">
      <c r="A743" t="s">
        <v>125</v>
      </c>
      <c r="B743" t="s">
        <v>2517</v>
      </c>
      <c r="C743">
        <v>2010</v>
      </c>
      <c r="D743">
        <f t="shared" si="45"/>
        <v>165248.64053999999</v>
      </c>
      <c r="E743">
        <v>102681</v>
      </c>
      <c r="F743" t="s">
        <v>2518</v>
      </c>
      <c r="G743" t="s">
        <v>29</v>
      </c>
      <c r="H743" t="s">
        <v>2519</v>
      </c>
      <c r="I743" t="s">
        <v>454</v>
      </c>
      <c r="J743" t="s">
        <v>214</v>
      </c>
      <c r="K743" t="s">
        <v>22</v>
      </c>
      <c r="L743" t="s">
        <v>41</v>
      </c>
      <c r="M743">
        <f t="shared" si="46"/>
        <v>0</v>
      </c>
      <c r="N743" t="s">
        <v>24</v>
      </c>
      <c r="O743" t="s">
        <v>1273</v>
      </c>
      <c r="P743">
        <f t="shared" si="47"/>
        <v>5160</v>
      </c>
      <c r="Q743">
        <v>6000</v>
      </c>
      <c r="R743">
        <v>158</v>
      </c>
      <c r="S743">
        <f t="shared" si="48"/>
        <v>2</v>
      </c>
    </row>
    <row r="744" spans="1:19" x14ac:dyDescent="0.25">
      <c r="A744" t="s">
        <v>56</v>
      </c>
      <c r="B744" t="s">
        <v>2520</v>
      </c>
      <c r="C744">
        <v>2010</v>
      </c>
      <c r="D744">
        <f t="shared" si="45"/>
        <v>197948.82</v>
      </c>
      <c r="E744">
        <v>123000</v>
      </c>
      <c r="F744" t="s">
        <v>2521</v>
      </c>
      <c r="G744" t="s">
        <v>29</v>
      </c>
      <c r="H744" t="s">
        <v>326</v>
      </c>
      <c r="I744" t="s">
        <v>107</v>
      </c>
      <c r="J744" t="s">
        <v>22</v>
      </c>
      <c r="K744" t="s">
        <v>22</v>
      </c>
      <c r="L744" t="s">
        <v>23</v>
      </c>
      <c r="M744">
        <f t="shared" si="46"/>
        <v>1</v>
      </c>
      <c r="N744" t="s">
        <v>24</v>
      </c>
      <c r="O744" t="s">
        <v>2522</v>
      </c>
      <c r="P744">
        <f t="shared" si="47"/>
        <v>11943.68</v>
      </c>
      <c r="Q744">
        <v>13888</v>
      </c>
      <c r="R744">
        <v>300</v>
      </c>
      <c r="S744">
        <f t="shared" si="48"/>
        <v>3.7</v>
      </c>
    </row>
    <row r="745" spans="1:19" x14ac:dyDescent="0.25">
      <c r="A745" t="s">
        <v>210</v>
      </c>
      <c r="B745" t="s">
        <v>2523</v>
      </c>
      <c r="C745">
        <v>2005</v>
      </c>
      <c r="D745">
        <f t="shared" si="45"/>
        <v>258942.80600000001</v>
      </c>
      <c r="E745">
        <v>160900</v>
      </c>
      <c r="F745" t="s">
        <v>2524</v>
      </c>
      <c r="G745" t="s">
        <v>29</v>
      </c>
      <c r="H745" t="s">
        <v>2525</v>
      </c>
      <c r="I745" t="s">
        <v>557</v>
      </c>
      <c r="J745" t="s">
        <v>22</v>
      </c>
      <c r="K745" t="s">
        <v>136</v>
      </c>
      <c r="L745" t="s">
        <v>23</v>
      </c>
      <c r="M745">
        <f t="shared" si="46"/>
        <v>1</v>
      </c>
      <c r="N745" t="s">
        <v>24</v>
      </c>
      <c r="O745" t="s">
        <v>2526</v>
      </c>
      <c r="P745">
        <f t="shared" si="47"/>
        <v>6192</v>
      </c>
      <c r="Q745">
        <v>7200</v>
      </c>
      <c r="R745">
        <v>190</v>
      </c>
      <c r="S745">
        <f t="shared" si="48"/>
        <v>4</v>
      </c>
    </row>
    <row r="746" spans="1:19" x14ac:dyDescent="0.25">
      <c r="A746" t="s">
        <v>68</v>
      </c>
      <c r="B746" t="s">
        <v>1703</v>
      </c>
      <c r="C746">
        <v>2011</v>
      </c>
      <c r="D746">
        <f t="shared" si="45"/>
        <v>168980.7</v>
      </c>
      <c r="E746">
        <v>105000</v>
      </c>
      <c r="F746" t="s">
        <v>574</v>
      </c>
      <c r="G746" t="s">
        <v>29</v>
      </c>
      <c r="H746" t="s">
        <v>2527</v>
      </c>
      <c r="I746" t="s">
        <v>134</v>
      </c>
      <c r="J746" t="s">
        <v>61</v>
      </c>
      <c r="K746" t="s">
        <v>22</v>
      </c>
      <c r="L746" t="s">
        <v>23</v>
      </c>
      <c r="M746">
        <f t="shared" si="46"/>
        <v>1</v>
      </c>
      <c r="N746" t="s">
        <v>24</v>
      </c>
      <c r="O746" t="s">
        <v>2528</v>
      </c>
      <c r="P746">
        <f t="shared" si="47"/>
        <v>18834</v>
      </c>
      <c r="Q746">
        <v>21900</v>
      </c>
      <c r="R746">
        <v>414</v>
      </c>
      <c r="S746">
        <f t="shared" si="48"/>
        <v>4</v>
      </c>
    </row>
    <row r="747" spans="1:19" x14ac:dyDescent="0.25">
      <c r="A747" t="s">
        <v>201</v>
      </c>
      <c r="B747" t="s">
        <v>2529</v>
      </c>
      <c r="C747">
        <v>2023</v>
      </c>
      <c r="D747">
        <f t="shared" si="45"/>
        <v>2156.5156000000002</v>
      </c>
      <c r="E747">
        <v>1340</v>
      </c>
      <c r="F747" t="s">
        <v>2530</v>
      </c>
      <c r="G747" t="s">
        <v>331</v>
      </c>
      <c r="H747" t="s">
        <v>2531</v>
      </c>
      <c r="I747" t="s">
        <v>72</v>
      </c>
      <c r="J747" t="s">
        <v>22</v>
      </c>
      <c r="K747" t="s">
        <v>22</v>
      </c>
      <c r="L747" t="s">
        <v>41</v>
      </c>
      <c r="M747">
        <f t="shared" si="46"/>
        <v>0</v>
      </c>
      <c r="N747" t="s">
        <v>24</v>
      </c>
      <c r="O747" t="s">
        <v>1058</v>
      </c>
      <c r="P747">
        <f t="shared" si="47"/>
        <v>35260</v>
      </c>
      <c r="Q747">
        <v>41000</v>
      </c>
      <c r="R747">
        <v>177</v>
      </c>
      <c r="S747">
        <f t="shared" si="48"/>
        <v>1.6</v>
      </c>
    </row>
    <row r="748" spans="1:19" x14ac:dyDescent="0.25">
      <c r="A748" t="s">
        <v>16</v>
      </c>
      <c r="B748" t="s">
        <v>2532</v>
      </c>
      <c r="C748">
        <v>2021</v>
      </c>
      <c r="D748">
        <f t="shared" si="45"/>
        <v>28726.719000000001</v>
      </c>
      <c r="E748">
        <v>17850</v>
      </c>
      <c r="F748" t="s">
        <v>2533</v>
      </c>
      <c r="H748" t="s">
        <v>2534</v>
      </c>
      <c r="I748" t="s">
        <v>72</v>
      </c>
      <c r="J748" t="s">
        <v>214</v>
      </c>
      <c r="K748" t="s">
        <v>22</v>
      </c>
      <c r="L748" t="s">
        <v>41</v>
      </c>
      <c r="M748">
        <f t="shared" si="46"/>
        <v>0</v>
      </c>
      <c r="N748" t="s">
        <v>24</v>
      </c>
      <c r="O748" t="s">
        <v>2535</v>
      </c>
      <c r="P748">
        <f t="shared" si="47"/>
        <v>36119.14</v>
      </c>
      <c r="Q748">
        <v>41999</v>
      </c>
      <c r="R748">
        <v>266</v>
      </c>
      <c r="S748" t="e">
        <f t="shared" si="48"/>
        <v>#VALUE!</v>
      </c>
    </row>
    <row r="749" spans="1:19" x14ac:dyDescent="0.25">
      <c r="A749" t="s">
        <v>68</v>
      </c>
      <c r="B749" t="s">
        <v>1703</v>
      </c>
      <c r="C749">
        <v>2011</v>
      </c>
      <c r="D749">
        <f t="shared" si="45"/>
        <v>116318.26718</v>
      </c>
      <c r="E749">
        <v>72277</v>
      </c>
      <c r="F749" t="s">
        <v>2536</v>
      </c>
      <c r="G749" t="s">
        <v>29</v>
      </c>
      <c r="H749" t="s">
        <v>2527</v>
      </c>
      <c r="I749" t="s">
        <v>107</v>
      </c>
      <c r="J749" t="s">
        <v>33</v>
      </c>
      <c r="K749" t="s">
        <v>214</v>
      </c>
      <c r="L749" t="s">
        <v>41</v>
      </c>
      <c r="M749">
        <f t="shared" si="46"/>
        <v>0</v>
      </c>
      <c r="N749" t="s">
        <v>24</v>
      </c>
      <c r="O749" t="s">
        <v>2537</v>
      </c>
      <c r="P749">
        <f t="shared" si="47"/>
        <v>30057</v>
      </c>
      <c r="Q749">
        <v>34950</v>
      </c>
      <c r="R749">
        <v>414</v>
      </c>
      <c r="S749">
        <f t="shared" si="48"/>
        <v>4</v>
      </c>
    </row>
    <row r="750" spans="1:19" x14ac:dyDescent="0.25">
      <c r="A750" t="s">
        <v>210</v>
      </c>
      <c r="B750" t="s">
        <v>2538</v>
      </c>
      <c r="C750">
        <v>2023</v>
      </c>
      <c r="D750">
        <f t="shared" si="45"/>
        <v>11265.38</v>
      </c>
      <c r="E750">
        <v>7000</v>
      </c>
      <c r="F750" t="s">
        <v>1432</v>
      </c>
      <c r="G750" t="s">
        <v>46</v>
      </c>
      <c r="H750" t="s">
        <v>2539</v>
      </c>
      <c r="I750" t="s">
        <v>95</v>
      </c>
      <c r="J750" t="s">
        <v>33</v>
      </c>
      <c r="K750" t="s">
        <v>22</v>
      </c>
      <c r="L750" t="s">
        <v>41</v>
      </c>
      <c r="M750">
        <f t="shared" si="46"/>
        <v>0</v>
      </c>
      <c r="N750" t="s">
        <v>24</v>
      </c>
      <c r="O750" t="s">
        <v>2540</v>
      </c>
      <c r="P750">
        <f t="shared" si="47"/>
        <v>39560</v>
      </c>
      <c r="Q750">
        <v>46000</v>
      </c>
      <c r="R750">
        <v>285</v>
      </c>
      <c r="S750">
        <f t="shared" si="48"/>
        <v>3.6</v>
      </c>
    </row>
    <row r="751" spans="1:19" x14ac:dyDescent="0.25">
      <c r="A751" t="s">
        <v>277</v>
      </c>
      <c r="B751" t="s">
        <v>2541</v>
      </c>
      <c r="C751">
        <v>2022</v>
      </c>
      <c r="D751">
        <f t="shared" si="45"/>
        <v>17102.456180000001</v>
      </c>
      <c r="E751">
        <v>10627</v>
      </c>
      <c r="F751" t="s">
        <v>2542</v>
      </c>
      <c r="G751" t="s">
        <v>29</v>
      </c>
      <c r="H751" t="s">
        <v>2543</v>
      </c>
      <c r="I751" t="s">
        <v>2544</v>
      </c>
      <c r="J751" t="s">
        <v>2545</v>
      </c>
      <c r="K751" t="s">
        <v>1324</v>
      </c>
      <c r="L751" t="s">
        <v>41</v>
      </c>
      <c r="M751">
        <f t="shared" si="46"/>
        <v>0</v>
      </c>
      <c r="O751" t="s">
        <v>368</v>
      </c>
      <c r="P751">
        <f t="shared" si="47"/>
        <v>85140</v>
      </c>
      <c r="Q751">
        <v>99000</v>
      </c>
      <c r="R751" t="e">
        <v>#VALUE!</v>
      </c>
      <c r="S751" t="e">
        <f t="shared" si="48"/>
        <v>#VALUE!</v>
      </c>
    </row>
    <row r="752" spans="1:19" x14ac:dyDescent="0.25">
      <c r="A752" t="s">
        <v>16</v>
      </c>
      <c r="B752" t="s">
        <v>1288</v>
      </c>
      <c r="C752">
        <v>2020</v>
      </c>
      <c r="D752">
        <f t="shared" si="45"/>
        <v>107849.9201</v>
      </c>
      <c r="E752">
        <v>67015</v>
      </c>
      <c r="F752" t="s">
        <v>2546</v>
      </c>
      <c r="G752" t="s">
        <v>29</v>
      </c>
      <c r="H752" t="s">
        <v>812</v>
      </c>
      <c r="I752" t="s">
        <v>500</v>
      </c>
      <c r="J752" t="s">
        <v>2098</v>
      </c>
      <c r="K752" t="s">
        <v>2547</v>
      </c>
      <c r="L752" t="s">
        <v>41</v>
      </c>
      <c r="M752">
        <f t="shared" si="46"/>
        <v>0</v>
      </c>
      <c r="O752" t="s">
        <v>2548</v>
      </c>
      <c r="P752">
        <f t="shared" si="47"/>
        <v>24587.399999999998</v>
      </c>
      <c r="Q752">
        <v>28590</v>
      </c>
      <c r="R752" t="e">
        <v>#VALUE!</v>
      </c>
      <c r="S752" t="e">
        <f t="shared" si="48"/>
        <v>#VALUE!</v>
      </c>
    </row>
    <row r="753" spans="1:19" x14ac:dyDescent="0.25">
      <c r="A753" t="s">
        <v>68</v>
      </c>
      <c r="B753" t="s">
        <v>380</v>
      </c>
      <c r="C753">
        <v>2018</v>
      </c>
      <c r="D753">
        <f t="shared" si="45"/>
        <v>31543.063999999998</v>
      </c>
      <c r="E753">
        <v>19600</v>
      </c>
      <c r="F753" t="s">
        <v>2549</v>
      </c>
      <c r="G753" t="s">
        <v>29</v>
      </c>
      <c r="H753" t="s">
        <v>382</v>
      </c>
      <c r="I753" t="s">
        <v>48</v>
      </c>
      <c r="J753" t="s">
        <v>22</v>
      </c>
      <c r="K753" t="s">
        <v>22</v>
      </c>
      <c r="L753" t="s">
        <v>23</v>
      </c>
      <c r="M753">
        <f t="shared" si="46"/>
        <v>1</v>
      </c>
      <c r="N753" t="s">
        <v>24</v>
      </c>
      <c r="O753" t="s">
        <v>109</v>
      </c>
      <c r="P753">
        <f t="shared" si="47"/>
        <v>53320</v>
      </c>
      <c r="Q753">
        <v>62000</v>
      </c>
      <c r="R753">
        <v>425</v>
      </c>
      <c r="S753">
        <f t="shared" si="48"/>
        <v>3</v>
      </c>
    </row>
    <row r="754" spans="1:19" x14ac:dyDescent="0.25">
      <c r="A754" t="s">
        <v>16</v>
      </c>
      <c r="B754" t="s">
        <v>2532</v>
      </c>
      <c r="C754">
        <v>2022</v>
      </c>
      <c r="D754">
        <f t="shared" si="45"/>
        <v>9334.1720000000005</v>
      </c>
      <c r="E754">
        <v>5800</v>
      </c>
      <c r="F754" t="s">
        <v>1294</v>
      </c>
      <c r="H754" t="s">
        <v>2550</v>
      </c>
      <c r="I754" t="s">
        <v>257</v>
      </c>
      <c r="J754" t="s">
        <v>118</v>
      </c>
      <c r="K754" t="s">
        <v>118</v>
      </c>
      <c r="L754" t="s">
        <v>41</v>
      </c>
      <c r="M754">
        <f t="shared" si="46"/>
        <v>0</v>
      </c>
      <c r="N754" t="s">
        <v>24</v>
      </c>
      <c r="O754" t="s">
        <v>2551</v>
      </c>
      <c r="P754">
        <f t="shared" si="47"/>
        <v>36550</v>
      </c>
      <c r="Q754">
        <v>42500</v>
      </c>
      <c r="R754">
        <v>346</v>
      </c>
      <c r="S754" t="e">
        <f t="shared" si="48"/>
        <v>#VALUE!</v>
      </c>
    </row>
    <row r="755" spans="1:19" x14ac:dyDescent="0.25">
      <c r="A755" t="s">
        <v>2422</v>
      </c>
      <c r="B755" t="s">
        <v>2552</v>
      </c>
      <c r="C755">
        <v>2017</v>
      </c>
      <c r="D755">
        <f t="shared" si="45"/>
        <v>54415.004079999999</v>
      </c>
      <c r="E755">
        <v>33812</v>
      </c>
      <c r="F755" t="s">
        <v>2553</v>
      </c>
      <c r="H755" t="s">
        <v>2554</v>
      </c>
      <c r="I755" t="s">
        <v>257</v>
      </c>
      <c r="J755" t="s">
        <v>61</v>
      </c>
      <c r="K755" t="s">
        <v>22</v>
      </c>
      <c r="L755" t="s">
        <v>41</v>
      </c>
      <c r="M755">
        <f t="shared" si="46"/>
        <v>0</v>
      </c>
      <c r="N755" t="s">
        <v>24</v>
      </c>
      <c r="O755" t="s">
        <v>2555</v>
      </c>
      <c r="P755">
        <f t="shared" si="47"/>
        <v>12899.14</v>
      </c>
      <c r="Q755">
        <v>14999</v>
      </c>
      <c r="R755">
        <v>111</v>
      </c>
      <c r="S755" t="e">
        <f t="shared" si="48"/>
        <v>#VALUE!</v>
      </c>
    </row>
    <row r="756" spans="1:19" x14ac:dyDescent="0.25">
      <c r="A756" t="s">
        <v>363</v>
      </c>
      <c r="B756" t="s">
        <v>2556</v>
      </c>
      <c r="C756">
        <v>2015</v>
      </c>
      <c r="D756">
        <f t="shared" si="45"/>
        <v>160768.23798000001</v>
      </c>
      <c r="E756">
        <v>99897</v>
      </c>
      <c r="F756" t="s">
        <v>2557</v>
      </c>
      <c r="G756" t="s">
        <v>29</v>
      </c>
      <c r="H756" t="s">
        <v>1808</v>
      </c>
      <c r="I756" t="s">
        <v>95</v>
      </c>
      <c r="J756" t="s">
        <v>22</v>
      </c>
      <c r="K756" t="s">
        <v>22</v>
      </c>
      <c r="L756" t="s">
        <v>41</v>
      </c>
      <c r="M756">
        <f t="shared" si="46"/>
        <v>0</v>
      </c>
      <c r="N756" t="s">
        <v>24</v>
      </c>
      <c r="O756" t="s">
        <v>2558</v>
      </c>
      <c r="P756">
        <f t="shared" si="47"/>
        <v>23177</v>
      </c>
      <c r="Q756">
        <v>26950</v>
      </c>
      <c r="R756">
        <v>420</v>
      </c>
      <c r="S756">
        <f t="shared" si="48"/>
        <v>6.2</v>
      </c>
    </row>
    <row r="757" spans="1:19" x14ac:dyDescent="0.25">
      <c r="A757" t="s">
        <v>120</v>
      </c>
      <c r="B757" t="s">
        <v>917</v>
      </c>
      <c r="C757">
        <v>2014</v>
      </c>
      <c r="D757">
        <f t="shared" si="45"/>
        <v>205190.85</v>
      </c>
      <c r="E757">
        <v>127500</v>
      </c>
      <c r="F757" t="s">
        <v>2559</v>
      </c>
      <c r="G757" t="s">
        <v>29</v>
      </c>
      <c r="H757" t="s">
        <v>2035</v>
      </c>
      <c r="I757" t="s">
        <v>107</v>
      </c>
      <c r="J757" t="s">
        <v>118</v>
      </c>
      <c r="K757" t="s">
        <v>118</v>
      </c>
      <c r="L757" t="s">
        <v>41</v>
      </c>
      <c r="M757">
        <f t="shared" si="46"/>
        <v>0</v>
      </c>
      <c r="N757" t="s">
        <v>24</v>
      </c>
      <c r="O757" t="s">
        <v>272</v>
      </c>
      <c r="P757">
        <f t="shared" si="47"/>
        <v>24940</v>
      </c>
      <c r="Q757">
        <v>29000</v>
      </c>
      <c r="R757">
        <v>429</v>
      </c>
      <c r="S757">
        <f t="shared" si="48"/>
        <v>4.7</v>
      </c>
    </row>
    <row r="758" spans="1:19" x14ac:dyDescent="0.25">
      <c r="A758" t="s">
        <v>16</v>
      </c>
      <c r="B758" t="s">
        <v>982</v>
      </c>
      <c r="C758">
        <v>2021</v>
      </c>
      <c r="D758">
        <f t="shared" si="45"/>
        <v>38369.884279999998</v>
      </c>
      <c r="E758">
        <v>23842</v>
      </c>
      <c r="F758" t="s">
        <v>2560</v>
      </c>
      <c r="G758" t="s">
        <v>29</v>
      </c>
      <c r="H758" t="s">
        <v>159</v>
      </c>
      <c r="I758" t="s">
        <v>500</v>
      </c>
      <c r="J758" t="s">
        <v>33</v>
      </c>
      <c r="K758" t="s">
        <v>2561</v>
      </c>
      <c r="L758" t="s">
        <v>41</v>
      </c>
      <c r="M758">
        <f t="shared" si="46"/>
        <v>0</v>
      </c>
      <c r="N758" t="s">
        <v>24</v>
      </c>
      <c r="O758" t="s">
        <v>2562</v>
      </c>
      <c r="P758">
        <f t="shared" si="47"/>
        <v>50914.58</v>
      </c>
      <c r="Q758">
        <v>59203</v>
      </c>
      <c r="R758" t="e">
        <v>#VALUE!</v>
      </c>
      <c r="S758" t="e">
        <f t="shared" si="48"/>
        <v>#VALUE!</v>
      </c>
    </row>
    <row r="759" spans="1:19" x14ac:dyDescent="0.25">
      <c r="A759" t="s">
        <v>465</v>
      </c>
      <c r="B759" t="s">
        <v>466</v>
      </c>
      <c r="C759">
        <v>2023</v>
      </c>
      <c r="D759">
        <f t="shared" si="45"/>
        <v>3392.4887199999998</v>
      </c>
      <c r="E759">
        <v>2108</v>
      </c>
      <c r="F759" t="s">
        <v>2563</v>
      </c>
      <c r="H759" t="s">
        <v>468</v>
      </c>
      <c r="I759" t="s">
        <v>257</v>
      </c>
      <c r="J759" t="s">
        <v>61</v>
      </c>
      <c r="K759" t="s">
        <v>118</v>
      </c>
      <c r="L759" t="s">
        <v>41</v>
      </c>
      <c r="M759">
        <f t="shared" si="46"/>
        <v>0</v>
      </c>
      <c r="N759" t="s">
        <v>24</v>
      </c>
      <c r="O759" t="s">
        <v>1774</v>
      </c>
      <c r="P759">
        <f t="shared" si="47"/>
        <v>78260</v>
      </c>
      <c r="Q759">
        <v>91000</v>
      </c>
      <c r="R759">
        <v>835</v>
      </c>
      <c r="S759" t="e">
        <f t="shared" si="48"/>
        <v>#VALUE!</v>
      </c>
    </row>
    <row r="760" spans="1:19" x14ac:dyDescent="0.25">
      <c r="A760" t="s">
        <v>68</v>
      </c>
      <c r="B760" t="s">
        <v>446</v>
      </c>
      <c r="C760">
        <v>2014</v>
      </c>
      <c r="D760">
        <f t="shared" si="45"/>
        <v>105492.23699999999</v>
      </c>
      <c r="E760">
        <v>65550</v>
      </c>
      <c r="F760" t="s">
        <v>2564</v>
      </c>
      <c r="G760" t="s">
        <v>29</v>
      </c>
      <c r="H760" t="s">
        <v>448</v>
      </c>
      <c r="I760" t="s">
        <v>107</v>
      </c>
      <c r="J760" t="s">
        <v>22</v>
      </c>
      <c r="K760" t="s">
        <v>22</v>
      </c>
      <c r="L760" t="s">
        <v>41</v>
      </c>
      <c r="M760">
        <f t="shared" si="46"/>
        <v>0</v>
      </c>
      <c r="N760" t="s">
        <v>24</v>
      </c>
      <c r="O760" t="s">
        <v>2565</v>
      </c>
      <c r="P760">
        <f t="shared" si="47"/>
        <v>34387.1</v>
      </c>
      <c r="Q760">
        <v>39985</v>
      </c>
      <c r="R760">
        <v>560</v>
      </c>
      <c r="S760">
        <f t="shared" si="48"/>
        <v>4.4000000000000004</v>
      </c>
    </row>
    <row r="761" spans="1:19" x14ac:dyDescent="0.25">
      <c r="A761" t="s">
        <v>396</v>
      </c>
      <c r="B761" t="s">
        <v>2566</v>
      </c>
      <c r="C761">
        <v>2017</v>
      </c>
      <c r="D761">
        <f t="shared" si="45"/>
        <v>35405.480000000003</v>
      </c>
      <c r="E761">
        <v>22000</v>
      </c>
      <c r="F761" t="s">
        <v>2567</v>
      </c>
      <c r="G761" t="s">
        <v>29</v>
      </c>
      <c r="H761" t="s">
        <v>2568</v>
      </c>
      <c r="I761" t="s">
        <v>107</v>
      </c>
      <c r="J761" t="s">
        <v>118</v>
      </c>
      <c r="K761" t="s">
        <v>22</v>
      </c>
      <c r="L761" t="s">
        <v>41</v>
      </c>
      <c r="M761">
        <f t="shared" si="46"/>
        <v>0</v>
      </c>
      <c r="N761" t="s">
        <v>24</v>
      </c>
      <c r="O761" t="s">
        <v>2569</v>
      </c>
      <c r="P761">
        <f t="shared" si="47"/>
        <v>180600</v>
      </c>
      <c r="Q761">
        <v>210000</v>
      </c>
      <c r="R761">
        <v>573</v>
      </c>
      <c r="S761">
        <f t="shared" si="48"/>
        <v>5.2</v>
      </c>
    </row>
    <row r="762" spans="1:19" x14ac:dyDescent="0.25">
      <c r="A762" t="s">
        <v>16</v>
      </c>
      <c r="B762" t="s">
        <v>2570</v>
      </c>
      <c r="C762">
        <v>2022</v>
      </c>
      <c r="D762">
        <f t="shared" si="45"/>
        <v>25105.704000000002</v>
      </c>
      <c r="E762">
        <v>15600</v>
      </c>
      <c r="F762" t="s">
        <v>580</v>
      </c>
      <c r="G762" t="s">
        <v>29</v>
      </c>
      <c r="H762" t="s">
        <v>2571</v>
      </c>
      <c r="I762" t="s">
        <v>107</v>
      </c>
      <c r="J762" t="s">
        <v>33</v>
      </c>
      <c r="K762" t="s">
        <v>136</v>
      </c>
      <c r="L762" t="s">
        <v>23</v>
      </c>
      <c r="M762">
        <f t="shared" si="46"/>
        <v>1</v>
      </c>
      <c r="N762" t="s">
        <v>24</v>
      </c>
      <c r="O762" t="s">
        <v>2572</v>
      </c>
      <c r="P762">
        <f t="shared" si="47"/>
        <v>59335.7</v>
      </c>
      <c r="Q762">
        <v>68995</v>
      </c>
      <c r="R762">
        <v>315</v>
      </c>
      <c r="S762">
        <f t="shared" si="48"/>
        <v>2.7</v>
      </c>
    </row>
    <row r="763" spans="1:19" x14ac:dyDescent="0.25">
      <c r="A763" t="s">
        <v>35</v>
      </c>
      <c r="B763" t="s">
        <v>508</v>
      </c>
      <c r="C763">
        <v>2021</v>
      </c>
      <c r="D763">
        <f t="shared" si="45"/>
        <v>36049.216</v>
      </c>
      <c r="E763">
        <v>22400</v>
      </c>
      <c r="F763" t="s">
        <v>2573</v>
      </c>
      <c r="G763" t="s">
        <v>29</v>
      </c>
      <c r="H763" t="s">
        <v>1721</v>
      </c>
      <c r="I763" t="s">
        <v>72</v>
      </c>
      <c r="J763" t="s">
        <v>118</v>
      </c>
      <c r="K763" t="s">
        <v>214</v>
      </c>
      <c r="L763" t="s">
        <v>41</v>
      </c>
      <c r="M763">
        <f t="shared" si="46"/>
        <v>0</v>
      </c>
      <c r="N763" t="s">
        <v>24</v>
      </c>
      <c r="O763" t="s">
        <v>2159</v>
      </c>
      <c r="P763">
        <f t="shared" si="47"/>
        <v>70434</v>
      </c>
      <c r="Q763">
        <v>81900</v>
      </c>
      <c r="R763">
        <v>471</v>
      </c>
      <c r="S763">
        <f t="shared" si="48"/>
        <v>5</v>
      </c>
    </row>
    <row r="764" spans="1:19" x14ac:dyDescent="0.25">
      <c r="A764" t="s">
        <v>35</v>
      </c>
      <c r="B764" t="s">
        <v>2574</v>
      </c>
      <c r="C764">
        <v>2015</v>
      </c>
      <c r="D764">
        <f t="shared" si="45"/>
        <v>143472.66099999999</v>
      </c>
      <c r="E764">
        <v>89150</v>
      </c>
      <c r="F764" t="s">
        <v>2575</v>
      </c>
      <c r="G764" t="s">
        <v>29</v>
      </c>
      <c r="H764" t="s">
        <v>766</v>
      </c>
      <c r="I764" t="s">
        <v>72</v>
      </c>
      <c r="J764" t="s">
        <v>118</v>
      </c>
      <c r="K764" t="s">
        <v>22</v>
      </c>
      <c r="L764" t="s">
        <v>41</v>
      </c>
      <c r="M764">
        <f t="shared" si="46"/>
        <v>0</v>
      </c>
      <c r="N764" t="s">
        <v>24</v>
      </c>
      <c r="O764" t="s">
        <v>2009</v>
      </c>
      <c r="P764">
        <f t="shared" si="47"/>
        <v>27434</v>
      </c>
      <c r="Q764">
        <v>31900</v>
      </c>
      <c r="R764">
        <v>360</v>
      </c>
      <c r="S764">
        <f t="shared" si="48"/>
        <v>4.5999999999999996</v>
      </c>
    </row>
    <row r="765" spans="1:19" x14ac:dyDescent="0.25">
      <c r="A765" t="s">
        <v>68</v>
      </c>
      <c r="B765" t="s">
        <v>380</v>
      </c>
      <c r="C765">
        <v>2023</v>
      </c>
      <c r="D765">
        <f t="shared" si="45"/>
        <v>24140.1</v>
      </c>
      <c r="E765">
        <v>15000</v>
      </c>
      <c r="F765" t="s">
        <v>2252</v>
      </c>
      <c r="G765" t="s">
        <v>29</v>
      </c>
      <c r="H765" t="s">
        <v>2576</v>
      </c>
      <c r="I765" t="s">
        <v>2577</v>
      </c>
      <c r="J765" t="s">
        <v>2578</v>
      </c>
      <c r="K765" t="s">
        <v>2579</v>
      </c>
      <c r="L765" t="s">
        <v>41</v>
      </c>
      <c r="M765">
        <f t="shared" si="46"/>
        <v>0</v>
      </c>
      <c r="O765" t="s">
        <v>2580</v>
      </c>
      <c r="P765">
        <f t="shared" si="47"/>
        <v>69660</v>
      </c>
      <c r="Q765">
        <v>81000</v>
      </c>
      <c r="R765" t="e">
        <v>#VALUE!</v>
      </c>
      <c r="S765" t="e">
        <f t="shared" si="48"/>
        <v>#VALUE!</v>
      </c>
    </row>
    <row r="766" spans="1:19" x14ac:dyDescent="0.25">
      <c r="A766" t="s">
        <v>50</v>
      </c>
      <c r="B766" t="s">
        <v>2581</v>
      </c>
      <c r="C766">
        <v>2018</v>
      </c>
      <c r="D766">
        <f t="shared" si="45"/>
        <v>79662.33</v>
      </c>
      <c r="E766">
        <v>49500</v>
      </c>
      <c r="F766" t="s">
        <v>2582</v>
      </c>
      <c r="G766" t="s">
        <v>29</v>
      </c>
      <c r="H766" t="s">
        <v>782</v>
      </c>
      <c r="I766" t="s">
        <v>21</v>
      </c>
      <c r="J766" t="s">
        <v>40</v>
      </c>
      <c r="K766" t="s">
        <v>33</v>
      </c>
      <c r="L766" t="s">
        <v>41</v>
      </c>
      <c r="M766">
        <f t="shared" si="46"/>
        <v>0</v>
      </c>
      <c r="N766" t="s">
        <v>24</v>
      </c>
      <c r="O766" t="s">
        <v>755</v>
      </c>
      <c r="P766">
        <f t="shared" si="47"/>
        <v>21500</v>
      </c>
      <c r="Q766">
        <v>25000</v>
      </c>
      <c r="R766">
        <v>220</v>
      </c>
      <c r="S766">
        <f t="shared" si="48"/>
        <v>2</v>
      </c>
    </row>
    <row r="767" spans="1:19" x14ac:dyDescent="0.25">
      <c r="A767" t="s">
        <v>50</v>
      </c>
      <c r="B767" t="s">
        <v>2583</v>
      </c>
      <c r="C767">
        <v>2003</v>
      </c>
      <c r="D767">
        <f t="shared" si="45"/>
        <v>202776.84</v>
      </c>
      <c r="E767">
        <v>126000</v>
      </c>
      <c r="F767" t="s">
        <v>2584</v>
      </c>
      <c r="G767" t="s">
        <v>29</v>
      </c>
      <c r="H767" t="s">
        <v>2585</v>
      </c>
      <c r="I767" t="s">
        <v>107</v>
      </c>
      <c r="J767" t="s">
        <v>33</v>
      </c>
      <c r="K767" t="s">
        <v>22</v>
      </c>
      <c r="M767">
        <f t="shared" si="46"/>
        <v>0</v>
      </c>
      <c r="O767" t="s">
        <v>2586</v>
      </c>
      <c r="P767">
        <f t="shared" si="47"/>
        <v>11911</v>
      </c>
      <c r="Q767">
        <v>13850</v>
      </c>
      <c r="R767">
        <v>360</v>
      </c>
      <c r="S767">
        <f t="shared" si="48"/>
        <v>4.2</v>
      </c>
    </row>
    <row r="768" spans="1:19" x14ac:dyDescent="0.25">
      <c r="A768" t="s">
        <v>426</v>
      </c>
      <c r="B768" t="s">
        <v>2587</v>
      </c>
      <c r="C768">
        <v>2015</v>
      </c>
      <c r="D768">
        <f t="shared" si="45"/>
        <v>137413.49590000001</v>
      </c>
      <c r="E768">
        <v>85385</v>
      </c>
      <c r="F768" t="s">
        <v>2588</v>
      </c>
      <c r="G768" t="s">
        <v>29</v>
      </c>
      <c r="H768" t="s">
        <v>962</v>
      </c>
      <c r="I768" t="s">
        <v>134</v>
      </c>
      <c r="J768" t="s">
        <v>33</v>
      </c>
      <c r="K768" t="s">
        <v>22</v>
      </c>
      <c r="L768" t="s">
        <v>41</v>
      </c>
      <c r="M768">
        <f t="shared" si="46"/>
        <v>0</v>
      </c>
      <c r="N768" t="s">
        <v>24</v>
      </c>
      <c r="O768" t="s">
        <v>2589</v>
      </c>
      <c r="P768">
        <f t="shared" si="47"/>
        <v>13373</v>
      </c>
      <c r="Q768">
        <v>15550</v>
      </c>
      <c r="R768">
        <v>210</v>
      </c>
      <c r="S768">
        <f t="shared" si="48"/>
        <v>2</v>
      </c>
    </row>
    <row r="769" spans="1:19" x14ac:dyDescent="0.25">
      <c r="A769" t="s">
        <v>363</v>
      </c>
      <c r="B769" t="s">
        <v>2590</v>
      </c>
      <c r="C769">
        <v>2023</v>
      </c>
      <c r="D769">
        <f t="shared" si="45"/>
        <v>4828.0199999999995</v>
      </c>
      <c r="E769">
        <v>3000</v>
      </c>
      <c r="F769" t="s">
        <v>1240</v>
      </c>
      <c r="G769" t="s">
        <v>245</v>
      </c>
      <c r="H769" t="s">
        <v>2591</v>
      </c>
      <c r="I769" t="s">
        <v>72</v>
      </c>
      <c r="J769" t="s">
        <v>118</v>
      </c>
      <c r="K769" t="s">
        <v>108</v>
      </c>
      <c r="L769" t="s">
        <v>41</v>
      </c>
      <c r="M769">
        <f t="shared" si="46"/>
        <v>0</v>
      </c>
      <c r="N769" t="s">
        <v>24</v>
      </c>
      <c r="O769" t="s">
        <v>2592</v>
      </c>
      <c r="P769">
        <f t="shared" si="47"/>
        <v>106639.14</v>
      </c>
      <c r="Q769">
        <v>123999</v>
      </c>
      <c r="R769">
        <v>277</v>
      </c>
      <c r="S769">
        <f t="shared" si="48"/>
        <v>3</v>
      </c>
    </row>
    <row r="770" spans="1:19" x14ac:dyDescent="0.25">
      <c r="A770" t="s">
        <v>26</v>
      </c>
      <c r="B770" t="s">
        <v>223</v>
      </c>
      <c r="C770">
        <v>2018</v>
      </c>
      <c r="D770">
        <f t="shared" si="45"/>
        <v>106419.21683999999</v>
      </c>
      <c r="E770">
        <v>66126</v>
      </c>
      <c r="F770" t="s">
        <v>2593</v>
      </c>
      <c r="G770" t="s">
        <v>29</v>
      </c>
      <c r="H770" t="s">
        <v>2594</v>
      </c>
      <c r="I770" t="s">
        <v>571</v>
      </c>
      <c r="J770" t="s">
        <v>2595</v>
      </c>
      <c r="K770" t="s">
        <v>33</v>
      </c>
      <c r="L770" t="s">
        <v>41</v>
      </c>
      <c r="M770">
        <f t="shared" si="46"/>
        <v>0</v>
      </c>
      <c r="O770" t="s">
        <v>2596</v>
      </c>
      <c r="P770">
        <f t="shared" si="47"/>
        <v>16503.400000000001</v>
      </c>
      <c r="Q770">
        <v>19190</v>
      </c>
      <c r="R770" t="e">
        <v>#VALUE!</v>
      </c>
      <c r="S770" t="e">
        <f t="shared" si="48"/>
        <v>#VALUE!</v>
      </c>
    </row>
    <row r="771" spans="1:19" x14ac:dyDescent="0.25">
      <c r="A771" t="s">
        <v>97</v>
      </c>
      <c r="B771" t="s">
        <v>2597</v>
      </c>
      <c r="C771">
        <v>2023</v>
      </c>
      <c r="D771">
        <f t="shared" ref="D771:D834" si="49">E771*1.60934</f>
        <v>1730.0405000000001</v>
      </c>
      <c r="E771">
        <v>1075</v>
      </c>
      <c r="F771" t="s">
        <v>2598</v>
      </c>
      <c r="G771" t="s">
        <v>29</v>
      </c>
      <c r="H771" t="s">
        <v>1295</v>
      </c>
      <c r="I771" t="s">
        <v>134</v>
      </c>
      <c r="J771" t="s">
        <v>118</v>
      </c>
      <c r="K771" t="s">
        <v>22</v>
      </c>
      <c r="L771" t="s">
        <v>41</v>
      </c>
      <c r="M771">
        <f t="shared" ref="M771:M834" si="50">IF(ISNUMBER(SEARCH("At least 1 accident or damage reported", L771)), 1, 0)</f>
        <v>0</v>
      </c>
      <c r="N771" t="s">
        <v>24</v>
      </c>
      <c r="O771" t="s">
        <v>1024</v>
      </c>
      <c r="P771">
        <f t="shared" ref="P771:P834" si="51">Q771*0.86</f>
        <v>30100</v>
      </c>
      <c r="Q771">
        <v>35000</v>
      </c>
      <c r="R771">
        <v>228</v>
      </c>
      <c r="S771">
        <f t="shared" ref="S771:S834" si="52">VALUE(SUBSTITUTE(MID(H771, SEARCH("L", H771)-4, 4), "L", ""))</f>
        <v>2.4</v>
      </c>
    </row>
    <row r="772" spans="1:19" x14ac:dyDescent="0.25">
      <c r="A772" t="s">
        <v>16</v>
      </c>
      <c r="B772" t="s">
        <v>2599</v>
      </c>
      <c r="C772">
        <v>2023</v>
      </c>
      <c r="D772">
        <f t="shared" si="49"/>
        <v>4005.6472600000002</v>
      </c>
      <c r="E772">
        <v>2489</v>
      </c>
      <c r="F772" t="s">
        <v>2600</v>
      </c>
      <c r="G772" t="s">
        <v>29</v>
      </c>
      <c r="H772" t="s">
        <v>525</v>
      </c>
      <c r="I772" t="s">
        <v>500</v>
      </c>
      <c r="J772" t="s">
        <v>2098</v>
      </c>
      <c r="K772" t="s">
        <v>1506</v>
      </c>
      <c r="L772" t="s">
        <v>41</v>
      </c>
      <c r="M772">
        <f t="shared" si="50"/>
        <v>0</v>
      </c>
      <c r="O772" t="s">
        <v>2238</v>
      </c>
      <c r="P772">
        <f t="shared" si="51"/>
        <v>85054</v>
      </c>
      <c r="Q772">
        <v>98900</v>
      </c>
      <c r="R772" t="e">
        <v>#VALUE!</v>
      </c>
      <c r="S772" t="e">
        <f t="shared" si="52"/>
        <v>#VALUE!</v>
      </c>
    </row>
    <row r="773" spans="1:19" x14ac:dyDescent="0.25">
      <c r="A773" t="s">
        <v>26</v>
      </c>
      <c r="B773" t="s">
        <v>1482</v>
      </c>
      <c r="C773">
        <v>2021</v>
      </c>
      <c r="D773">
        <f t="shared" si="49"/>
        <v>40233.5</v>
      </c>
      <c r="E773">
        <v>25000</v>
      </c>
      <c r="F773" t="s">
        <v>1037</v>
      </c>
      <c r="G773" t="s">
        <v>29</v>
      </c>
      <c r="H773" t="s">
        <v>2601</v>
      </c>
      <c r="I773" t="s">
        <v>95</v>
      </c>
      <c r="J773" t="s">
        <v>22</v>
      </c>
      <c r="K773" t="s">
        <v>33</v>
      </c>
      <c r="L773" t="s">
        <v>41</v>
      </c>
      <c r="M773">
        <f t="shared" si="50"/>
        <v>0</v>
      </c>
      <c r="N773" t="s">
        <v>24</v>
      </c>
      <c r="O773" t="s">
        <v>323</v>
      </c>
      <c r="P773">
        <f t="shared" si="51"/>
        <v>24510</v>
      </c>
      <c r="Q773">
        <v>28500</v>
      </c>
      <c r="R773">
        <v>191</v>
      </c>
      <c r="S773">
        <f t="shared" si="52"/>
        <v>2.5</v>
      </c>
    </row>
    <row r="774" spans="1:19" x14ac:dyDescent="0.25">
      <c r="A774" t="s">
        <v>130</v>
      </c>
      <c r="B774" t="s">
        <v>2602</v>
      </c>
      <c r="C774">
        <v>2017</v>
      </c>
      <c r="D774">
        <f t="shared" si="49"/>
        <v>148059.28</v>
      </c>
      <c r="E774">
        <v>92000</v>
      </c>
      <c r="F774" t="s">
        <v>2603</v>
      </c>
      <c r="G774" t="s">
        <v>29</v>
      </c>
      <c r="H774" t="s">
        <v>1162</v>
      </c>
      <c r="I774" t="s">
        <v>48</v>
      </c>
      <c r="J774" t="s">
        <v>22</v>
      </c>
      <c r="K774" t="s">
        <v>22</v>
      </c>
      <c r="L774" t="s">
        <v>41</v>
      </c>
      <c r="M774">
        <f t="shared" si="50"/>
        <v>0</v>
      </c>
      <c r="N774" t="s">
        <v>24</v>
      </c>
      <c r="O774" t="s">
        <v>2604</v>
      </c>
      <c r="P774">
        <f t="shared" si="51"/>
        <v>17974</v>
      </c>
      <c r="Q774">
        <v>20900</v>
      </c>
      <c r="R774">
        <v>390</v>
      </c>
      <c r="S774">
        <f t="shared" si="52"/>
        <v>5.6</v>
      </c>
    </row>
    <row r="775" spans="1:19" x14ac:dyDescent="0.25">
      <c r="A775" t="s">
        <v>35</v>
      </c>
      <c r="B775" t="s">
        <v>1265</v>
      </c>
      <c r="C775">
        <v>2008</v>
      </c>
      <c r="D775">
        <f t="shared" si="49"/>
        <v>198753.49</v>
      </c>
      <c r="E775">
        <v>123500</v>
      </c>
      <c r="F775" t="s">
        <v>2605</v>
      </c>
      <c r="G775" t="s">
        <v>29</v>
      </c>
      <c r="H775" t="s">
        <v>2606</v>
      </c>
      <c r="I775" t="s">
        <v>72</v>
      </c>
      <c r="J775" t="s">
        <v>118</v>
      </c>
      <c r="K775" t="s">
        <v>33</v>
      </c>
      <c r="L775" t="s">
        <v>23</v>
      </c>
      <c r="M775">
        <f t="shared" si="50"/>
        <v>1</v>
      </c>
      <c r="N775" t="s">
        <v>24</v>
      </c>
      <c r="O775" t="s">
        <v>537</v>
      </c>
      <c r="P775">
        <f t="shared" si="51"/>
        <v>12470</v>
      </c>
      <c r="Q775">
        <v>14500</v>
      </c>
      <c r="R775">
        <v>263</v>
      </c>
      <c r="S775">
        <f t="shared" si="52"/>
        <v>4.7</v>
      </c>
    </row>
    <row r="776" spans="1:19" x14ac:dyDescent="0.25">
      <c r="A776" t="s">
        <v>363</v>
      </c>
      <c r="B776" t="s">
        <v>2607</v>
      </c>
      <c r="C776">
        <v>2013</v>
      </c>
      <c r="D776">
        <f t="shared" si="49"/>
        <v>168980.7</v>
      </c>
      <c r="E776">
        <v>105000</v>
      </c>
      <c r="F776" t="s">
        <v>574</v>
      </c>
      <c r="G776" t="s">
        <v>29</v>
      </c>
      <c r="H776" t="s">
        <v>2608</v>
      </c>
      <c r="I776" t="s">
        <v>21</v>
      </c>
      <c r="J776" t="s">
        <v>22</v>
      </c>
      <c r="K776" t="s">
        <v>22</v>
      </c>
      <c r="L776" t="s">
        <v>23</v>
      </c>
      <c r="M776">
        <f t="shared" si="50"/>
        <v>1</v>
      </c>
      <c r="N776" t="s">
        <v>24</v>
      </c>
      <c r="O776" t="s">
        <v>672</v>
      </c>
      <c r="P776">
        <f t="shared" si="51"/>
        <v>10320</v>
      </c>
      <c r="Q776">
        <v>12000</v>
      </c>
      <c r="R776">
        <v>318</v>
      </c>
      <c r="S776">
        <f t="shared" si="52"/>
        <v>3.6</v>
      </c>
    </row>
    <row r="777" spans="1:19" x14ac:dyDescent="0.25">
      <c r="A777" t="s">
        <v>50</v>
      </c>
      <c r="B777" t="s">
        <v>2609</v>
      </c>
      <c r="C777">
        <v>2008</v>
      </c>
      <c r="D777">
        <f t="shared" si="49"/>
        <v>78857.66</v>
      </c>
      <c r="E777">
        <v>49000</v>
      </c>
      <c r="F777" t="s">
        <v>2610</v>
      </c>
      <c r="G777" t="s">
        <v>29</v>
      </c>
      <c r="H777" t="s">
        <v>2611</v>
      </c>
      <c r="I777" t="s">
        <v>134</v>
      </c>
      <c r="J777" t="s">
        <v>22</v>
      </c>
      <c r="K777" t="s">
        <v>22</v>
      </c>
      <c r="L777" t="s">
        <v>41</v>
      </c>
      <c r="M777">
        <f t="shared" si="50"/>
        <v>0</v>
      </c>
      <c r="N777" t="s">
        <v>24</v>
      </c>
      <c r="O777" t="s">
        <v>1149</v>
      </c>
      <c r="P777">
        <f t="shared" si="51"/>
        <v>54180</v>
      </c>
      <c r="Q777">
        <v>63000</v>
      </c>
      <c r="R777">
        <v>420</v>
      </c>
      <c r="S777">
        <f t="shared" si="52"/>
        <v>4.2</v>
      </c>
    </row>
    <row r="778" spans="1:19" x14ac:dyDescent="0.25">
      <c r="A778" t="s">
        <v>110</v>
      </c>
      <c r="B778" t="s">
        <v>2612</v>
      </c>
      <c r="C778">
        <v>2020</v>
      </c>
      <c r="D778">
        <f t="shared" si="49"/>
        <v>45636.054380000001</v>
      </c>
      <c r="E778">
        <v>28357</v>
      </c>
      <c r="F778" t="s">
        <v>2613</v>
      </c>
      <c r="G778" t="s">
        <v>29</v>
      </c>
      <c r="H778" t="s">
        <v>1170</v>
      </c>
      <c r="I778" t="s">
        <v>39</v>
      </c>
      <c r="J778" t="s">
        <v>2614</v>
      </c>
      <c r="K778" t="s">
        <v>2615</v>
      </c>
      <c r="L778" t="s">
        <v>41</v>
      </c>
      <c r="M778">
        <f t="shared" si="50"/>
        <v>0</v>
      </c>
      <c r="O778" t="s">
        <v>1372</v>
      </c>
      <c r="P778">
        <f t="shared" si="51"/>
        <v>40934.28</v>
      </c>
      <c r="Q778">
        <v>47598</v>
      </c>
      <c r="R778" t="e">
        <v>#VALUE!</v>
      </c>
      <c r="S778">
        <f t="shared" si="52"/>
        <v>3</v>
      </c>
    </row>
    <row r="779" spans="1:19" x14ac:dyDescent="0.25">
      <c r="A779" t="s">
        <v>148</v>
      </c>
      <c r="B779" t="s">
        <v>2194</v>
      </c>
      <c r="C779">
        <v>2018</v>
      </c>
      <c r="D779">
        <f t="shared" si="49"/>
        <v>130356.54</v>
      </c>
      <c r="E779">
        <v>81000</v>
      </c>
      <c r="F779" t="s">
        <v>2616</v>
      </c>
      <c r="G779" t="s">
        <v>19</v>
      </c>
      <c r="H779" t="s">
        <v>2617</v>
      </c>
      <c r="I779" t="s">
        <v>72</v>
      </c>
      <c r="J779" t="s">
        <v>214</v>
      </c>
      <c r="K779" t="s">
        <v>33</v>
      </c>
      <c r="L779" t="s">
        <v>41</v>
      </c>
      <c r="M779">
        <f t="shared" si="50"/>
        <v>0</v>
      </c>
      <c r="N779" t="s">
        <v>24</v>
      </c>
      <c r="O779" t="s">
        <v>675</v>
      </c>
      <c r="P779">
        <f t="shared" si="51"/>
        <v>27520</v>
      </c>
      <c r="Q779">
        <v>32000</v>
      </c>
      <c r="R779">
        <v>285</v>
      </c>
      <c r="S779">
        <f t="shared" si="52"/>
        <v>4.3</v>
      </c>
    </row>
    <row r="780" spans="1:19" x14ac:dyDescent="0.25">
      <c r="A780" t="s">
        <v>16</v>
      </c>
      <c r="B780" t="s">
        <v>982</v>
      </c>
      <c r="C780">
        <v>2021</v>
      </c>
      <c r="D780">
        <f t="shared" si="49"/>
        <v>72420.3</v>
      </c>
      <c r="E780">
        <v>45000</v>
      </c>
      <c r="F780" t="s">
        <v>1357</v>
      </c>
      <c r="G780" t="s">
        <v>29</v>
      </c>
      <c r="H780" t="s">
        <v>145</v>
      </c>
      <c r="I780" t="s">
        <v>107</v>
      </c>
      <c r="J780" t="s">
        <v>33</v>
      </c>
      <c r="K780" t="s">
        <v>22</v>
      </c>
      <c r="L780" t="s">
        <v>41</v>
      </c>
      <c r="M780">
        <f t="shared" si="50"/>
        <v>0</v>
      </c>
      <c r="N780" t="s">
        <v>24</v>
      </c>
      <c r="O780" t="s">
        <v>2023</v>
      </c>
      <c r="P780">
        <f t="shared" si="51"/>
        <v>44720</v>
      </c>
      <c r="Q780">
        <v>52000</v>
      </c>
      <c r="R780">
        <v>375</v>
      </c>
      <c r="S780">
        <f t="shared" si="52"/>
        <v>3.5</v>
      </c>
    </row>
    <row r="781" spans="1:19" x14ac:dyDescent="0.25">
      <c r="A781" t="s">
        <v>97</v>
      </c>
      <c r="B781" t="s">
        <v>1939</v>
      </c>
      <c r="C781">
        <v>2011</v>
      </c>
      <c r="D781">
        <f t="shared" si="49"/>
        <v>279149.67904000002</v>
      </c>
      <c r="E781">
        <v>173456</v>
      </c>
      <c r="F781" t="s">
        <v>2618</v>
      </c>
      <c r="G781" t="s">
        <v>19</v>
      </c>
      <c r="H781" t="s">
        <v>2174</v>
      </c>
      <c r="I781" t="s">
        <v>21</v>
      </c>
      <c r="J781" t="s">
        <v>22</v>
      </c>
      <c r="K781" t="s">
        <v>33</v>
      </c>
      <c r="L781" t="s">
        <v>23</v>
      </c>
      <c r="M781">
        <f t="shared" si="50"/>
        <v>1</v>
      </c>
      <c r="N781" t="s">
        <v>24</v>
      </c>
      <c r="O781" t="s">
        <v>1236</v>
      </c>
      <c r="P781">
        <f t="shared" si="51"/>
        <v>13760</v>
      </c>
      <c r="Q781">
        <v>16000</v>
      </c>
      <c r="R781">
        <v>381</v>
      </c>
      <c r="S781">
        <f t="shared" si="52"/>
        <v>5.7</v>
      </c>
    </row>
    <row r="782" spans="1:19" x14ac:dyDescent="0.25">
      <c r="A782" t="s">
        <v>68</v>
      </c>
      <c r="B782" t="s">
        <v>2619</v>
      </c>
      <c r="C782">
        <v>2021</v>
      </c>
      <c r="D782">
        <f t="shared" si="49"/>
        <v>22047.957999999999</v>
      </c>
      <c r="E782">
        <v>13700</v>
      </c>
      <c r="F782" t="s">
        <v>2620</v>
      </c>
      <c r="G782" t="s">
        <v>46</v>
      </c>
      <c r="H782" t="s">
        <v>355</v>
      </c>
      <c r="I782" t="s">
        <v>95</v>
      </c>
      <c r="J782" t="s">
        <v>22</v>
      </c>
      <c r="K782" t="s">
        <v>146</v>
      </c>
      <c r="M782">
        <f t="shared" si="50"/>
        <v>0</v>
      </c>
      <c r="O782" t="s">
        <v>147</v>
      </c>
      <c r="P782">
        <f t="shared" si="51"/>
        <v>51600</v>
      </c>
      <c r="Q782">
        <v>60000</v>
      </c>
      <c r="R782">
        <v>382</v>
      </c>
      <c r="S782">
        <f t="shared" si="52"/>
        <v>3</v>
      </c>
    </row>
    <row r="783" spans="1:19" x14ac:dyDescent="0.25">
      <c r="A783" t="s">
        <v>50</v>
      </c>
      <c r="B783" t="s">
        <v>2621</v>
      </c>
      <c r="C783">
        <v>2019</v>
      </c>
      <c r="D783">
        <f t="shared" si="49"/>
        <v>150312.356</v>
      </c>
      <c r="E783">
        <v>93400</v>
      </c>
      <c r="F783" t="s">
        <v>2622</v>
      </c>
      <c r="G783" t="s">
        <v>46</v>
      </c>
      <c r="H783" t="s">
        <v>2253</v>
      </c>
      <c r="I783" t="s">
        <v>72</v>
      </c>
      <c r="J783" t="s">
        <v>61</v>
      </c>
      <c r="K783" t="s">
        <v>108</v>
      </c>
      <c r="L783" t="s">
        <v>41</v>
      </c>
      <c r="M783">
        <f t="shared" si="50"/>
        <v>0</v>
      </c>
      <c r="N783" t="s">
        <v>24</v>
      </c>
      <c r="O783" t="s">
        <v>2551</v>
      </c>
      <c r="P783">
        <f t="shared" si="51"/>
        <v>36550</v>
      </c>
      <c r="Q783">
        <v>42500</v>
      </c>
      <c r="R783">
        <v>335</v>
      </c>
      <c r="S783">
        <f t="shared" si="52"/>
        <v>3</v>
      </c>
    </row>
    <row r="784" spans="1:19" x14ac:dyDescent="0.25">
      <c r="A784" t="s">
        <v>97</v>
      </c>
      <c r="B784" t="s">
        <v>2623</v>
      </c>
      <c r="C784">
        <v>2015</v>
      </c>
      <c r="D784">
        <f t="shared" si="49"/>
        <v>144840.6</v>
      </c>
      <c r="E784">
        <v>90000</v>
      </c>
      <c r="F784" t="s">
        <v>2624</v>
      </c>
      <c r="G784" t="s">
        <v>29</v>
      </c>
      <c r="H784" t="s">
        <v>275</v>
      </c>
      <c r="I784" t="s">
        <v>21</v>
      </c>
      <c r="J784" t="s">
        <v>118</v>
      </c>
      <c r="K784" t="s">
        <v>146</v>
      </c>
      <c r="L784" t="s">
        <v>41</v>
      </c>
      <c r="M784">
        <f t="shared" si="50"/>
        <v>0</v>
      </c>
      <c r="N784" t="s">
        <v>24</v>
      </c>
      <c r="O784" t="s">
        <v>2625</v>
      </c>
      <c r="P784">
        <f t="shared" si="51"/>
        <v>15652</v>
      </c>
      <c r="Q784">
        <v>18200</v>
      </c>
      <c r="R784">
        <v>268</v>
      </c>
      <c r="S784">
        <f t="shared" si="52"/>
        <v>3.5</v>
      </c>
    </row>
    <row r="785" spans="1:19" x14ac:dyDescent="0.25">
      <c r="A785" t="s">
        <v>277</v>
      </c>
      <c r="B785" t="s">
        <v>2626</v>
      </c>
      <c r="C785">
        <v>2017</v>
      </c>
      <c r="D785">
        <f t="shared" si="49"/>
        <v>65339.203999999998</v>
      </c>
      <c r="E785">
        <v>40600</v>
      </c>
      <c r="F785" t="s">
        <v>2627</v>
      </c>
      <c r="G785" t="s">
        <v>29</v>
      </c>
      <c r="H785" t="s">
        <v>1440</v>
      </c>
      <c r="I785" t="s">
        <v>48</v>
      </c>
      <c r="J785" t="s">
        <v>33</v>
      </c>
      <c r="K785" t="s">
        <v>22</v>
      </c>
      <c r="L785" t="s">
        <v>41</v>
      </c>
      <c r="M785">
        <f t="shared" si="50"/>
        <v>0</v>
      </c>
      <c r="N785" t="s">
        <v>24</v>
      </c>
      <c r="O785" t="s">
        <v>675</v>
      </c>
      <c r="P785">
        <f t="shared" si="51"/>
        <v>27520</v>
      </c>
      <c r="Q785">
        <v>32000</v>
      </c>
      <c r="R785">
        <v>252</v>
      </c>
      <c r="S785">
        <f t="shared" si="52"/>
        <v>2</v>
      </c>
    </row>
    <row r="786" spans="1:19" x14ac:dyDescent="0.25">
      <c r="A786" t="s">
        <v>35</v>
      </c>
      <c r="B786" t="s">
        <v>2628</v>
      </c>
      <c r="C786">
        <v>2023</v>
      </c>
      <c r="D786">
        <f t="shared" si="49"/>
        <v>32381.530139999999</v>
      </c>
      <c r="E786">
        <v>20121</v>
      </c>
      <c r="F786" t="s">
        <v>2629</v>
      </c>
      <c r="G786" t="s">
        <v>29</v>
      </c>
      <c r="H786" t="s">
        <v>77</v>
      </c>
      <c r="I786" t="s">
        <v>95</v>
      </c>
      <c r="J786" t="s">
        <v>33</v>
      </c>
      <c r="K786" t="s">
        <v>214</v>
      </c>
      <c r="L786" t="s">
        <v>41</v>
      </c>
      <c r="M786">
        <f t="shared" si="50"/>
        <v>0</v>
      </c>
      <c r="N786" t="s">
        <v>24</v>
      </c>
      <c r="O786" t="s">
        <v>2630</v>
      </c>
      <c r="P786">
        <f t="shared" si="51"/>
        <v>40526.639999999999</v>
      </c>
      <c r="Q786">
        <v>47124</v>
      </c>
      <c r="R786">
        <v>311</v>
      </c>
      <c r="S786">
        <f t="shared" si="52"/>
        <v>3.5</v>
      </c>
    </row>
    <row r="787" spans="1:19" x14ac:dyDescent="0.25">
      <c r="A787" t="s">
        <v>120</v>
      </c>
      <c r="B787" t="s">
        <v>121</v>
      </c>
      <c r="C787">
        <v>2020</v>
      </c>
      <c r="D787">
        <f t="shared" si="49"/>
        <v>6310.2221399999999</v>
      </c>
      <c r="E787">
        <v>3921</v>
      </c>
      <c r="F787" t="s">
        <v>2631</v>
      </c>
      <c r="G787" t="s">
        <v>29</v>
      </c>
      <c r="H787" t="s">
        <v>53</v>
      </c>
      <c r="I787" t="s">
        <v>2295</v>
      </c>
      <c r="J787" t="s">
        <v>22</v>
      </c>
      <c r="K787" t="s">
        <v>118</v>
      </c>
      <c r="L787" t="s">
        <v>41</v>
      </c>
      <c r="M787">
        <f t="shared" si="50"/>
        <v>0</v>
      </c>
      <c r="N787" t="s">
        <v>24</v>
      </c>
      <c r="O787" t="s">
        <v>2632</v>
      </c>
      <c r="P787">
        <f t="shared" si="51"/>
        <v>150500</v>
      </c>
      <c r="Q787">
        <v>175000</v>
      </c>
      <c r="R787" t="e">
        <v>#VALUE!</v>
      </c>
      <c r="S787" t="e">
        <f t="shared" si="52"/>
        <v>#VALUE!</v>
      </c>
    </row>
    <row r="788" spans="1:19" x14ac:dyDescent="0.25">
      <c r="A788" t="s">
        <v>35</v>
      </c>
      <c r="B788" t="s">
        <v>2633</v>
      </c>
      <c r="C788">
        <v>2011</v>
      </c>
      <c r="D788">
        <f t="shared" si="49"/>
        <v>301670.783</v>
      </c>
      <c r="E788">
        <v>187450</v>
      </c>
      <c r="F788" t="s">
        <v>2634</v>
      </c>
      <c r="G788" t="s">
        <v>29</v>
      </c>
      <c r="H788" t="s">
        <v>2635</v>
      </c>
      <c r="I788" t="s">
        <v>72</v>
      </c>
      <c r="J788" t="s">
        <v>61</v>
      </c>
      <c r="K788" t="s">
        <v>146</v>
      </c>
      <c r="L788" t="s">
        <v>23</v>
      </c>
      <c r="M788">
        <f t="shared" si="50"/>
        <v>1</v>
      </c>
      <c r="N788" t="s">
        <v>24</v>
      </c>
      <c r="O788" t="s">
        <v>2636</v>
      </c>
      <c r="P788">
        <f t="shared" si="51"/>
        <v>8944</v>
      </c>
      <c r="Q788">
        <v>10400</v>
      </c>
      <c r="R788">
        <v>275</v>
      </c>
      <c r="S788">
        <f t="shared" si="52"/>
        <v>3.5</v>
      </c>
    </row>
    <row r="789" spans="1:19" x14ac:dyDescent="0.25">
      <c r="A789" t="s">
        <v>97</v>
      </c>
      <c r="B789" t="s">
        <v>2637</v>
      </c>
      <c r="C789">
        <v>2021</v>
      </c>
      <c r="D789">
        <f t="shared" si="49"/>
        <v>10299.776</v>
      </c>
      <c r="E789">
        <v>6400</v>
      </c>
      <c r="F789" t="s">
        <v>1932</v>
      </c>
      <c r="G789" t="s">
        <v>29</v>
      </c>
      <c r="H789" t="s">
        <v>100</v>
      </c>
      <c r="I789" t="s">
        <v>107</v>
      </c>
      <c r="J789" t="s">
        <v>33</v>
      </c>
      <c r="K789" t="s">
        <v>22</v>
      </c>
      <c r="L789" t="s">
        <v>41</v>
      </c>
      <c r="M789">
        <f t="shared" si="50"/>
        <v>0</v>
      </c>
      <c r="N789" t="s">
        <v>24</v>
      </c>
      <c r="O789" t="s">
        <v>1176</v>
      </c>
      <c r="P789">
        <f t="shared" si="51"/>
        <v>58480</v>
      </c>
      <c r="Q789">
        <v>68000</v>
      </c>
      <c r="R789">
        <v>382</v>
      </c>
      <c r="S789">
        <f t="shared" si="52"/>
        <v>3</v>
      </c>
    </row>
    <row r="790" spans="1:19" x14ac:dyDescent="0.25">
      <c r="A790" t="s">
        <v>120</v>
      </c>
      <c r="B790" t="s">
        <v>188</v>
      </c>
      <c r="C790">
        <v>2017</v>
      </c>
      <c r="D790">
        <f t="shared" si="49"/>
        <v>87709.03</v>
      </c>
      <c r="E790">
        <v>54500</v>
      </c>
      <c r="F790" t="s">
        <v>2638</v>
      </c>
      <c r="G790" t="s">
        <v>29</v>
      </c>
      <c r="H790" t="s">
        <v>190</v>
      </c>
      <c r="I790" t="s">
        <v>191</v>
      </c>
      <c r="J790" t="s">
        <v>118</v>
      </c>
      <c r="K790" t="s">
        <v>22</v>
      </c>
      <c r="L790" t="s">
        <v>41</v>
      </c>
      <c r="M790">
        <f t="shared" si="50"/>
        <v>0</v>
      </c>
      <c r="N790" t="s">
        <v>24</v>
      </c>
      <c r="O790" t="s">
        <v>1577</v>
      </c>
      <c r="P790">
        <f t="shared" si="51"/>
        <v>32675.7</v>
      </c>
      <c r="Q790">
        <v>37995</v>
      </c>
      <c r="R790">
        <v>362</v>
      </c>
      <c r="S790">
        <f t="shared" si="52"/>
        <v>3</v>
      </c>
    </row>
    <row r="791" spans="1:19" x14ac:dyDescent="0.25">
      <c r="A791" t="s">
        <v>68</v>
      </c>
      <c r="B791" t="s">
        <v>2639</v>
      </c>
      <c r="C791">
        <v>2017</v>
      </c>
      <c r="D791">
        <f t="shared" si="49"/>
        <v>126333.19</v>
      </c>
      <c r="E791">
        <v>78500</v>
      </c>
      <c r="F791" t="s">
        <v>2640</v>
      </c>
      <c r="G791" t="s">
        <v>29</v>
      </c>
      <c r="H791" t="s">
        <v>181</v>
      </c>
      <c r="I791" t="s">
        <v>95</v>
      </c>
      <c r="J791" t="s">
        <v>214</v>
      </c>
      <c r="K791" t="s">
        <v>108</v>
      </c>
      <c r="L791" t="s">
        <v>23</v>
      </c>
      <c r="M791">
        <f t="shared" si="50"/>
        <v>1</v>
      </c>
      <c r="N791" t="s">
        <v>24</v>
      </c>
      <c r="O791" t="s">
        <v>333</v>
      </c>
      <c r="P791">
        <f t="shared" si="51"/>
        <v>36120</v>
      </c>
      <c r="Q791">
        <v>42000</v>
      </c>
      <c r="R791">
        <v>445</v>
      </c>
      <c r="S791">
        <f t="shared" si="52"/>
        <v>4.4000000000000004</v>
      </c>
    </row>
    <row r="792" spans="1:19" x14ac:dyDescent="0.25">
      <c r="A792" t="s">
        <v>148</v>
      </c>
      <c r="B792" t="s">
        <v>2336</v>
      </c>
      <c r="C792">
        <v>2018</v>
      </c>
      <c r="D792">
        <f t="shared" si="49"/>
        <v>120700.5</v>
      </c>
      <c r="E792">
        <v>75000</v>
      </c>
      <c r="F792" t="s">
        <v>681</v>
      </c>
      <c r="G792" t="s">
        <v>29</v>
      </c>
      <c r="H792" t="s">
        <v>164</v>
      </c>
      <c r="I792" t="s">
        <v>21</v>
      </c>
      <c r="J792" t="s">
        <v>61</v>
      </c>
      <c r="K792" t="s">
        <v>22</v>
      </c>
      <c r="L792" t="s">
        <v>41</v>
      </c>
      <c r="M792">
        <f t="shared" si="50"/>
        <v>0</v>
      </c>
      <c r="N792" t="s">
        <v>24</v>
      </c>
      <c r="O792" t="s">
        <v>920</v>
      </c>
      <c r="P792">
        <f t="shared" si="51"/>
        <v>30960</v>
      </c>
      <c r="Q792">
        <v>36000</v>
      </c>
      <c r="R792">
        <v>355</v>
      </c>
      <c r="S792">
        <f t="shared" si="52"/>
        <v>5.3</v>
      </c>
    </row>
    <row r="793" spans="1:19" x14ac:dyDescent="0.25">
      <c r="A793" t="s">
        <v>16</v>
      </c>
      <c r="B793" t="s">
        <v>2641</v>
      </c>
      <c r="C793">
        <v>2014</v>
      </c>
      <c r="D793">
        <f t="shared" si="49"/>
        <v>144821.28792</v>
      </c>
      <c r="E793">
        <v>89988</v>
      </c>
      <c r="F793" t="s">
        <v>2642</v>
      </c>
      <c r="G793" t="s">
        <v>29</v>
      </c>
      <c r="H793" t="s">
        <v>2643</v>
      </c>
      <c r="I793" t="s">
        <v>72</v>
      </c>
      <c r="J793" t="s">
        <v>214</v>
      </c>
      <c r="K793" t="s">
        <v>214</v>
      </c>
      <c r="L793" t="s">
        <v>23</v>
      </c>
      <c r="M793">
        <f t="shared" si="50"/>
        <v>1</v>
      </c>
      <c r="N793" t="s">
        <v>24</v>
      </c>
      <c r="O793" t="s">
        <v>2551</v>
      </c>
      <c r="P793">
        <f t="shared" si="51"/>
        <v>36550</v>
      </c>
      <c r="Q793">
        <v>42500</v>
      </c>
      <c r="R793">
        <v>411</v>
      </c>
      <c r="S793">
        <f t="shared" si="52"/>
        <v>6.2</v>
      </c>
    </row>
    <row r="794" spans="1:19" x14ac:dyDescent="0.25">
      <c r="A794" t="s">
        <v>450</v>
      </c>
      <c r="B794" t="s">
        <v>2644</v>
      </c>
      <c r="C794">
        <v>2005</v>
      </c>
      <c r="D794">
        <f t="shared" si="49"/>
        <v>172199.38</v>
      </c>
      <c r="E794">
        <v>107000</v>
      </c>
      <c r="F794" t="s">
        <v>830</v>
      </c>
      <c r="G794" t="s">
        <v>29</v>
      </c>
      <c r="H794" t="s">
        <v>2645</v>
      </c>
      <c r="I794" t="s">
        <v>72</v>
      </c>
      <c r="J794" t="s">
        <v>226</v>
      </c>
      <c r="K794" t="s">
        <v>146</v>
      </c>
      <c r="L794" t="s">
        <v>41</v>
      </c>
      <c r="M794">
        <f t="shared" si="50"/>
        <v>0</v>
      </c>
      <c r="N794" t="s">
        <v>24</v>
      </c>
      <c r="O794" t="s">
        <v>798</v>
      </c>
      <c r="P794">
        <f t="shared" si="51"/>
        <v>6106</v>
      </c>
      <c r="Q794">
        <v>7100</v>
      </c>
      <c r="R794">
        <v>250</v>
      </c>
      <c r="S794">
        <f t="shared" si="52"/>
        <v>3</v>
      </c>
    </row>
    <row r="795" spans="1:19" x14ac:dyDescent="0.25">
      <c r="A795" t="s">
        <v>690</v>
      </c>
      <c r="B795" t="s">
        <v>2646</v>
      </c>
      <c r="C795">
        <v>2019</v>
      </c>
      <c r="D795">
        <f t="shared" si="49"/>
        <v>34439.875999999997</v>
      </c>
      <c r="E795">
        <v>21400</v>
      </c>
      <c r="F795" t="s">
        <v>2647</v>
      </c>
      <c r="G795" t="s">
        <v>29</v>
      </c>
      <c r="H795" t="s">
        <v>1381</v>
      </c>
      <c r="I795" t="s">
        <v>95</v>
      </c>
      <c r="J795" t="s">
        <v>118</v>
      </c>
      <c r="K795" t="s">
        <v>22</v>
      </c>
      <c r="L795" t="s">
        <v>41</v>
      </c>
      <c r="M795">
        <f t="shared" si="50"/>
        <v>0</v>
      </c>
      <c r="N795" t="s">
        <v>24</v>
      </c>
      <c r="O795" t="s">
        <v>323</v>
      </c>
      <c r="P795">
        <f t="shared" si="51"/>
        <v>24510</v>
      </c>
      <c r="Q795">
        <v>28500</v>
      </c>
      <c r="R795">
        <v>280</v>
      </c>
      <c r="S795">
        <f t="shared" si="52"/>
        <v>2</v>
      </c>
    </row>
    <row r="796" spans="1:19" x14ac:dyDescent="0.25">
      <c r="A796" t="s">
        <v>857</v>
      </c>
      <c r="B796" t="s">
        <v>2648</v>
      </c>
      <c r="C796">
        <v>2007</v>
      </c>
      <c r="D796">
        <f t="shared" si="49"/>
        <v>133816.62100000001</v>
      </c>
      <c r="E796">
        <v>83150</v>
      </c>
      <c r="F796" t="s">
        <v>2649</v>
      </c>
      <c r="G796" t="s">
        <v>29</v>
      </c>
      <c r="H796" t="s">
        <v>2650</v>
      </c>
      <c r="I796" t="s">
        <v>21</v>
      </c>
      <c r="J796" t="s">
        <v>118</v>
      </c>
      <c r="K796" t="s">
        <v>146</v>
      </c>
      <c r="L796" t="s">
        <v>41</v>
      </c>
      <c r="M796">
        <f t="shared" si="50"/>
        <v>0</v>
      </c>
      <c r="N796" t="s">
        <v>24</v>
      </c>
      <c r="O796" t="s">
        <v>2651</v>
      </c>
      <c r="P796">
        <f t="shared" si="51"/>
        <v>5977</v>
      </c>
      <c r="Q796">
        <v>6950</v>
      </c>
      <c r="R796">
        <v>244</v>
      </c>
      <c r="S796">
        <f t="shared" si="52"/>
        <v>2.2999999999999998</v>
      </c>
    </row>
    <row r="797" spans="1:19" x14ac:dyDescent="0.25">
      <c r="A797" t="s">
        <v>16</v>
      </c>
      <c r="B797" t="s">
        <v>2652</v>
      </c>
      <c r="C797">
        <v>2018</v>
      </c>
      <c r="D797">
        <f t="shared" si="49"/>
        <v>148059.28</v>
      </c>
      <c r="E797">
        <v>92000</v>
      </c>
      <c r="F797" t="s">
        <v>2603</v>
      </c>
      <c r="G797" t="s">
        <v>245</v>
      </c>
      <c r="H797" t="s">
        <v>2653</v>
      </c>
      <c r="I797" t="s">
        <v>165</v>
      </c>
      <c r="J797" t="s">
        <v>22</v>
      </c>
      <c r="K797" t="s">
        <v>22</v>
      </c>
      <c r="L797" t="s">
        <v>23</v>
      </c>
      <c r="M797">
        <f t="shared" si="50"/>
        <v>1</v>
      </c>
      <c r="N797" t="s">
        <v>24</v>
      </c>
      <c r="O797" t="s">
        <v>566</v>
      </c>
      <c r="P797">
        <f t="shared" si="51"/>
        <v>31390</v>
      </c>
      <c r="Q797">
        <v>36500</v>
      </c>
      <c r="R797">
        <v>250</v>
      </c>
      <c r="S797">
        <f t="shared" si="52"/>
        <v>3</v>
      </c>
    </row>
    <row r="798" spans="1:19" x14ac:dyDescent="0.25">
      <c r="A798" t="s">
        <v>120</v>
      </c>
      <c r="B798" t="s">
        <v>2193</v>
      </c>
      <c r="C798">
        <v>2021</v>
      </c>
      <c r="D798">
        <f t="shared" si="49"/>
        <v>24207.692279999999</v>
      </c>
      <c r="E798">
        <v>15042</v>
      </c>
      <c r="F798" t="s">
        <v>2654</v>
      </c>
      <c r="G798" t="s">
        <v>29</v>
      </c>
      <c r="H798" t="s">
        <v>53</v>
      </c>
      <c r="I798" t="s">
        <v>123</v>
      </c>
      <c r="J798" t="s">
        <v>2655</v>
      </c>
      <c r="K798" t="s">
        <v>2656</v>
      </c>
      <c r="L798" t="s">
        <v>41</v>
      </c>
      <c r="M798">
        <f t="shared" si="50"/>
        <v>0</v>
      </c>
      <c r="O798" t="s">
        <v>2657</v>
      </c>
      <c r="P798">
        <f t="shared" si="51"/>
        <v>46955.14</v>
      </c>
      <c r="Q798">
        <v>54599</v>
      </c>
      <c r="R798" t="e">
        <v>#VALUE!</v>
      </c>
      <c r="S798" t="e">
        <f t="shared" si="52"/>
        <v>#VALUE!</v>
      </c>
    </row>
    <row r="799" spans="1:19" x14ac:dyDescent="0.25">
      <c r="A799" t="s">
        <v>50</v>
      </c>
      <c r="B799" t="s">
        <v>1756</v>
      </c>
      <c r="C799">
        <v>2017</v>
      </c>
      <c r="D799">
        <f t="shared" si="49"/>
        <v>62764.26</v>
      </c>
      <c r="E799">
        <v>39000</v>
      </c>
      <c r="F799" t="s">
        <v>298</v>
      </c>
      <c r="G799" t="s">
        <v>29</v>
      </c>
      <c r="H799" t="s">
        <v>1694</v>
      </c>
      <c r="I799" t="s">
        <v>107</v>
      </c>
      <c r="J799" t="s">
        <v>22</v>
      </c>
      <c r="K799" t="s">
        <v>22</v>
      </c>
      <c r="L799" t="s">
        <v>23</v>
      </c>
      <c r="M799">
        <f t="shared" si="50"/>
        <v>1</v>
      </c>
      <c r="N799" t="s">
        <v>24</v>
      </c>
      <c r="O799" t="s">
        <v>1024</v>
      </c>
      <c r="P799">
        <f t="shared" si="51"/>
        <v>30100</v>
      </c>
      <c r="Q799">
        <v>35000</v>
      </c>
      <c r="R799">
        <v>333</v>
      </c>
      <c r="S799">
        <f t="shared" si="52"/>
        <v>3</v>
      </c>
    </row>
    <row r="800" spans="1:19" x14ac:dyDescent="0.25">
      <c r="A800" t="s">
        <v>567</v>
      </c>
      <c r="B800" t="s">
        <v>727</v>
      </c>
      <c r="C800">
        <v>2017</v>
      </c>
      <c r="D800">
        <f t="shared" si="49"/>
        <v>108603.09122</v>
      </c>
      <c r="E800">
        <v>67483</v>
      </c>
      <c r="F800" t="s">
        <v>2658</v>
      </c>
      <c r="G800" t="s">
        <v>29</v>
      </c>
      <c r="H800" t="s">
        <v>1841</v>
      </c>
      <c r="I800" t="s">
        <v>21</v>
      </c>
      <c r="J800" t="s">
        <v>108</v>
      </c>
      <c r="K800" t="s">
        <v>146</v>
      </c>
      <c r="L800" t="s">
        <v>23</v>
      </c>
      <c r="M800">
        <f t="shared" si="50"/>
        <v>1</v>
      </c>
      <c r="N800" t="s">
        <v>24</v>
      </c>
      <c r="O800" t="s">
        <v>2659</v>
      </c>
      <c r="P800">
        <f t="shared" si="51"/>
        <v>39990</v>
      </c>
      <c r="Q800">
        <v>46500</v>
      </c>
      <c r="R800">
        <v>410</v>
      </c>
      <c r="S800">
        <f t="shared" si="52"/>
        <v>6.4</v>
      </c>
    </row>
    <row r="801" spans="1:19" x14ac:dyDescent="0.25">
      <c r="A801" t="s">
        <v>79</v>
      </c>
      <c r="B801" t="s">
        <v>2660</v>
      </c>
      <c r="C801">
        <v>2015</v>
      </c>
      <c r="D801">
        <f t="shared" si="49"/>
        <v>99922.311260000002</v>
      </c>
      <c r="E801">
        <v>62089</v>
      </c>
      <c r="F801" t="s">
        <v>2661</v>
      </c>
      <c r="H801" t="s">
        <v>1120</v>
      </c>
      <c r="I801" t="s">
        <v>72</v>
      </c>
      <c r="J801" t="s">
        <v>22</v>
      </c>
      <c r="K801" t="s">
        <v>146</v>
      </c>
      <c r="L801" t="s">
        <v>41</v>
      </c>
      <c r="M801">
        <f t="shared" si="50"/>
        <v>0</v>
      </c>
      <c r="N801" t="s">
        <v>24</v>
      </c>
      <c r="O801" t="s">
        <v>2662</v>
      </c>
      <c r="P801">
        <f t="shared" si="51"/>
        <v>25778.5</v>
      </c>
      <c r="Q801">
        <v>29975</v>
      </c>
      <c r="R801">
        <v>329</v>
      </c>
      <c r="S801" t="e">
        <f t="shared" si="52"/>
        <v>#VALUE!</v>
      </c>
    </row>
    <row r="802" spans="1:19" x14ac:dyDescent="0.25">
      <c r="A802" t="s">
        <v>50</v>
      </c>
      <c r="B802" t="s">
        <v>2663</v>
      </c>
      <c r="C802">
        <v>2017</v>
      </c>
      <c r="D802">
        <f t="shared" si="49"/>
        <v>87387.161999999997</v>
      </c>
      <c r="E802">
        <v>54300</v>
      </c>
      <c r="F802" t="s">
        <v>2664</v>
      </c>
      <c r="G802" t="s">
        <v>29</v>
      </c>
      <c r="H802" t="s">
        <v>2665</v>
      </c>
      <c r="I802" t="s">
        <v>95</v>
      </c>
      <c r="J802" t="s">
        <v>22</v>
      </c>
      <c r="K802" t="s">
        <v>22</v>
      </c>
      <c r="L802" t="s">
        <v>41</v>
      </c>
      <c r="M802">
        <f t="shared" si="50"/>
        <v>0</v>
      </c>
      <c r="N802" t="s">
        <v>24</v>
      </c>
      <c r="O802" t="s">
        <v>102</v>
      </c>
      <c r="P802">
        <f t="shared" si="51"/>
        <v>46010</v>
      </c>
      <c r="Q802">
        <v>53500</v>
      </c>
      <c r="R802">
        <v>605</v>
      </c>
      <c r="S802">
        <f t="shared" si="52"/>
        <v>4</v>
      </c>
    </row>
    <row r="803" spans="1:19" x14ac:dyDescent="0.25">
      <c r="A803" t="s">
        <v>26</v>
      </c>
      <c r="B803" t="s">
        <v>431</v>
      </c>
      <c r="C803">
        <v>2022</v>
      </c>
      <c r="D803">
        <f t="shared" si="49"/>
        <v>49189.477099999996</v>
      </c>
      <c r="E803">
        <v>30565</v>
      </c>
      <c r="F803" t="s">
        <v>2666</v>
      </c>
      <c r="G803" t="s">
        <v>46</v>
      </c>
      <c r="H803" t="s">
        <v>2667</v>
      </c>
      <c r="I803" t="s">
        <v>72</v>
      </c>
      <c r="J803" t="s">
        <v>33</v>
      </c>
      <c r="K803" t="s">
        <v>22</v>
      </c>
      <c r="L803" t="s">
        <v>41</v>
      </c>
      <c r="M803">
        <f t="shared" si="50"/>
        <v>0</v>
      </c>
      <c r="N803" t="s">
        <v>24</v>
      </c>
      <c r="O803" t="s">
        <v>272</v>
      </c>
      <c r="P803">
        <f t="shared" si="51"/>
        <v>24940</v>
      </c>
      <c r="Q803">
        <v>29000</v>
      </c>
      <c r="R803">
        <v>192</v>
      </c>
      <c r="S803">
        <f t="shared" si="52"/>
        <v>2</v>
      </c>
    </row>
    <row r="804" spans="1:19" x14ac:dyDescent="0.25">
      <c r="A804" t="s">
        <v>50</v>
      </c>
      <c r="B804" t="s">
        <v>2668</v>
      </c>
      <c r="C804">
        <v>2016</v>
      </c>
      <c r="D804">
        <f t="shared" si="49"/>
        <v>229598.10044000001</v>
      </c>
      <c r="E804">
        <v>142666</v>
      </c>
      <c r="F804" t="s">
        <v>2669</v>
      </c>
      <c r="G804" t="s">
        <v>29</v>
      </c>
      <c r="H804" t="s">
        <v>688</v>
      </c>
      <c r="I804" t="s">
        <v>95</v>
      </c>
      <c r="J804" t="s">
        <v>22</v>
      </c>
      <c r="K804" t="s">
        <v>22</v>
      </c>
      <c r="L804" t="s">
        <v>23</v>
      </c>
      <c r="M804">
        <f t="shared" si="50"/>
        <v>1</v>
      </c>
      <c r="N804" t="s">
        <v>24</v>
      </c>
      <c r="O804" t="s">
        <v>1463</v>
      </c>
      <c r="P804">
        <f t="shared" si="51"/>
        <v>18920</v>
      </c>
      <c r="Q804">
        <v>22000</v>
      </c>
      <c r="R804">
        <v>450</v>
      </c>
      <c r="S804">
        <f t="shared" si="52"/>
        <v>4</v>
      </c>
    </row>
    <row r="805" spans="1:19" x14ac:dyDescent="0.25">
      <c r="A805" t="s">
        <v>16</v>
      </c>
      <c r="B805" t="s">
        <v>2670</v>
      </c>
      <c r="C805">
        <v>2009</v>
      </c>
      <c r="D805">
        <f t="shared" si="49"/>
        <v>267472.30800000002</v>
      </c>
      <c r="E805">
        <v>166200</v>
      </c>
      <c r="F805" t="s">
        <v>2671</v>
      </c>
      <c r="G805" t="s">
        <v>29</v>
      </c>
      <c r="H805" t="s">
        <v>2672</v>
      </c>
      <c r="I805" t="s">
        <v>72</v>
      </c>
      <c r="J805" t="s">
        <v>40</v>
      </c>
      <c r="K805" t="s">
        <v>33</v>
      </c>
      <c r="L805" t="s">
        <v>23</v>
      </c>
      <c r="M805">
        <f t="shared" si="50"/>
        <v>1</v>
      </c>
      <c r="N805" t="s">
        <v>24</v>
      </c>
      <c r="O805" t="s">
        <v>2673</v>
      </c>
      <c r="P805">
        <f t="shared" si="51"/>
        <v>6019.14</v>
      </c>
      <c r="Q805">
        <v>6999</v>
      </c>
      <c r="R805">
        <v>207</v>
      </c>
      <c r="S805">
        <f t="shared" si="52"/>
        <v>4</v>
      </c>
    </row>
    <row r="806" spans="1:19" x14ac:dyDescent="0.25">
      <c r="A806" t="s">
        <v>43</v>
      </c>
      <c r="B806" t="s">
        <v>2674</v>
      </c>
      <c r="C806">
        <v>2015</v>
      </c>
      <c r="D806">
        <f t="shared" si="49"/>
        <v>143194.24518</v>
      </c>
      <c r="E806">
        <v>88977</v>
      </c>
      <c r="F806" t="s">
        <v>2675</v>
      </c>
      <c r="G806" t="s">
        <v>46</v>
      </c>
      <c r="H806" t="s">
        <v>47</v>
      </c>
      <c r="I806" t="s">
        <v>48</v>
      </c>
      <c r="J806" t="s">
        <v>33</v>
      </c>
      <c r="K806" t="s">
        <v>22</v>
      </c>
      <c r="L806" t="s">
        <v>23</v>
      </c>
      <c r="M806">
        <f t="shared" si="50"/>
        <v>1</v>
      </c>
      <c r="N806" t="s">
        <v>24</v>
      </c>
      <c r="O806" t="s">
        <v>2676</v>
      </c>
      <c r="P806">
        <f t="shared" si="51"/>
        <v>17180.22</v>
      </c>
      <c r="Q806">
        <v>19977</v>
      </c>
      <c r="R806">
        <v>354</v>
      </c>
      <c r="S806">
        <f t="shared" si="52"/>
        <v>3.5</v>
      </c>
    </row>
    <row r="807" spans="1:19" x14ac:dyDescent="0.25">
      <c r="A807" t="s">
        <v>68</v>
      </c>
      <c r="B807" t="s">
        <v>1703</v>
      </c>
      <c r="C807">
        <v>2011</v>
      </c>
      <c r="D807">
        <f t="shared" si="49"/>
        <v>184897.07259999998</v>
      </c>
      <c r="E807">
        <v>114890</v>
      </c>
      <c r="F807" t="s">
        <v>2677</v>
      </c>
      <c r="G807" t="s">
        <v>29</v>
      </c>
      <c r="H807" t="s">
        <v>2527</v>
      </c>
      <c r="I807" t="s">
        <v>107</v>
      </c>
      <c r="J807" t="s">
        <v>118</v>
      </c>
      <c r="K807" t="s">
        <v>146</v>
      </c>
      <c r="L807" t="s">
        <v>41</v>
      </c>
      <c r="M807">
        <f t="shared" si="50"/>
        <v>0</v>
      </c>
      <c r="N807" t="s">
        <v>24</v>
      </c>
      <c r="O807" t="s">
        <v>2678</v>
      </c>
      <c r="P807">
        <f t="shared" si="51"/>
        <v>18051.400000000001</v>
      </c>
      <c r="Q807">
        <v>20990</v>
      </c>
      <c r="R807">
        <v>414</v>
      </c>
      <c r="S807">
        <f t="shared" si="52"/>
        <v>4</v>
      </c>
    </row>
    <row r="808" spans="1:19" x14ac:dyDescent="0.25">
      <c r="A808" t="s">
        <v>120</v>
      </c>
      <c r="B808" t="s">
        <v>2679</v>
      </c>
      <c r="C808">
        <v>2009</v>
      </c>
      <c r="D808">
        <f t="shared" si="49"/>
        <v>275197.14</v>
      </c>
      <c r="E808">
        <v>171000</v>
      </c>
      <c r="F808" t="s">
        <v>203</v>
      </c>
      <c r="G808" t="s">
        <v>29</v>
      </c>
      <c r="H808" t="s">
        <v>275</v>
      </c>
      <c r="I808" t="s">
        <v>247</v>
      </c>
      <c r="J808" t="s">
        <v>22</v>
      </c>
      <c r="K808" t="s">
        <v>22</v>
      </c>
      <c r="L808" t="s">
        <v>23</v>
      </c>
      <c r="M808">
        <f t="shared" si="50"/>
        <v>1</v>
      </c>
      <c r="N808" t="s">
        <v>24</v>
      </c>
      <c r="O808" t="s">
        <v>2680</v>
      </c>
      <c r="P808">
        <f t="shared" si="51"/>
        <v>4085</v>
      </c>
      <c r="Q808">
        <v>4750</v>
      </c>
      <c r="R808">
        <v>268</v>
      </c>
      <c r="S808">
        <f t="shared" si="52"/>
        <v>3.5</v>
      </c>
    </row>
    <row r="809" spans="1:19" x14ac:dyDescent="0.25">
      <c r="A809" t="s">
        <v>16</v>
      </c>
      <c r="B809" t="s">
        <v>2681</v>
      </c>
      <c r="C809">
        <v>2019</v>
      </c>
      <c r="D809">
        <f t="shared" si="49"/>
        <v>144948.42577999999</v>
      </c>
      <c r="E809">
        <v>90067</v>
      </c>
      <c r="F809" t="s">
        <v>2682</v>
      </c>
      <c r="G809" t="s">
        <v>29</v>
      </c>
      <c r="H809" t="s">
        <v>2683</v>
      </c>
      <c r="I809" t="s">
        <v>571</v>
      </c>
      <c r="J809" t="s">
        <v>22</v>
      </c>
      <c r="K809" t="s">
        <v>1354</v>
      </c>
      <c r="L809" t="s">
        <v>41</v>
      </c>
      <c r="M809">
        <f t="shared" si="50"/>
        <v>0</v>
      </c>
      <c r="O809" t="s">
        <v>2548</v>
      </c>
      <c r="P809">
        <f t="shared" si="51"/>
        <v>24587.399999999998</v>
      </c>
      <c r="Q809">
        <v>28590</v>
      </c>
      <c r="R809" t="e">
        <v>#VALUE!</v>
      </c>
      <c r="S809" t="e">
        <f t="shared" si="52"/>
        <v>#VALUE!</v>
      </c>
    </row>
    <row r="810" spans="1:19" x14ac:dyDescent="0.25">
      <c r="A810" t="s">
        <v>148</v>
      </c>
      <c r="B810" t="s">
        <v>2152</v>
      </c>
      <c r="C810">
        <v>2014</v>
      </c>
      <c r="D810">
        <f t="shared" si="49"/>
        <v>157037.78786000001</v>
      </c>
      <c r="E810">
        <v>97579</v>
      </c>
      <c r="F810" t="s">
        <v>2684</v>
      </c>
      <c r="G810" t="s">
        <v>29</v>
      </c>
      <c r="H810" t="s">
        <v>2685</v>
      </c>
      <c r="I810" t="s">
        <v>107</v>
      </c>
      <c r="J810" t="s">
        <v>22</v>
      </c>
      <c r="K810" t="s">
        <v>22</v>
      </c>
      <c r="L810" t="s">
        <v>23</v>
      </c>
      <c r="M810">
        <f t="shared" si="50"/>
        <v>1</v>
      </c>
      <c r="N810" t="s">
        <v>24</v>
      </c>
      <c r="O810" t="s">
        <v>1096</v>
      </c>
      <c r="P810">
        <f t="shared" si="51"/>
        <v>12900</v>
      </c>
      <c r="Q810">
        <v>15000</v>
      </c>
      <c r="R810">
        <v>323</v>
      </c>
      <c r="S810">
        <f t="shared" si="52"/>
        <v>3.6</v>
      </c>
    </row>
    <row r="811" spans="1:19" x14ac:dyDescent="0.25">
      <c r="A811" t="s">
        <v>857</v>
      </c>
      <c r="B811" t="s">
        <v>2686</v>
      </c>
      <c r="C811">
        <v>2017</v>
      </c>
      <c r="D811">
        <f t="shared" si="49"/>
        <v>83685.679999999993</v>
      </c>
      <c r="E811">
        <v>52000</v>
      </c>
      <c r="F811" t="s">
        <v>163</v>
      </c>
      <c r="G811" t="s">
        <v>29</v>
      </c>
      <c r="H811" t="s">
        <v>2687</v>
      </c>
      <c r="I811" t="s">
        <v>134</v>
      </c>
      <c r="J811" t="s">
        <v>22</v>
      </c>
      <c r="K811" t="s">
        <v>22</v>
      </c>
      <c r="L811" t="s">
        <v>23</v>
      </c>
      <c r="M811">
        <f t="shared" si="50"/>
        <v>1</v>
      </c>
      <c r="N811" t="s">
        <v>24</v>
      </c>
      <c r="O811" t="s">
        <v>1477</v>
      </c>
      <c r="P811">
        <f t="shared" si="51"/>
        <v>17630</v>
      </c>
      <c r="Q811">
        <v>20500</v>
      </c>
      <c r="R811">
        <v>155</v>
      </c>
      <c r="S811">
        <f t="shared" si="52"/>
        <v>2</v>
      </c>
    </row>
    <row r="812" spans="1:19" x14ac:dyDescent="0.25">
      <c r="A812" t="s">
        <v>210</v>
      </c>
      <c r="B812" t="s">
        <v>2082</v>
      </c>
      <c r="C812">
        <v>2021</v>
      </c>
      <c r="D812">
        <f t="shared" si="49"/>
        <v>41791.341119999997</v>
      </c>
      <c r="E812">
        <v>25968</v>
      </c>
      <c r="F812" t="s">
        <v>2688</v>
      </c>
      <c r="G812" t="s">
        <v>29</v>
      </c>
      <c r="H812" t="s">
        <v>570</v>
      </c>
      <c r="I812" t="s">
        <v>31</v>
      </c>
      <c r="J812" t="s">
        <v>2689</v>
      </c>
      <c r="K812" t="s">
        <v>2228</v>
      </c>
      <c r="L812" t="s">
        <v>41</v>
      </c>
      <c r="M812">
        <f t="shared" si="50"/>
        <v>0</v>
      </c>
      <c r="O812" t="s">
        <v>2690</v>
      </c>
      <c r="P812">
        <f t="shared" si="51"/>
        <v>33028.300000000003</v>
      </c>
      <c r="Q812">
        <v>38405</v>
      </c>
      <c r="R812" t="e">
        <v>#VALUE!</v>
      </c>
      <c r="S812" t="e">
        <f t="shared" si="52"/>
        <v>#VALUE!</v>
      </c>
    </row>
    <row r="813" spans="1:19" x14ac:dyDescent="0.25">
      <c r="A813" t="s">
        <v>268</v>
      </c>
      <c r="B813" t="s">
        <v>2691</v>
      </c>
      <c r="C813">
        <v>2016</v>
      </c>
      <c r="D813">
        <f t="shared" si="49"/>
        <v>67077.291200000007</v>
      </c>
      <c r="E813">
        <v>41680</v>
      </c>
      <c r="F813" t="s">
        <v>2692</v>
      </c>
      <c r="G813" t="s">
        <v>29</v>
      </c>
      <c r="H813" t="s">
        <v>2693</v>
      </c>
      <c r="I813" t="s">
        <v>21</v>
      </c>
      <c r="J813" t="s">
        <v>61</v>
      </c>
      <c r="K813" t="s">
        <v>22</v>
      </c>
      <c r="L813" t="s">
        <v>41</v>
      </c>
      <c r="M813">
        <f t="shared" si="50"/>
        <v>0</v>
      </c>
      <c r="N813" t="s">
        <v>24</v>
      </c>
      <c r="O813" t="s">
        <v>2694</v>
      </c>
      <c r="P813">
        <f t="shared" si="51"/>
        <v>15045.699999999999</v>
      </c>
      <c r="Q813">
        <v>17495</v>
      </c>
      <c r="R813">
        <v>189</v>
      </c>
      <c r="S813">
        <f t="shared" si="52"/>
        <v>2</v>
      </c>
    </row>
    <row r="814" spans="1:19" x14ac:dyDescent="0.25">
      <c r="A814" t="s">
        <v>2695</v>
      </c>
      <c r="B814" t="s">
        <v>2696</v>
      </c>
      <c r="C814">
        <v>2002</v>
      </c>
      <c r="D814">
        <f t="shared" si="49"/>
        <v>124241.048</v>
      </c>
      <c r="E814">
        <v>77200</v>
      </c>
      <c r="F814" t="s">
        <v>2697</v>
      </c>
      <c r="G814" t="s">
        <v>29</v>
      </c>
      <c r="H814" t="s">
        <v>2698</v>
      </c>
      <c r="I814" t="s">
        <v>839</v>
      </c>
      <c r="J814" t="s">
        <v>22</v>
      </c>
      <c r="K814" t="s">
        <v>146</v>
      </c>
      <c r="L814" t="s">
        <v>41</v>
      </c>
      <c r="M814">
        <f t="shared" si="50"/>
        <v>0</v>
      </c>
      <c r="N814" t="s">
        <v>24</v>
      </c>
      <c r="O814" t="s">
        <v>309</v>
      </c>
      <c r="P814">
        <f t="shared" si="51"/>
        <v>6450</v>
      </c>
      <c r="Q814">
        <v>7500</v>
      </c>
      <c r="R814">
        <v>205</v>
      </c>
      <c r="S814">
        <f t="shared" si="52"/>
        <v>2</v>
      </c>
    </row>
    <row r="815" spans="1:19" x14ac:dyDescent="0.25">
      <c r="A815" t="s">
        <v>68</v>
      </c>
      <c r="B815" t="s">
        <v>2699</v>
      </c>
      <c r="C815">
        <v>2019</v>
      </c>
      <c r="D815">
        <f t="shared" si="49"/>
        <v>80467</v>
      </c>
      <c r="E815">
        <v>50000</v>
      </c>
      <c r="F815" t="s">
        <v>1781</v>
      </c>
      <c r="G815" t="s">
        <v>29</v>
      </c>
      <c r="H815" t="s">
        <v>2387</v>
      </c>
      <c r="I815" t="s">
        <v>95</v>
      </c>
      <c r="J815" t="s">
        <v>40</v>
      </c>
      <c r="K815" t="s">
        <v>226</v>
      </c>
      <c r="L815" t="s">
        <v>41</v>
      </c>
      <c r="M815">
        <f t="shared" si="50"/>
        <v>0</v>
      </c>
      <c r="N815" t="s">
        <v>24</v>
      </c>
      <c r="O815" t="s">
        <v>805</v>
      </c>
      <c r="P815">
        <f t="shared" si="51"/>
        <v>36980</v>
      </c>
      <c r="Q815">
        <v>43000</v>
      </c>
      <c r="R815">
        <v>335</v>
      </c>
      <c r="S815">
        <f t="shared" si="52"/>
        <v>3</v>
      </c>
    </row>
    <row r="816" spans="1:19" x14ac:dyDescent="0.25">
      <c r="A816" t="s">
        <v>277</v>
      </c>
      <c r="B816" t="s">
        <v>2700</v>
      </c>
      <c r="C816">
        <v>2021</v>
      </c>
      <c r="D816">
        <f t="shared" si="49"/>
        <v>34782.665419999998</v>
      </c>
      <c r="E816">
        <v>21613</v>
      </c>
      <c r="F816" t="s">
        <v>2701</v>
      </c>
      <c r="G816" t="s">
        <v>29</v>
      </c>
      <c r="H816" t="s">
        <v>346</v>
      </c>
      <c r="I816" t="s">
        <v>39</v>
      </c>
      <c r="J816" t="s">
        <v>118</v>
      </c>
      <c r="K816" t="s">
        <v>136</v>
      </c>
      <c r="L816" t="s">
        <v>41</v>
      </c>
      <c r="M816">
        <f t="shared" si="50"/>
        <v>0</v>
      </c>
      <c r="O816" t="s">
        <v>2702</v>
      </c>
      <c r="P816">
        <f t="shared" si="51"/>
        <v>50738.28</v>
      </c>
      <c r="Q816">
        <v>58998</v>
      </c>
      <c r="R816" t="e">
        <v>#VALUE!</v>
      </c>
      <c r="S816">
        <f t="shared" si="52"/>
        <v>2</v>
      </c>
    </row>
    <row r="817" spans="1:19" x14ac:dyDescent="0.25">
      <c r="A817" t="s">
        <v>50</v>
      </c>
      <c r="B817" t="s">
        <v>2703</v>
      </c>
      <c r="C817">
        <v>2022</v>
      </c>
      <c r="D817">
        <f t="shared" si="49"/>
        <v>27965.501179999999</v>
      </c>
      <c r="E817">
        <v>17377</v>
      </c>
      <c r="F817" t="s">
        <v>2704</v>
      </c>
      <c r="G817" t="s">
        <v>29</v>
      </c>
      <c r="H817" t="s">
        <v>1110</v>
      </c>
      <c r="I817" t="s">
        <v>39</v>
      </c>
      <c r="J817" t="s">
        <v>2130</v>
      </c>
      <c r="K817" t="s">
        <v>2705</v>
      </c>
      <c r="L817" t="s">
        <v>41</v>
      </c>
      <c r="M817">
        <f t="shared" si="50"/>
        <v>0</v>
      </c>
      <c r="O817" t="s">
        <v>533</v>
      </c>
      <c r="P817">
        <f t="shared" si="51"/>
        <v>34398.28</v>
      </c>
      <c r="Q817">
        <v>39998</v>
      </c>
      <c r="R817" t="e">
        <v>#VALUE!</v>
      </c>
      <c r="S817">
        <f t="shared" si="52"/>
        <v>2</v>
      </c>
    </row>
    <row r="818" spans="1:19" x14ac:dyDescent="0.25">
      <c r="A818" t="s">
        <v>503</v>
      </c>
      <c r="B818" t="s">
        <v>1464</v>
      </c>
      <c r="C818">
        <v>2020</v>
      </c>
      <c r="D818">
        <f t="shared" si="49"/>
        <v>48965.778839999999</v>
      </c>
      <c r="E818">
        <v>30426</v>
      </c>
      <c r="F818" t="s">
        <v>2706</v>
      </c>
      <c r="G818" t="s">
        <v>29</v>
      </c>
      <c r="H818" t="s">
        <v>1466</v>
      </c>
      <c r="I818" t="s">
        <v>123</v>
      </c>
      <c r="J818" t="s">
        <v>2707</v>
      </c>
      <c r="K818" t="s">
        <v>266</v>
      </c>
      <c r="M818">
        <f t="shared" si="50"/>
        <v>0</v>
      </c>
      <c r="O818" t="s">
        <v>2708</v>
      </c>
      <c r="P818">
        <f t="shared" si="51"/>
        <v>25494.7</v>
      </c>
      <c r="Q818">
        <v>29645</v>
      </c>
      <c r="R818" t="e">
        <v>#VALUE!</v>
      </c>
      <c r="S818" t="e">
        <f t="shared" si="52"/>
        <v>#VALUE!</v>
      </c>
    </row>
    <row r="819" spans="1:19" x14ac:dyDescent="0.25">
      <c r="A819" t="s">
        <v>50</v>
      </c>
      <c r="B819" t="s">
        <v>2709</v>
      </c>
      <c r="C819">
        <v>2005</v>
      </c>
      <c r="D819">
        <f t="shared" si="49"/>
        <v>246229.02</v>
      </c>
      <c r="E819">
        <v>153000</v>
      </c>
      <c r="F819" t="s">
        <v>2710</v>
      </c>
      <c r="G819" t="s">
        <v>29</v>
      </c>
      <c r="H819" t="s">
        <v>2711</v>
      </c>
      <c r="I819" t="s">
        <v>454</v>
      </c>
      <c r="J819" t="s">
        <v>40</v>
      </c>
      <c r="K819" t="s">
        <v>40</v>
      </c>
      <c r="L819" t="s">
        <v>23</v>
      </c>
      <c r="M819">
        <f t="shared" si="50"/>
        <v>1</v>
      </c>
      <c r="N819" t="s">
        <v>24</v>
      </c>
      <c r="O819" t="s">
        <v>319</v>
      </c>
      <c r="P819">
        <f t="shared" si="51"/>
        <v>5590</v>
      </c>
      <c r="Q819">
        <v>6500</v>
      </c>
      <c r="R819">
        <v>250</v>
      </c>
      <c r="S819">
        <f t="shared" si="52"/>
        <v>2.7</v>
      </c>
    </row>
    <row r="820" spans="1:19" x14ac:dyDescent="0.25">
      <c r="A820" t="s">
        <v>2712</v>
      </c>
      <c r="B820" t="s">
        <v>2713</v>
      </c>
      <c r="C820">
        <v>2004</v>
      </c>
      <c r="D820">
        <f t="shared" si="49"/>
        <v>91088.644</v>
      </c>
      <c r="E820">
        <v>56600</v>
      </c>
      <c r="F820" t="s">
        <v>2714</v>
      </c>
      <c r="G820" t="s">
        <v>29</v>
      </c>
      <c r="H820" t="s">
        <v>1631</v>
      </c>
      <c r="I820" t="s">
        <v>2008</v>
      </c>
      <c r="J820" t="s">
        <v>61</v>
      </c>
      <c r="K820" t="s">
        <v>22</v>
      </c>
      <c r="L820" t="s">
        <v>41</v>
      </c>
      <c r="M820">
        <f t="shared" si="50"/>
        <v>0</v>
      </c>
      <c r="N820" t="s">
        <v>24</v>
      </c>
      <c r="O820" t="s">
        <v>598</v>
      </c>
      <c r="P820">
        <f t="shared" si="51"/>
        <v>19780</v>
      </c>
      <c r="Q820">
        <v>23000</v>
      </c>
      <c r="R820">
        <v>302</v>
      </c>
      <c r="S820">
        <f t="shared" si="52"/>
        <v>4.5999999999999996</v>
      </c>
    </row>
    <row r="821" spans="1:19" x14ac:dyDescent="0.25">
      <c r="A821" t="s">
        <v>26</v>
      </c>
      <c r="B821" t="s">
        <v>2715</v>
      </c>
      <c r="C821">
        <v>2015</v>
      </c>
      <c r="D821">
        <f t="shared" si="49"/>
        <v>187668.35608</v>
      </c>
      <c r="E821">
        <v>116612</v>
      </c>
      <c r="F821" t="s">
        <v>2716</v>
      </c>
      <c r="G821" t="s">
        <v>29</v>
      </c>
      <c r="H821" t="s">
        <v>2717</v>
      </c>
      <c r="I821" t="s">
        <v>95</v>
      </c>
      <c r="J821" t="s">
        <v>118</v>
      </c>
      <c r="K821" t="s">
        <v>118</v>
      </c>
      <c r="L821" t="s">
        <v>23</v>
      </c>
      <c r="M821">
        <f t="shared" si="50"/>
        <v>1</v>
      </c>
      <c r="N821" t="s">
        <v>24</v>
      </c>
      <c r="O821" t="s">
        <v>2718</v>
      </c>
      <c r="P821">
        <f t="shared" si="51"/>
        <v>10922</v>
      </c>
      <c r="Q821">
        <v>12700</v>
      </c>
      <c r="R821">
        <v>311</v>
      </c>
      <c r="S821">
        <f t="shared" si="52"/>
        <v>3.8</v>
      </c>
    </row>
    <row r="822" spans="1:19" x14ac:dyDescent="0.25">
      <c r="A822" t="s">
        <v>50</v>
      </c>
      <c r="B822" t="s">
        <v>833</v>
      </c>
      <c r="C822">
        <v>2018</v>
      </c>
      <c r="D822">
        <f t="shared" si="49"/>
        <v>115872.48</v>
      </c>
      <c r="E822">
        <v>72000</v>
      </c>
      <c r="F822" t="s">
        <v>1318</v>
      </c>
      <c r="G822" t="s">
        <v>29</v>
      </c>
      <c r="H822" t="s">
        <v>834</v>
      </c>
      <c r="I822" t="s">
        <v>72</v>
      </c>
      <c r="J822" t="s">
        <v>40</v>
      </c>
      <c r="K822" t="s">
        <v>22</v>
      </c>
      <c r="L822" t="s">
        <v>23</v>
      </c>
      <c r="M822">
        <f t="shared" si="50"/>
        <v>1</v>
      </c>
      <c r="N822" t="s">
        <v>24</v>
      </c>
      <c r="O822" t="s">
        <v>411</v>
      </c>
      <c r="P822">
        <f t="shared" si="51"/>
        <v>25800</v>
      </c>
      <c r="Q822">
        <v>30000</v>
      </c>
      <c r="R822">
        <v>354</v>
      </c>
      <c r="S822">
        <f t="shared" si="52"/>
        <v>3</v>
      </c>
    </row>
    <row r="823" spans="1:19" x14ac:dyDescent="0.25">
      <c r="A823" t="s">
        <v>50</v>
      </c>
      <c r="B823" t="s">
        <v>2621</v>
      </c>
      <c r="C823">
        <v>2019</v>
      </c>
      <c r="D823">
        <f t="shared" si="49"/>
        <v>62764.26</v>
      </c>
      <c r="E823">
        <v>39000</v>
      </c>
      <c r="F823" t="s">
        <v>298</v>
      </c>
      <c r="G823" t="s">
        <v>46</v>
      </c>
      <c r="H823" t="s">
        <v>2253</v>
      </c>
      <c r="I823" t="s">
        <v>95</v>
      </c>
      <c r="J823" t="s">
        <v>22</v>
      </c>
      <c r="K823" t="s">
        <v>108</v>
      </c>
      <c r="L823" t="s">
        <v>41</v>
      </c>
      <c r="M823">
        <f t="shared" si="50"/>
        <v>0</v>
      </c>
      <c r="N823" t="s">
        <v>24</v>
      </c>
      <c r="O823" t="s">
        <v>1450</v>
      </c>
      <c r="P823">
        <f t="shared" si="51"/>
        <v>43000</v>
      </c>
      <c r="Q823">
        <v>50000</v>
      </c>
      <c r="R823">
        <v>335</v>
      </c>
      <c r="S823">
        <f t="shared" si="52"/>
        <v>3</v>
      </c>
    </row>
    <row r="824" spans="1:19" x14ac:dyDescent="0.25">
      <c r="A824" t="s">
        <v>103</v>
      </c>
      <c r="B824" t="s">
        <v>1498</v>
      </c>
      <c r="C824">
        <v>2008</v>
      </c>
      <c r="D824">
        <f t="shared" si="49"/>
        <v>239791.66</v>
      </c>
      <c r="E824">
        <v>149000</v>
      </c>
      <c r="F824" t="s">
        <v>1573</v>
      </c>
      <c r="G824" t="s">
        <v>29</v>
      </c>
      <c r="H824" t="s">
        <v>828</v>
      </c>
      <c r="I824" t="s">
        <v>72</v>
      </c>
      <c r="J824" t="s">
        <v>226</v>
      </c>
      <c r="K824" t="s">
        <v>146</v>
      </c>
      <c r="L824" t="s">
        <v>41</v>
      </c>
      <c r="M824">
        <f t="shared" si="50"/>
        <v>0</v>
      </c>
      <c r="N824" t="s">
        <v>24</v>
      </c>
      <c r="O824" t="s">
        <v>2719</v>
      </c>
      <c r="P824">
        <f t="shared" si="51"/>
        <v>8685.14</v>
      </c>
      <c r="Q824">
        <v>10099</v>
      </c>
      <c r="R824">
        <v>300</v>
      </c>
      <c r="S824">
        <f t="shared" si="52"/>
        <v>5.4</v>
      </c>
    </row>
    <row r="825" spans="1:19" x14ac:dyDescent="0.25">
      <c r="A825" t="s">
        <v>68</v>
      </c>
      <c r="B825" t="s">
        <v>380</v>
      </c>
      <c r="C825">
        <v>2018</v>
      </c>
      <c r="D825">
        <f t="shared" si="49"/>
        <v>31060.261999999999</v>
      </c>
      <c r="E825">
        <v>19300</v>
      </c>
      <c r="F825" t="s">
        <v>2386</v>
      </c>
      <c r="G825" t="s">
        <v>29</v>
      </c>
      <c r="H825" t="s">
        <v>382</v>
      </c>
      <c r="I825" t="s">
        <v>134</v>
      </c>
      <c r="J825" t="s">
        <v>118</v>
      </c>
      <c r="K825" t="s">
        <v>61</v>
      </c>
      <c r="L825" t="s">
        <v>41</v>
      </c>
      <c r="M825">
        <f t="shared" si="50"/>
        <v>0</v>
      </c>
      <c r="N825" t="s">
        <v>24</v>
      </c>
      <c r="O825" t="s">
        <v>2720</v>
      </c>
      <c r="P825">
        <f t="shared" si="51"/>
        <v>55040</v>
      </c>
      <c r="Q825">
        <v>64000</v>
      </c>
      <c r="R825">
        <v>425</v>
      </c>
      <c r="S825">
        <f t="shared" si="52"/>
        <v>3</v>
      </c>
    </row>
    <row r="826" spans="1:19" x14ac:dyDescent="0.25">
      <c r="A826" t="s">
        <v>857</v>
      </c>
      <c r="B826" t="s">
        <v>2721</v>
      </c>
      <c r="C826">
        <v>2021</v>
      </c>
      <c r="D826">
        <f t="shared" si="49"/>
        <v>44797.588239999997</v>
      </c>
      <c r="E826">
        <v>27836</v>
      </c>
      <c r="F826" t="s">
        <v>2722</v>
      </c>
      <c r="G826" t="s">
        <v>29</v>
      </c>
      <c r="H826" t="s">
        <v>860</v>
      </c>
      <c r="I826" t="s">
        <v>571</v>
      </c>
      <c r="J826" t="s">
        <v>2723</v>
      </c>
      <c r="K826" t="s">
        <v>214</v>
      </c>
      <c r="L826" t="s">
        <v>41</v>
      </c>
      <c r="M826">
        <f t="shared" si="50"/>
        <v>0</v>
      </c>
      <c r="N826" t="s">
        <v>24</v>
      </c>
      <c r="O826" t="s">
        <v>2724</v>
      </c>
      <c r="P826">
        <f t="shared" si="51"/>
        <v>31793.34</v>
      </c>
      <c r="Q826">
        <v>36969</v>
      </c>
      <c r="R826" t="e">
        <v>#VALUE!</v>
      </c>
      <c r="S826" t="e">
        <f t="shared" si="52"/>
        <v>#VALUE!</v>
      </c>
    </row>
    <row r="827" spans="1:19" x14ac:dyDescent="0.25">
      <c r="A827" t="s">
        <v>148</v>
      </c>
      <c r="B827" t="s">
        <v>1366</v>
      </c>
      <c r="C827">
        <v>2023</v>
      </c>
      <c r="D827">
        <f t="shared" si="49"/>
        <v>5267.3698199999999</v>
      </c>
      <c r="E827">
        <v>3273</v>
      </c>
      <c r="F827" t="s">
        <v>2725</v>
      </c>
      <c r="G827" t="s">
        <v>29</v>
      </c>
      <c r="H827" t="s">
        <v>1368</v>
      </c>
      <c r="I827" t="s">
        <v>107</v>
      </c>
      <c r="J827" t="s">
        <v>22</v>
      </c>
      <c r="K827" t="s">
        <v>214</v>
      </c>
      <c r="L827" t="s">
        <v>41</v>
      </c>
      <c r="M827">
        <f t="shared" si="50"/>
        <v>0</v>
      </c>
      <c r="N827" t="s">
        <v>24</v>
      </c>
      <c r="O827" t="s">
        <v>2726</v>
      </c>
      <c r="P827">
        <f t="shared" si="51"/>
        <v>67939.14</v>
      </c>
      <c r="Q827">
        <v>78999</v>
      </c>
      <c r="R827">
        <v>490</v>
      </c>
      <c r="S827">
        <f t="shared" si="52"/>
        <v>6.2</v>
      </c>
    </row>
    <row r="828" spans="1:19" x14ac:dyDescent="0.25">
      <c r="A828" t="s">
        <v>16</v>
      </c>
      <c r="B828" t="s">
        <v>2727</v>
      </c>
      <c r="C828">
        <v>2017</v>
      </c>
      <c r="D828">
        <f t="shared" si="49"/>
        <v>119652.81965999999</v>
      </c>
      <c r="E828">
        <v>74349</v>
      </c>
      <c r="F828" t="s">
        <v>2728</v>
      </c>
      <c r="G828" t="s">
        <v>29</v>
      </c>
      <c r="H828" t="s">
        <v>145</v>
      </c>
      <c r="I828" t="s">
        <v>165</v>
      </c>
      <c r="J828" t="s">
        <v>118</v>
      </c>
      <c r="K828" t="s">
        <v>136</v>
      </c>
      <c r="L828" t="s">
        <v>41</v>
      </c>
      <c r="M828">
        <f t="shared" si="50"/>
        <v>0</v>
      </c>
      <c r="N828" t="s">
        <v>24</v>
      </c>
      <c r="O828" t="s">
        <v>920</v>
      </c>
      <c r="P828">
        <f t="shared" si="51"/>
        <v>30960</v>
      </c>
      <c r="Q828">
        <v>36000</v>
      </c>
      <c r="R828">
        <v>375</v>
      </c>
      <c r="S828">
        <f t="shared" si="52"/>
        <v>3.5</v>
      </c>
    </row>
    <row r="829" spans="1:19" x14ac:dyDescent="0.25">
      <c r="A829" t="s">
        <v>16</v>
      </c>
      <c r="B829" t="s">
        <v>1603</v>
      </c>
      <c r="C829">
        <v>2019</v>
      </c>
      <c r="D829">
        <f t="shared" si="49"/>
        <v>136793.9</v>
      </c>
      <c r="E829">
        <v>85000</v>
      </c>
      <c r="F829" t="s">
        <v>1365</v>
      </c>
      <c r="G829" t="s">
        <v>245</v>
      </c>
      <c r="H829" t="s">
        <v>2729</v>
      </c>
      <c r="I829" t="s">
        <v>21</v>
      </c>
      <c r="J829" t="s">
        <v>118</v>
      </c>
      <c r="K829" t="s">
        <v>22</v>
      </c>
      <c r="L829" t="s">
        <v>23</v>
      </c>
      <c r="M829">
        <f t="shared" si="50"/>
        <v>1</v>
      </c>
      <c r="N829" t="s">
        <v>24</v>
      </c>
      <c r="O829" t="s">
        <v>449</v>
      </c>
      <c r="P829">
        <f t="shared" si="51"/>
        <v>47300</v>
      </c>
      <c r="Q829">
        <v>55000</v>
      </c>
      <c r="R829">
        <v>450</v>
      </c>
      <c r="S829">
        <f t="shared" si="52"/>
        <v>6.7</v>
      </c>
    </row>
    <row r="830" spans="1:19" x14ac:dyDescent="0.25">
      <c r="A830" t="s">
        <v>697</v>
      </c>
      <c r="B830" t="s">
        <v>1239</v>
      </c>
      <c r="C830">
        <v>2022</v>
      </c>
      <c r="D830">
        <f t="shared" si="49"/>
        <v>3621.0149999999999</v>
      </c>
      <c r="E830">
        <v>2250</v>
      </c>
      <c r="F830" t="s">
        <v>2730</v>
      </c>
      <c r="G830" t="s">
        <v>29</v>
      </c>
      <c r="H830" t="s">
        <v>1241</v>
      </c>
      <c r="I830" t="s">
        <v>95</v>
      </c>
      <c r="J830" t="s">
        <v>33</v>
      </c>
      <c r="K830" t="s">
        <v>40</v>
      </c>
      <c r="L830" t="s">
        <v>41</v>
      </c>
      <c r="M830">
        <f t="shared" si="50"/>
        <v>0</v>
      </c>
      <c r="N830" t="s">
        <v>24</v>
      </c>
      <c r="O830" t="s">
        <v>2731</v>
      </c>
      <c r="P830">
        <f t="shared" si="51"/>
        <v>223170</v>
      </c>
      <c r="Q830">
        <v>259500</v>
      </c>
      <c r="R830">
        <v>611</v>
      </c>
      <c r="S830">
        <f t="shared" si="52"/>
        <v>3.9</v>
      </c>
    </row>
    <row r="831" spans="1:19" x14ac:dyDescent="0.25">
      <c r="A831" t="s">
        <v>120</v>
      </c>
      <c r="B831" t="s">
        <v>442</v>
      </c>
      <c r="C831">
        <v>2017</v>
      </c>
      <c r="D831">
        <f t="shared" si="49"/>
        <v>74190.573999999993</v>
      </c>
      <c r="E831">
        <v>46100</v>
      </c>
      <c r="F831" t="s">
        <v>2732</v>
      </c>
      <c r="G831" t="s">
        <v>29</v>
      </c>
      <c r="H831" t="s">
        <v>190</v>
      </c>
      <c r="I831" t="s">
        <v>191</v>
      </c>
      <c r="J831" t="s">
        <v>22</v>
      </c>
      <c r="K831" t="s">
        <v>146</v>
      </c>
      <c r="L831" t="s">
        <v>23</v>
      </c>
      <c r="M831">
        <f t="shared" si="50"/>
        <v>1</v>
      </c>
      <c r="N831" t="s">
        <v>24</v>
      </c>
      <c r="O831" t="s">
        <v>1590</v>
      </c>
      <c r="P831">
        <f t="shared" si="51"/>
        <v>28380</v>
      </c>
      <c r="Q831">
        <v>33000</v>
      </c>
      <c r="R831">
        <v>362</v>
      </c>
      <c r="S831">
        <f t="shared" si="52"/>
        <v>3</v>
      </c>
    </row>
    <row r="832" spans="1:19" x14ac:dyDescent="0.25">
      <c r="A832" t="s">
        <v>26</v>
      </c>
      <c r="B832" t="s">
        <v>2733</v>
      </c>
      <c r="C832">
        <v>2019</v>
      </c>
      <c r="D832">
        <f t="shared" si="49"/>
        <v>79662.33</v>
      </c>
      <c r="E832">
        <v>49500</v>
      </c>
      <c r="F832" t="s">
        <v>2582</v>
      </c>
      <c r="G832" t="s">
        <v>29</v>
      </c>
      <c r="H832" t="s">
        <v>2734</v>
      </c>
      <c r="I832" t="s">
        <v>95</v>
      </c>
      <c r="J832" t="s">
        <v>61</v>
      </c>
      <c r="K832" t="s">
        <v>33</v>
      </c>
      <c r="L832" t="s">
        <v>41</v>
      </c>
      <c r="M832">
        <f t="shared" si="50"/>
        <v>0</v>
      </c>
      <c r="N832" t="s">
        <v>24</v>
      </c>
      <c r="O832" t="s">
        <v>1815</v>
      </c>
      <c r="P832">
        <f t="shared" si="51"/>
        <v>24080</v>
      </c>
      <c r="Q832">
        <v>28000</v>
      </c>
      <c r="R832">
        <v>185</v>
      </c>
      <c r="S832">
        <f t="shared" si="52"/>
        <v>2.4</v>
      </c>
    </row>
    <row r="833" spans="1:19" x14ac:dyDescent="0.25">
      <c r="A833" t="s">
        <v>120</v>
      </c>
      <c r="B833" t="s">
        <v>2735</v>
      </c>
      <c r="C833">
        <v>2012</v>
      </c>
      <c r="D833">
        <f t="shared" si="49"/>
        <v>50098.754200000003</v>
      </c>
      <c r="E833">
        <v>31130</v>
      </c>
      <c r="F833" t="s">
        <v>2736</v>
      </c>
      <c r="G833" t="s">
        <v>29</v>
      </c>
      <c r="H833" t="s">
        <v>342</v>
      </c>
      <c r="I833" t="s">
        <v>48</v>
      </c>
      <c r="J833" t="s">
        <v>22</v>
      </c>
      <c r="K833" t="s">
        <v>22</v>
      </c>
      <c r="L833" t="s">
        <v>41</v>
      </c>
      <c r="M833">
        <f t="shared" si="50"/>
        <v>0</v>
      </c>
      <c r="N833" t="s">
        <v>24</v>
      </c>
      <c r="O833" t="s">
        <v>2737</v>
      </c>
      <c r="P833">
        <f t="shared" si="51"/>
        <v>20210</v>
      </c>
      <c r="Q833">
        <v>23500</v>
      </c>
      <c r="R833">
        <v>302</v>
      </c>
      <c r="S833">
        <f t="shared" si="52"/>
        <v>3.5</v>
      </c>
    </row>
    <row r="834" spans="1:19" x14ac:dyDescent="0.25">
      <c r="A834" t="s">
        <v>16</v>
      </c>
      <c r="B834" t="s">
        <v>2738</v>
      </c>
      <c r="C834">
        <v>2008</v>
      </c>
      <c r="D834">
        <f t="shared" si="49"/>
        <v>240531.9564</v>
      </c>
      <c r="E834">
        <v>149460</v>
      </c>
      <c r="F834" t="s">
        <v>2739</v>
      </c>
      <c r="G834" t="s">
        <v>245</v>
      </c>
      <c r="H834" t="s">
        <v>2740</v>
      </c>
      <c r="I834" t="s">
        <v>72</v>
      </c>
      <c r="J834" t="s">
        <v>40</v>
      </c>
      <c r="K834" t="s">
        <v>33</v>
      </c>
      <c r="L834" t="s">
        <v>23</v>
      </c>
      <c r="M834">
        <f t="shared" si="50"/>
        <v>1</v>
      </c>
      <c r="N834" t="s">
        <v>24</v>
      </c>
      <c r="O834" t="s">
        <v>2741</v>
      </c>
      <c r="P834">
        <f t="shared" si="51"/>
        <v>10526.4</v>
      </c>
      <c r="Q834">
        <v>12240</v>
      </c>
      <c r="R834">
        <v>350</v>
      </c>
      <c r="S834">
        <f t="shared" si="52"/>
        <v>6.4</v>
      </c>
    </row>
    <row r="835" spans="1:19" x14ac:dyDescent="0.25">
      <c r="A835" t="s">
        <v>2712</v>
      </c>
      <c r="B835" t="s">
        <v>2713</v>
      </c>
      <c r="C835">
        <v>2003</v>
      </c>
      <c r="D835">
        <f t="shared" ref="D835:D898" si="53">E835*1.60934</f>
        <v>144840.6</v>
      </c>
      <c r="E835">
        <v>90000</v>
      </c>
      <c r="F835" t="s">
        <v>2624</v>
      </c>
      <c r="G835" t="s">
        <v>29</v>
      </c>
      <c r="H835" t="s">
        <v>1631</v>
      </c>
      <c r="I835" t="s">
        <v>557</v>
      </c>
      <c r="J835" t="s">
        <v>40</v>
      </c>
      <c r="K835" t="s">
        <v>146</v>
      </c>
      <c r="L835" t="s">
        <v>23</v>
      </c>
      <c r="M835">
        <f t="shared" ref="M835:M898" si="54">IF(ISNUMBER(SEARCH("At least 1 accident or damage reported", L835)), 1, 0)</f>
        <v>1</v>
      </c>
      <c r="N835" t="s">
        <v>24</v>
      </c>
      <c r="O835" t="s">
        <v>49</v>
      </c>
      <c r="P835">
        <f t="shared" ref="P835:P898" si="55">Q835*0.86</f>
        <v>13330</v>
      </c>
      <c r="Q835">
        <v>15500</v>
      </c>
      <c r="R835">
        <v>302</v>
      </c>
      <c r="S835">
        <f t="shared" ref="S835:S898" si="56">VALUE(SUBSTITUTE(MID(H835, SEARCH("L", H835)-4, 4), "L", ""))</f>
        <v>4.5999999999999996</v>
      </c>
    </row>
    <row r="836" spans="1:19" x14ac:dyDescent="0.25">
      <c r="A836" t="s">
        <v>16</v>
      </c>
      <c r="B836" t="s">
        <v>1047</v>
      </c>
      <c r="C836">
        <v>2021</v>
      </c>
      <c r="D836">
        <f t="shared" si="53"/>
        <v>77248.319999999992</v>
      </c>
      <c r="E836">
        <v>48000</v>
      </c>
      <c r="F836" t="s">
        <v>409</v>
      </c>
      <c r="G836" t="s">
        <v>19</v>
      </c>
      <c r="H836" t="s">
        <v>2742</v>
      </c>
      <c r="I836" t="s">
        <v>72</v>
      </c>
      <c r="J836" t="s">
        <v>118</v>
      </c>
      <c r="K836" t="s">
        <v>33</v>
      </c>
      <c r="L836" t="s">
        <v>41</v>
      </c>
      <c r="M836">
        <f t="shared" si="54"/>
        <v>0</v>
      </c>
      <c r="N836" t="s">
        <v>24</v>
      </c>
      <c r="O836" t="s">
        <v>2743</v>
      </c>
      <c r="P836">
        <f t="shared" si="55"/>
        <v>49020</v>
      </c>
      <c r="Q836">
        <v>57000</v>
      </c>
      <c r="R836">
        <v>275</v>
      </c>
      <c r="S836">
        <f t="shared" si="56"/>
        <v>3.5</v>
      </c>
    </row>
    <row r="837" spans="1:19" x14ac:dyDescent="0.25">
      <c r="A837" t="s">
        <v>120</v>
      </c>
      <c r="B837" t="s">
        <v>2744</v>
      </c>
      <c r="C837">
        <v>2013</v>
      </c>
      <c r="D837">
        <f t="shared" si="53"/>
        <v>157715.32</v>
      </c>
      <c r="E837">
        <v>98000</v>
      </c>
      <c r="F837" t="s">
        <v>820</v>
      </c>
      <c r="G837" t="s">
        <v>29</v>
      </c>
      <c r="H837" t="s">
        <v>2745</v>
      </c>
      <c r="I837" t="s">
        <v>72</v>
      </c>
      <c r="J837" t="s">
        <v>118</v>
      </c>
      <c r="K837" t="s">
        <v>146</v>
      </c>
      <c r="L837" t="s">
        <v>23</v>
      </c>
      <c r="M837">
        <f t="shared" si="54"/>
        <v>1</v>
      </c>
      <c r="N837" t="s">
        <v>24</v>
      </c>
      <c r="O837" t="s">
        <v>49</v>
      </c>
      <c r="P837">
        <f t="shared" si="55"/>
        <v>13330</v>
      </c>
      <c r="Q837">
        <v>15500</v>
      </c>
      <c r="R837">
        <v>248</v>
      </c>
      <c r="S837">
        <f t="shared" si="56"/>
        <v>3.5</v>
      </c>
    </row>
    <row r="838" spans="1:19" x14ac:dyDescent="0.25">
      <c r="A838" t="s">
        <v>426</v>
      </c>
      <c r="B838" t="s">
        <v>2746</v>
      </c>
      <c r="C838">
        <v>2022</v>
      </c>
      <c r="D838">
        <f t="shared" si="53"/>
        <v>30022.237700000001</v>
      </c>
      <c r="E838">
        <v>18655</v>
      </c>
      <c r="F838" t="s">
        <v>2747</v>
      </c>
      <c r="G838" t="s">
        <v>29</v>
      </c>
      <c r="H838" t="s">
        <v>1530</v>
      </c>
      <c r="I838" t="s">
        <v>39</v>
      </c>
      <c r="J838" t="s">
        <v>2748</v>
      </c>
      <c r="K838" t="s">
        <v>1532</v>
      </c>
      <c r="L838" t="s">
        <v>41</v>
      </c>
      <c r="M838">
        <f t="shared" si="54"/>
        <v>0</v>
      </c>
      <c r="O838" t="s">
        <v>2749</v>
      </c>
      <c r="P838">
        <f t="shared" si="55"/>
        <v>33280.28</v>
      </c>
      <c r="Q838">
        <v>38698</v>
      </c>
      <c r="R838" t="e">
        <v>#VALUE!</v>
      </c>
      <c r="S838">
        <f t="shared" si="56"/>
        <v>2</v>
      </c>
    </row>
    <row r="839" spans="1:19" x14ac:dyDescent="0.25">
      <c r="A839" t="s">
        <v>148</v>
      </c>
      <c r="B839" t="s">
        <v>2750</v>
      </c>
      <c r="C839">
        <v>2006</v>
      </c>
      <c r="D839">
        <f t="shared" si="53"/>
        <v>96560.4</v>
      </c>
      <c r="E839">
        <v>60000</v>
      </c>
      <c r="F839" t="s">
        <v>283</v>
      </c>
      <c r="G839" t="s">
        <v>29</v>
      </c>
      <c r="H839" t="s">
        <v>2751</v>
      </c>
      <c r="I839" t="s">
        <v>72</v>
      </c>
      <c r="J839" t="s">
        <v>108</v>
      </c>
      <c r="K839" t="s">
        <v>108</v>
      </c>
      <c r="L839" t="s">
        <v>23</v>
      </c>
      <c r="M839">
        <f t="shared" si="54"/>
        <v>1</v>
      </c>
      <c r="N839" t="s">
        <v>24</v>
      </c>
      <c r="O839" t="s">
        <v>480</v>
      </c>
      <c r="P839">
        <f t="shared" si="55"/>
        <v>21457</v>
      </c>
      <c r="Q839">
        <v>24950</v>
      </c>
      <c r="R839">
        <v>325</v>
      </c>
      <c r="S839">
        <f t="shared" si="56"/>
        <v>8.1</v>
      </c>
    </row>
    <row r="840" spans="1:19" x14ac:dyDescent="0.25">
      <c r="A840" t="s">
        <v>148</v>
      </c>
      <c r="B840" t="s">
        <v>2752</v>
      </c>
      <c r="C840">
        <v>2014</v>
      </c>
      <c r="D840">
        <f t="shared" si="53"/>
        <v>272783.13</v>
      </c>
      <c r="E840">
        <v>169500</v>
      </c>
      <c r="F840" t="s">
        <v>2753</v>
      </c>
      <c r="G840" t="s">
        <v>19</v>
      </c>
      <c r="H840" t="s">
        <v>821</v>
      </c>
      <c r="I840" t="s">
        <v>72</v>
      </c>
      <c r="J840" t="s">
        <v>135</v>
      </c>
      <c r="K840" t="s">
        <v>108</v>
      </c>
      <c r="L840" t="s">
        <v>41</v>
      </c>
      <c r="M840">
        <f t="shared" si="54"/>
        <v>0</v>
      </c>
      <c r="N840" t="s">
        <v>24</v>
      </c>
      <c r="O840" t="s">
        <v>1096</v>
      </c>
      <c r="P840">
        <f t="shared" si="55"/>
        <v>12900</v>
      </c>
      <c r="Q840">
        <v>15000</v>
      </c>
      <c r="R840">
        <v>320</v>
      </c>
      <c r="S840">
        <f t="shared" si="56"/>
        <v>5.3</v>
      </c>
    </row>
    <row r="841" spans="1:19" x14ac:dyDescent="0.25">
      <c r="A841" t="s">
        <v>836</v>
      </c>
      <c r="B841" t="s">
        <v>2754</v>
      </c>
      <c r="C841">
        <v>2008</v>
      </c>
      <c r="D841">
        <f t="shared" si="53"/>
        <v>304969.93</v>
      </c>
      <c r="E841">
        <v>189500</v>
      </c>
      <c r="F841" t="s">
        <v>2755</v>
      </c>
      <c r="G841" t="s">
        <v>29</v>
      </c>
      <c r="H841" t="s">
        <v>2756</v>
      </c>
      <c r="I841" t="s">
        <v>839</v>
      </c>
      <c r="J841" t="s">
        <v>214</v>
      </c>
      <c r="K841" t="s">
        <v>22</v>
      </c>
      <c r="L841" t="s">
        <v>41</v>
      </c>
      <c r="M841">
        <f t="shared" si="54"/>
        <v>0</v>
      </c>
      <c r="N841" t="s">
        <v>24</v>
      </c>
      <c r="O841" t="s">
        <v>1273</v>
      </c>
      <c r="P841">
        <f t="shared" si="55"/>
        <v>5160</v>
      </c>
      <c r="Q841">
        <v>6000</v>
      </c>
      <c r="R841">
        <v>162</v>
      </c>
      <c r="S841">
        <f t="shared" si="56"/>
        <v>2.4</v>
      </c>
    </row>
    <row r="842" spans="1:19" x14ac:dyDescent="0.25">
      <c r="A842" t="s">
        <v>97</v>
      </c>
      <c r="B842" t="s">
        <v>738</v>
      </c>
      <c r="C842">
        <v>2016</v>
      </c>
      <c r="D842">
        <f t="shared" si="53"/>
        <v>146449.94</v>
      </c>
      <c r="E842">
        <v>91000</v>
      </c>
      <c r="F842" t="s">
        <v>2757</v>
      </c>
      <c r="G842" t="s">
        <v>29</v>
      </c>
      <c r="H842" t="s">
        <v>1062</v>
      </c>
      <c r="I842" t="s">
        <v>72</v>
      </c>
      <c r="J842" t="s">
        <v>22</v>
      </c>
      <c r="K842" t="s">
        <v>108</v>
      </c>
      <c r="L842" t="s">
        <v>41</v>
      </c>
      <c r="M842">
        <f t="shared" si="54"/>
        <v>0</v>
      </c>
      <c r="N842" t="s">
        <v>24</v>
      </c>
      <c r="O842" t="s">
        <v>2758</v>
      </c>
      <c r="P842">
        <f t="shared" si="55"/>
        <v>58910</v>
      </c>
      <c r="Q842">
        <v>68500</v>
      </c>
      <c r="R842">
        <v>381</v>
      </c>
      <c r="S842">
        <f t="shared" si="56"/>
        <v>5.7</v>
      </c>
    </row>
    <row r="843" spans="1:19" x14ac:dyDescent="0.25">
      <c r="A843" t="s">
        <v>142</v>
      </c>
      <c r="B843" t="s">
        <v>2759</v>
      </c>
      <c r="C843">
        <v>2022</v>
      </c>
      <c r="D843">
        <f t="shared" si="53"/>
        <v>11902.67864</v>
      </c>
      <c r="E843">
        <v>7396</v>
      </c>
      <c r="F843" t="s">
        <v>2760</v>
      </c>
      <c r="G843" t="s">
        <v>29</v>
      </c>
      <c r="H843" t="s">
        <v>2761</v>
      </c>
      <c r="I843" t="s">
        <v>31</v>
      </c>
      <c r="J843" t="s">
        <v>2762</v>
      </c>
      <c r="K843" t="s">
        <v>22</v>
      </c>
      <c r="L843" t="s">
        <v>41</v>
      </c>
      <c r="M843">
        <f t="shared" si="54"/>
        <v>0</v>
      </c>
      <c r="O843" t="s">
        <v>2763</v>
      </c>
      <c r="P843">
        <f t="shared" si="55"/>
        <v>35517.14</v>
      </c>
      <c r="Q843">
        <v>41299</v>
      </c>
      <c r="R843" t="e">
        <v>#VALUE!</v>
      </c>
      <c r="S843" t="e">
        <f t="shared" si="56"/>
        <v>#VALUE!</v>
      </c>
    </row>
    <row r="844" spans="1:19" x14ac:dyDescent="0.25">
      <c r="A844" t="s">
        <v>97</v>
      </c>
      <c r="B844" t="s">
        <v>1855</v>
      </c>
      <c r="C844">
        <v>2004</v>
      </c>
      <c r="D844">
        <f t="shared" si="53"/>
        <v>369263.06300000002</v>
      </c>
      <c r="E844">
        <v>229450</v>
      </c>
      <c r="F844" t="s">
        <v>2764</v>
      </c>
      <c r="G844" t="s">
        <v>29</v>
      </c>
      <c r="H844" t="s">
        <v>2765</v>
      </c>
      <c r="I844" t="s">
        <v>72</v>
      </c>
      <c r="J844" t="s">
        <v>33</v>
      </c>
      <c r="K844" t="s">
        <v>33</v>
      </c>
      <c r="L844" t="s">
        <v>41</v>
      </c>
      <c r="M844">
        <f t="shared" si="54"/>
        <v>0</v>
      </c>
      <c r="N844" t="s">
        <v>24</v>
      </c>
      <c r="O844" t="s">
        <v>2766</v>
      </c>
      <c r="P844">
        <f t="shared" si="55"/>
        <v>7095</v>
      </c>
      <c r="Q844">
        <v>8250</v>
      </c>
      <c r="R844">
        <v>240</v>
      </c>
      <c r="S844">
        <f t="shared" si="56"/>
        <v>4.7</v>
      </c>
    </row>
    <row r="845" spans="1:19" x14ac:dyDescent="0.25">
      <c r="A845" t="s">
        <v>403</v>
      </c>
      <c r="B845" t="s">
        <v>2767</v>
      </c>
      <c r="C845">
        <v>2023</v>
      </c>
      <c r="D845">
        <f t="shared" si="53"/>
        <v>13845.15202</v>
      </c>
      <c r="E845">
        <v>8603</v>
      </c>
      <c r="F845" t="s">
        <v>2768</v>
      </c>
      <c r="G845" t="s">
        <v>29</v>
      </c>
      <c r="H845" t="s">
        <v>525</v>
      </c>
      <c r="I845" t="s">
        <v>31</v>
      </c>
      <c r="J845" t="s">
        <v>1276</v>
      </c>
      <c r="K845" t="s">
        <v>2466</v>
      </c>
      <c r="L845" t="s">
        <v>41</v>
      </c>
      <c r="M845">
        <f t="shared" si="54"/>
        <v>0</v>
      </c>
      <c r="O845" t="s">
        <v>2769</v>
      </c>
      <c r="P845">
        <f t="shared" si="55"/>
        <v>108274</v>
      </c>
      <c r="Q845">
        <v>125900</v>
      </c>
      <c r="R845" t="e">
        <v>#VALUE!</v>
      </c>
      <c r="S845" t="e">
        <f t="shared" si="56"/>
        <v>#VALUE!</v>
      </c>
    </row>
    <row r="846" spans="1:19" x14ac:dyDescent="0.25">
      <c r="A846" t="s">
        <v>50</v>
      </c>
      <c r="B846" t="s">
        <v>2770</v>
      </c>
      <c r="C846">
        <v>2014</v>
      </c>
      <c r="D846">
        <f t="shared" si="53"/>
        <v>79015.375320000006</v>
      </c>
      <c r="E846">
        <v>49098</v>
      </c>
      <c r="F846" t="s">
        <v>2771</v>
      </c>
      <c r="G846" t="s">
        <v>29</v>
      </c>
      <c r="H846" t="s">
        <v>2772</v>
      </c>
      <c r="I846" t="s">
        <v>107</v>
      </c>
      <c r="J846" t="s">
        <v>118</v>
      </c>
      <c r="K846" t="s">
        <v>22</v>
      </c>
      <c r="L846" t="s">
        <v>23</v>
      </c>
      <c r="M846">
        <f t="shared" si="54"/>
        <v>1</v>
      </c>
      <c r="N846" t="s">
        <v>24</v>
      </c>
      <c r="O846" t="s">
        <v>1842</v>
      </c>
      <c r="P846">
        <f t="shared" si="55"/>
        <v>38614</v>
      </c>
      <c r="Q846">
        <v>44900</v>
      </c>
      <c r="R846">
        <v>450</v>
      </c>
      <c r="S846">
        <f t="shared" si="56"/>
        <v>4.2</v>
      </c>
    </row>
    <row r="847" spans="1:19" x14ac:dyDescent="0.25">
      <c r="A847" t="s">
        <v>130</v>
      </c>
      <c r="B847" t="s">
        <v>2773</v>
      </c>
      <c r="C847">
        <v>2022</v>
      </c>
      <c r="D847">
        <f t="shared" si="53"/>
        <v>34137.320079999998</v>
      </c>
      <c r="E847">
        <v>21212</v>
      </c>
      <c r="F847" t="s">
        <v>2774</v>
      </c>
      <c r="G847" t="s">
        <v>29</v>
      </c>
      <c r="H847" t="s">
        <v>312</v>
      </c>
      <c r="I847" t="s">
        <v>289</v>
      </c>
      <c r="J847" t="s">
        <v>2775</v>
      </c>
      <c r="K847" t="s">
        <v>463</v>
      </c>
      <c r="L847" t="s">
        <v>41</v>
      </c>
      <c r="M847">
        <f t="shared" si="54"/>
        <v>0</v>
      </c>
      <c r="O847" t="s">
        <v>2776</v>
      </c>
      <c r="P847">
        <f t="shared" si="55"/>
        <v>24859.16</v>
      </c>
      <c r="Q847">
        <v>28906</v>
      </c>
      <c r="R847" t="e">
        <v>#VALUE!</v>
      </c>
      <c r="S847" t="e">
        <f t="shared" si="56"/>
        <v>#VALUE!</v>
      </c>
    </row>
    <row r="848" spans="1:19" x14ac:dyDescent="0.25">
      <c r="A848" t="s">
        <v>277</v>
      </c>
      <c r="B848" t="s">
        <v>2777</v>
      </c>
      <c r="C848">
        <v>2010</v>
      </c>
      <c r="D848">
        <f t="shared" si="53"/>
        <v>100974.81961999999</v>
      </c>
      <c r="E848">
        <v>62743</v>
      </c>
      <c r="F848" t="s">
        <v>2778</v>
      </c>
      <c r="G848" t="s">
        <v>29</v>
      </c>
      <c r="H848" t="s">
        <v>2779</v>
      </c>
      <c r="I848" t="s">
        <v>107</v>
      </c>
      <c r="J848" t="s">
        <v>61</v>
      </c>
      <c r="K848" t="s">
        <v>33</v>
      </c>
      <c r="L848" t="s">
        <v>41</v>
      </c>
      <c r="M848">
        <f t="shared" si="54"/>
        <v>0</v>
      </c>
      <c r="N848" t="s">
        <v>24</v>
      </c>
      <c r="O848" t="s">
        <v>2780</v>
      </c>
      <c r="P848">
        <f t="shared" si="55"/>
        <v>24596</v>
      </c>
      <c r="Q848">
        <v>28600</v>
      </c>
      <c r="R848">
        <v>400</v>
      </c>
      <c r="S848">
        <f t="shared" si="56"/>
        <v>4.8</v>
      </c>
    </row>
    <row r="849" spans="1:19" x14ac:dyDescent="0.25">
      <c r="A849" t="s">
        <v>68</v>
      </c>
      <c r="B849" t="s">
        <v>2781</v>
      </c>
      <c r="C849">
        <v>2021</v>
      </c>
      <c r="D849">
        <f t="shared" si="53"/>
        <v>39106.962</v>
      </c>
      <c r="E849">
        <v>24300</v>
      </c>
      <c r="F849" t="s">
        <v>2782</v>
      </c>
      <c r="G849" t="s">
        <v>46</v>
      </c>
      <c r="H849" t="s">
        <v>355</v>
      </c>
      <c r="I849" t="s">
        <v>95</v>
      </c>
      <c r="J849" t="s">
        <v>33</v>
      </c>
      <c r="K849" t="s">
        <v>146</v>
      </c>
      <c r="L849" t="s">
        <v>41</v>
      </c>
      <c r="M849">
        <f t="shared" si="54"/>
        <v>0</v>
      </c>
      <c r="N849" t="s">
        <v>24</v>
      </c>
      <c r="O849" t="s">
        <v>2783</v>
      </c>
      <c r="P849">
        <f t="shared" si="55"/>
        <v>42999.14</v>
      </c>
      <c r="Q849">
        <v>49999</v>
      </c>
      <c r="R849">
        <v>382</v>
      </c>
      <c r="S849">
        <f t="shared" si="56"/>
        <v>3</v>
      </c>
    </row>
    <row r="850" spans="1:19" x14ac:dyDescent="0.25">
      <c r="A850" t="s">
        <v>363</v>
      </c>
      <c r="B850" t="s">
        <v>1824</v>
      </c>
      <c r="C850">
        <v>2010</v>
      </c>
      <c r="D850">
        <f t="shared" si="53"/>
        <v>167371.35999999999</v>
      </c>
      <c r="E850">
        <v>104000</v>
      </c>
      <c r="F850" t="s">
        <v>350</v>
      </c>
      <c r="G850" t="s">
        <v>19</v>
      </c>
      <c r="H850" t="s">
        <v>2388</v>
      </c>
      <c r="I850" t="s">
        <v>72</v>
      </c>
      <c r="J850" t="s">
        <v>33</v>
      </c>
      <c r="K850" t="s">
        <v>136</v>
      </c>
      <c r="L850" t="s">
        <v>41</v>
      </c>
      <c r="M850">
        <f t="shared" si="54"/>
        <v>0</v>
      </c>
      <c r="N850" t="s">
        <v>24</v>
      </c>
      <c r="O850" t="s">
        <v>296</v>
      </c>
      <c r="P850">
        <f t="shared" si="55"/>
        <v>16770</v>
      </c>
      <c r="Q850">
        <v>19500</v>
      </c>
      <c r="R850">
        <v>403</v>
      </c>
      <c r="S850">
        <f t="shared" si="56"/>
        <v>6.2</v>
      </c>
    </row>
    <row r="851" spans="1:19" x14ac:dyDescent="0.25">
      <c r="A851" t="s">
        <v>328</v>
      </c>
      <c r="B851" t="s">
        <v>2784</v>
      </c>
      <c r="C851">
        <v>2020</v>
      </c>
      <c r="D851">
        <f t="shared" si="53"/>
        <v>74431.975000000006</v>
      </c>
      <c r="E851">
        <v>46250</v>
      </c>
      <c r="F851" t="s">
        <v>2785</v>
      </c>
      <c r="G851" t="s">
        <v>29</v>
      </c>
      <c r="H851" t="s">
        <v>2594</v>
      </c>
      <c r="I851" t="s">
        <v>31</v>
      </c>
      <c r="J851" t="s">
        <v>118</v>
      </c>
      <c r="K851" t="s">
        <v>463</v>
      </c>
      <c r="L851" t="s">
        <v>23</v>
      </c>
      <c r="M851">
        <f t="shared" si="54"/>
        <v>1</v>
      </c>
      <c r="N851" t="s">
        <v>24</v>
      </c>
      <c r="O851" t="s">
        <v>2786</v>
      </c>
      <c r="P851">
        <f t="shared" si="55"/>
        <v>23908</v>
      </c>
      <c r="Q851">
        <v>27800</v>
      </c>
      <c r="R851" t="e">
        <v>#VALUE!</v>
      </c>
      <c r="S851" t="e">
        <f t="shared" si="56"/>
        <v>#VALUE!</v>
      </c>
    </row>
    <row r="852" spans="1:19" x14ac:dyDescent="0.25">
      <c r="A852" t="s">
        <v>857</v>
      </c>
      <c r="B852" t="s">
        <v>2787</v>
      </c>
      <c r="C852">
        <v>2023</v>
      </c>
      <c r="D852">
        <f t="shared" si="53"/>
        <v>3106.0261999999998</v>
      </c>
      <c r="E852">
        <v>1930</v>
      </c>
      <c r="F852" t="s">
        <v>2788</v>
      </c>
      <c r="G852" t="s">
        <v>29</v>
      </c>
      <c r="H852" t="s">
        <v>860</v>
      </c>
      <c r="I852" t="s">
        <v>571</v>
      </c>
      <c r="J852" t="s">
        <v>2789</v>
      </c>
      <c r="K852" t="s">
        <v>22</v>
      </c>
      <c r="L852" t="s">
        <v>23</v>
      </c>
      <c r="M852">
        <f t="shared" si="54"/>
        <v>1</v>
      </c>
      <c r="N852" t="s">
        <v>24</v>
      </c>
      <c r="O852" t="s">
        <v>2790</v>
      </c>
      <c r="P852">
        <f t="shared" si="55"/>
        <v>34963.300000000003</v>
      </c>
      <c r="Q852">
        <v>40655</v>
      </c>
      <c r="R852" t="e">
        <v>#VALUE!</v>
      </c>
      <c r="S852" t="e">
        <f t="shared" si="56"/>
        <v>#VALUE!</v>
      </c>
    </row>
    <row r="853" spans="1:19" x14ac:dyDescent="0.25">
      <c r="A853" t="s">
        <v>305</v>
      </c>
      <c r="B853" t="s">
        <v>2791</v>
      </c>
      <c r="C853">
        <v>2022</v>
      </c>
      <c r="D853">
        <f t="shared" si="53"/>
        <v>98964.753960000002</v>
      </c>
      <c r="E853">
        <v>61494</v>
      </c>
      <c r="F853" t="s">
        <v>2792</v>
      </c>
      <c r="G853" t="s">
        <v>46</v>
      </c>
      <c r="H853" t="s">
        <v>2793</v>
      </c>
      <c r="I853" t="s">
        <v>289</v>
      </c>
      <c r="J853" t="s">
        <v>572</v>
      </c>
      <c r="K853" t="s">
        <v>22</v>
      </c>
      <c r="L853" t="s">
        <v>41</v>
      </c>
      <c r="M853">
        <f t="shared" si="54"/>
        <v>0</v>
      </c>
      <c r="O853" t="s">
        <v>2794</v>
      </c>
      <c r="P853">
        <f t="shared" si="55"/>
        <v>30831</v>
      </c>
      <c r="Q853">
        <v>35850</v>
      </c>
      <c r="R853" t="e">
        <v>#VALUE!</v>
      </c>
      <c r="S853" t="e">
        <f t="shared" si="56"/>
        <v>#VALUE!</v>
      </c>
    </row>
    <row r="854" spans="1:19" x14ac:dyDescent="0.25">
      <c r="A854" t="s">
        <v>210</v>
      </c>
      <c r="B854" t="s">
        <v>2266</v>
      </c>
      <c r="C854">
        <v>2020</v>
      </c>
      <c r="D854">
        <f t="shared" si="53"/>
        <v>38688.533600000002</v>
      </c>
      <c r="E854">
        <v>24040</v>
      </c>
      <c r="F854" t="s">
        <v>2795</v>
      </c>
      <c r="G854" t="s">
        <v>29</v>
      </c>
      <c r="H854" t="s">
        <v>53</v>
      </c>
      <c r="I854" t="s">
        <v>31</v>
      </c>
      <c r="J854" t="s">
        <v>1006</v>
      </c>
      <c r="K854" t="s">
        <v>22</v>
      </c>
      <c r="L854" t="s">
        <v>41</v>
      </c>
      <c r="M854">
        <f t="shared" si="54"/>
        <v>0</v>
      </c>
      <c r="N854" t="s">
        <v>24</v>
      </c>
      <c r="O854" t="s">
        <v>2796</v>
      </c>
      <c r="P854">
        <f t="shared" si="55"/>
        <v>30334.78</v>
      </c>
      <c r="Q854">
        <v>35273</v>
      </c>
      <c r="R854" t="e">
        <v>#VALUE!</v>
      </c>
      <c r="S854" t="e">
        <f t="shared" si="56"/>
        <v>#VALUE!</v>
      </c>
    </row>
    <row r="855" spans="1:19" x14ac:dyDescent="0.25">
      <c r="A855" t="s">
        <v>97</v>
      </c>
      <c r="B855" t="s">
        <v>2797</v>
      </c>
      <c r="C855">
        <v>2001</v>
      </c>
      <c r="D855">
        <f t="shared" si="53"/>
        <v>372692.56653999997</v>
      </c>
      <c r="E855">
        <v>231581</v>
      </c>
      <c r="F855" t="s">
        <v>2798</v>
      </c>
      <c r="G855" t="s">
        <v>29</v>
      </c>
      <c r="H855" t="s">
        <v>1628</v>
      </c>
      <c r="I855" t="s">
        <v>72</v>
      </c>
      <c r="J855" t="s">
        <v>146</v>
      </c>
      <c r="K855" t="s">
        <v>146</v>
      </c>
      <c r="L855" t="s">
        <v>41</v>
      </c>
      <c r="M855">
        <f t="shared" si="54"/>
        <v>0</v>
      </c>
      <c r="N855" t="s">
        <v>24</v>
      </c>
      <c r="O855" t="s">
        <v>2275</v>
      </c>
      <c r="P855">
        <f t="shared" si="55"/>
        <v>3698</v>
      </c>
      <c r="Q855">
        <v>4300</v>
      </c>
      <c r="R855">
        <v>220</v>
      </c>
      <c r="S855">
        <f t="shared" si="56"/>
        <v>3</v>
      </c>
    </row>
    <row r="856" spans="1:19" x14ac:dyDescent="0.25">
      <c r="A856" t="s">
        <v>16</v>
      </c>
      <c r="B856" t="s">
        <v>2727</v>
      </c>
      <c r="C856">
        <v>2019</v>
      </c>
      <c r="D856">
        <f t="shared" si="53"/>
        <v>130356.54</v>
      </c>
      <c r="E856">
        <v>81000</v>
      </c>
      <c r="F856" t="s">
        <v>2616</v>
      </c>
      <c r="G856" t="s">
        <v>29</v>
      </c>
      <c r="H856" t="s">
        <v>145</v>
      </c>
      <c r="I856" t="s">
        <v>165</v>
      </c>
      <c r="J856" t="s">
        <v>33</v>
      </c>
      <c r="K856" t="s">
        <v>22</v>
      </c>
      <c r="L856" t="s">
        <v>41</v>
      </c>
      <c r="M856">
        <f t="shared" si="54"/>
        <v>0</v>
      </c>
      <c r="N856" t="s">
        <v>24</v>
      </c>
      <c r="O856" t="s">
        <v>1261</v>
      </c>
      <c r="P856">
        <f t="shared" si="55"/>
        <v>33110</v>
      </c>
      <c r="Q856">
        <v>38500</v>
      </c>
      <c r="R856">
        <v>375</v>
      </c>
      <c r="S856">
        <f t="shared" si="56"/>
        <v>3.5</v>
      </c>
    </row>
    <row r="857" spans="1:19" x14ac:dyDescent="0.25">
      <c r="A857" t="s">
        <v>16</v>
      </c>
      <c r="B857" t="s">
        <v>2799</v>
      </c>
      <c r="C857">
        <v>1974</v>
      </c>
      <c r="D857">
        <f t="shared" si="53"/>
        <v>10005.26678</v>
      </c>
      <c r="E857">
        <v>6217</v>
      </c>
      <c r="F857" t="s">
        <v>2800</v>
      </c>
      <c r="G857" t="s">
        <v>136</v>
      </c>
      <c r="H857" t="s">
        <v>136</v>
      </c>
      <c r="I857" t="s">
        <v>136</v>
      </c>
      <c r="J857" t="s">
        <v>2801</v>
      </c>
      <c r="K857" t="s">
        <v>136</v>
      </c>
      <c r="L857" t="s">
        <v>41</v>
      </c>
      <c r="M857">
        <f t="shared" si="54"/>
        <v>0</v>
      </c>
      <c r="N857" t="s">
        <v>24</v>
      </c>
      <c r="O857" t="s">
        <v>2306</v>
      </c>
      <c r="P857">
        <f t="shared" si="55"/>
        <v>98900</v>
      </c>
      <c r="Q857">
        <v>115000</v>
      </c>
      <c r="R857" t="e">
        <v>#VALUE!</v>
      </c>
      <c r="S857" t="e">
        <f t="shared" si="56"/>
        <v>#VALUE!</v>
      </c>
    </row>
    <row r="858" spans="1:19" x14ac:dyDescent="0.25">
      <c r="A858" t="s">
        <v>84</v>
      </c>
      <c r="B858" t="s">
        <v>2802</v>
      </c>
      <c r="C858">
        <v>2022</v>
      </c>
      <c r="D858">
        <f t="shared" si="53"/>
        <v>37928.92512</v>
      </c>
      <c r="E858">
        <v>23568</v>
      </c>
      <c r="F858" t="s">
        <v>2803</v>
      </c>
      <c r="G858" t="s">
        <v>29</v>
      </c>
      <c r="H858" t="s">
        <v>346</v>
      </c>
      <c r="I858" t="s">
        <v>39</v>
      </c>
      <c r="J858" t="s">
        <v>2804</v>
      </c>
      <c r="K858" t="s">
        <v>813</v>
      </c>
      <c r="L858" t="s">
        <v>41</v>
      </c>
      <c r="M858">
        <f t="shared" si="54"/>
        <v>0</v>
      </c>
      <c r="O858" t="s">
        <v>1770</v>
      </c>
      <c r="P858">
        <f t="shared" si="55"/>
        <v>38698.28</v>
      </c>
      <c r="Q858">
        <v>44998</v>
      </c>
      <c r="R858" t="e">
        <v>#VALUE!</v>
      </c>
      <c r="S858">
        <f t="shared" si="56"/>
        <v>2</v>
      </c>
    </row>
    <row r="859" spans="1:19" x14ac:dyDescent="0.25">
      <c r="A859" t="s">
        <v>857</v>
      </c>
      <c r="B859" t="s">
        <v>2805</v>
      </c>
      <c r="C859">
        <v>2020</v>
      </c>
      <c r="D859">
        <f t="shared" si="53"/>
        <v>126655.058</v>
      </c>
      <c r="E859">
        <v>78700</v>
      </c>
      <c r="F859" t="s">
        <v>2806</v>
      </c>
      <c r="G859" t="s">
        <v>29</v>
      </c>
      <c r="H859" t="s">
        <v>2807</v>
      </c>
      <c r="I859" t="s">
        <v>72</v>
      </c>
      <c r="J859" t="s">
        <v>118</v>
      </c>
      <c r="K859" t="s">
        <v>22</v>
      </c>
      <c r="L859" t="s">
        <v>41</v>
      </c>
      <c r="M859">
        <f t="shared" si="54"/>
        <v>0</v>
      </c>
      <c r="N859" t="s">
        <v>24</v>
      </c>
      <c r="O859" t="s">
        <v>546</v>
      </c>
      <c r="P859">
        <f t="shared" si="55"/>
        <v>15480</v>
      </c>
      <c r="Q859">
        <v>18000</v>
      </c>
      <c r="R859">
        <v>187</v>
      </c>
      <c r="S859">
        <f t="shared" si="56"/>
        <v>2.5</v>
      </c>
    </row>
    <row r="860" spans="1:19" x14ac:dyDescent="0.25">
      <c r="A860" t="s">
        <v>201</v>
      </c>
      <c r="B860" t="s">
        <v>1413</v>
      </c>
      <c r="C860">
        <v>2015</v>
      </c>
      <c r="D860">
        <f t="shared" si="53"/>
        <v>176351.47719999999</v>
      </c>
      <c r="E860">
        <v>109580</v>
      </c>
      <c r="F860" t="s">
        <v>2808</v>
      </c>
      <c r="G860" t="s">
        <v>29</v>
      </c>
      <c r="H860" t="s">
        <v>2809</v>
      </c>
      <c r="I860" t="s">
        <v>21</v>
      </c>
      <c r="J860" t="s">
        <v>214</v>
      </c>
      <c r="K860" t="s">
        <v>22</v>
      </c>
      <c r="L860" t="s">
        <v>23</v>
      </c>
      <c r="M860">
        <f t="shared" si="54"/>
        <v>1</v>
      </c>
      <c r="N860" t="s">
        <v>24</v>
      </c>
      <c r="O860" t="s">
        <v>2810</v>
      </c>
      <c r="P860">
        <f t="shared" si="55"/>
        <v>10234</v>
      </c>
      <c r="Q860">
        <v>11900</v>
      </c>
      <c r="R860">
        <v>192</v>
      </c>
      <c r="S860">
        <f t="shared" si="56"/>
        <v>2.4</v>
      </c>
    </row>
    <row r="861" spans="1:19" x14ac:dyDescent="0.25">
      <c r="A861" t="s">
        <v>35</v>
      </c>
      <c r="B861" t="s">
        <v>2633</v>
      </c>
      <c r="C861">
        <v>2009</v>
      </c>
      <c r="D861">
        <f t="shared" si="53"/>
        <v>286462.52</v>
      </c>
      <c r="E861">
        <v>178000</v>
      </c>
      <c r="F861" t="s">
        <v>1609</v>
      </c>
      <c r="G861" t="s">
        <v>29</v>
      </c>
      <c r="H861" t="s">
        <v>2811</v>
      </c>
      <c r="I861" t="s">
        <v>72</v>
      </c>
      <c r="J861" t="s">
        <v>33</v>
      </c>
      <c r="K861" t="s">
        <v>33</v>
      </c>
      <c r="L861" t="s">
        <v>23</v>
      </c>
      <c r="M861">
        <f t="shared" si="54"/>
        <v>1</v>
      </c>
      <c r="N861" t="s">
        <v>24</v>
      </c>
      <c r="O861" t="s">
        <v>152</v>
      </c>
      <c r="P861">
        <f t="shared" si="55"/>
        <v>3870</v>
      </c>
      <c r="Q861">
        <v>4500</v>
      </c>
      <c r="R861">
        <v>270</v>
      </c>
      <c r="S861">
        <f t="shared" si="56"/>
        <v>3.5</v>
      </c>
    </row>
    <row r="862" spans="1:19" x14ac:dyDescent="0.25">
      <c r="A862" t="s">
        <v>836</v>
      </c>
      <c r="B862" t="s">
        <v>2812</v>
      </c>
      <c r="C862">
        <v>2016</v>
      </c>
      <c r="D862">
        <f t="shared" si="53"/>
        <v>211134.14262</v>
      </c>
      <c r="E862">
        <v>131193</v>
      </c>
      <c r="F862" t="s">
        <v>2813</v>
      </c>
      <c r="G862" t="s">
        <v>29</v>
      </c>
      <c r="H862" t="s">
        <v>2814</v>
      </c>
      <c r="I862" t="s">
        <v>289</v>
      </c>
      <c r="J862" t="s">
        <v>22</v>
      </c>
      <c r="K862" t="s">
        <v>22</v>
      </c>
      <c r="L862" t="s">
        <v>41</v>
      </c>
      <c r="M862">
        <f t="shared" si="54"/>
        <v>0</v>
      </c>
      <c r="N862" t="s">
        <v>24</v>
      </c>
      <c r="O862" t="s">
        <v>2815</v>
      </c>
      <c r="P862">
        <f t="shared" si="55"/>
        <v>10294.200000000001</v>
      </c>
      <c r="Q862">
        <v>11970</v>
      </c>
      <c r="R862" t="e">
        <v>#VALUE!</v>
      </c>
      <c r="S862" t="e">
        <f t="shared" si="56"/>
        <v>#VALUE!</v>
      </c>
    </row>
    <row r="863" spans="1:19" x14ac:dyDescent="0.25">
      <c r="A863" t="s">
        <v>120</v>
      </c>
      <c r="B863" t="s">
        <v>442</v>
      </c>
      <c r="C863">
        <v>2017</v>
      </c>
      <c r="D863">
        <f t="shared" si="53"/>
        <v>170590.04</v>
      </c>
      <c r="E863">
        <v>106000</v>
      </c>
      <c r="F863" t="s">
        <v>2816</v>
      </c>
      <c r="G863" t="s">
        <v>29</v>
      </c>
      <c r="H863" t="s">
        <v>190</v>
      </c>
      <c r="I863" t="s">
        <v>191</v>
      </c>
      <c r="J863" t="s">
        <v>118</v>
      </c>
      <c r="K863" t="s">
        <v>22</v>
      </c>
      <c r="L863" t="s">
        <v>41</v>
      </c>
      <c r="M863">
        <f t="shared" si="54"/>
        <v>0</v>
      </c>
      <c r="N863" t="s">
        <v>24</v>
      </c>
      <c r="O863" t="s">
        <v>2817</v>
      </c>
      <c r="P863">
        <f t="shared" si="55"/>
        <v>22274</v>
      </c>
      <c r="Q863">
        <v>25900</v>
      </c>
      <c r="R863">
        <v>362</v>
      </c>
      <c r="S863">
        <f t="shared" si="56"/>
        <v>3</v>
      </c>
    </row>
    <row r="864" spans="1:19" x14ac:dyDescent="0.25">
      <c r="A864" t="s">
        <v>50</v>
      </c>
      <c r="B864" t="s">
        <v>2818</v>
      </c>
      <c r="C864">
        <v>2019</v>
      </c>
      <c r="D864">
        <f t="shared" si="53"/>
        <v>45401.09074</v>
      </c>
      <c r="E864">
        <v>28211</v>
      </c>
      <c r="F864" t="s">
        <v>2819</v>
      </c>
      <c r="G864" t="s">
        <v>29</v>
      </c>
      <c r="H864" t="s">
        <v>1683</v>
      </c>
      <c r="I864" t="s">
        <v>107</v>
      </c>
      <c r="J864" t="s">
        <v>33</v>
      </c>
      <c r="K864" t="s">
        <v>22</v>
      </c>
      <c r="L864" t="s">
        <v>23</v>
      </c>
      <c r="M864">
        <f t="shared" si="54"/>
        <v>1</v>
      </c>
      <c r="N864" t="s">
        <v>24</v>
      </c>
      <c r="O864" t="s">
        <v>1225</v>
      </c>
      <c r="P864">
        <f t="shared" si="55"/>
        <v>23650</v>
      </c>
      <c r="Q864">
        <v>27500</v>
      </c>
      <c r="R864">
        <v>184</v>
      </c>
      <c r="S864">
        <f t="shared" si="56"/>
        <v>2</v>
      </c>
    </row>
    <row r="865" spans="1:19" x14ac:dyDescent="0.25">
      <c r="A865" t="s">
        <v>50</v>
      </c>
      <c r="B865" t="s">
        <v>2820</v>
      </c>
      <c r="C865">
        <v>2015</v>
      </c>
      <c r="D865">
        <f t="shared" si="53"/>
        <v>147098.50401999999</v>
      </c>
      <c r="E865">
        <v>91403</v>
      </c>
      <c r="F865" t="s">
        <v>2821</v>
      </c>
      <c r="G865" t="s">
        <v>19</v>
      </c>
      <c r="H865" t="s">
        <v>185</v>
      </c>
      <c r="I865" t="s">
        <v>31</v>
      </c>
      <c r="J865" t="s">
        <v>61</v>
      </c>
      <c r="K865" t="s">
        <v>33</v>
      </c>
      <c r="L865" t="s">
        <v>41</v>
      </c>
      <c r="M865">
        <f t="shared" si="54"/>
        <v>0</v>
      </c>
      <c r="O865" t="s">
        <v>2822</v>
      </c>
      <c r="P865">
        <f t="shared" si="55"/>
        <v>12898.28</v>
      </c>
      <c r="Q865">
        <v>14998</v>
      </c>
      <c r="R865" t="e">
        <v>#VALUE!</v>
      </c>
      <c r="S865" t="e">
        <f t="shared" si="56"/>
        <v>#VALUE!</v>
      </c>
    </row>
    <row r="866" spans="1:19" x14ac:dyDescent="0.25">
      <c r="A866" t="s">
        <v>120</v>
      </c>
      <c r="B866" t="s">
        <v>301</v>
      </c>
      <c r="C866">
        <v>2016</v>
      </c>
      <c r="D866">
        <f t="shared" si="53"/>
        <v>142587.524</v>
      </c>
      <c r="E866">
        <v>88600</v>
      </c>
      <c r="F866" t="s">
        <v>2823</v>
      </c>
      <c r="G866" t="s">
        <v>29</v>
      </c>
      <c r="H866" t="s">
        <v>303</v>
      </c>
      <c r="I866" t="s">
        <v>72</v>
      </c>
      <c r="J866" t="s">
        <v>22</v>
      </c>
      <c r="K866" t="s">
        <v>22</v>
      </c>
      <c r="L866" t="s">
        <v>23</v>
      </c>
      <c r="M866">
        <f t="shared" si="54"/>
        <v>1</v>
      </c>
      <c r="N866" t="s">
        <v>24</v>
      </c>
      <c r="O866" t="s">
        <v>129</v>
      </c>
      <c r="P866">
        <f t="shared" si="55"/>
        <v>14448</v>
      </c>
      <c r="Q866">
        <v>16800</v>
      </c>
      <c r="R866">
        <v>208</v>
      </c>
      <c r="S866">
        <f t="shared" si="56"/>
        <v>2</v>
      </c>
    </row>
    <row r="867" spans="1:19" x14ac:dyDescent="0.25">
      <c r="A867" t="s">
        <v>43</v>
      </c>
      <c r="B867" t="s">
        <v>2824</v>
      </c>
      <c r="C867">
        <v>2011</v>
      </c>
      <c r="D867">
        <f t="shared" si="53"/>
        <v>136632.96599999999</v>
      </c>
      <c r="E867">
        <v>84900</v>
      </c>
      <c r="F867" t="s">
        <v>2825</v>
      </c>
      <c r="G867" t="s">
        <v>29</v>
      </c>
      <c r="H867" t="s">
        <v>2826</v>
      </c>
      <c r="I867" t="s">
        <v>48</v>
      </c>
      <c r="J867" t="s">
        <v>61</v>
      </c>
      <c r="K867" t="s">
        <v>22</v>
      </c>
      <c r="M867">
        <f t="shared" si="54"/>
        <v>0</v>
      </c>
      <c r="O867" t="s">
        <v>2827</v>
      </c>
      <c r="P867">
        <f t="shared" si="55"/>
        <v>19307</v>
      </c>
      <c r="Q867">
        <v>22450</v>
      </c>
      <c r="R867">
        <v>390</v>
      </c>
      <c r="S867">
        <f t="shared" si="56"/>
        <v>5</v>
      </c>
    </row>
    <row r="868" spans="1:19" x14ac:dyDescent="0.25">
      <c r="A868" t="s">
        <v>201</v>
      </c>
      <c r="B868" t="s">
        <v>2828</v>
      </c>
      <c r="C868">
        <v>2021</v>
      </c>
      <c r="D868">
        <f t="shared" si="53"/>
        <v>17950.57836</v>
      </c>
      <c r="E868">
        <v>11154</v>
      </c>
      <c r="F868" t="s">
        <v>2829</v>
      </c>
      <c r="G868" t="s">
        <v>29</v>
      </c>
      <c r="H868" t="s">
        <v>2830</v>
      </c>
      <c r="I868" t="s">
        <v>31</v>
      </c>
      <c r="J868" t="s">
        <v>2831</v>
      </c>
      <c r="K868" t="s">
        <v>22</v>
      </c>
      <c r="L868" t="s">
        <v>41</v>
      </c>
      <c r="M868">
        <f t="shared" si="54"/>
        <v>0</v>
      </c>
      <c r="O868" t="s">
        <v>607</v>
      </c>
      <c r="P868">
        <f t="shared" si="55"/>
        <v>24938.28</v>
      </c>
      <c r="Q868">
        <v>28998</v>
      </c>
      <c r="R868" t="e">
        <v>#VALUE!</v>
      </c>
      <c r="S868" t="e">
        <f t="shared" si="56"/>
        <v>#VALUE!</v>
      </c>
    </row>
    <row r="869" spans="1:19" x14ac:dyDescent="0.25">
      <c r="A869" t="s">
        <v>68</v>
      </c>
      <c r="B869" t="s">
        <v>2832</v>
      </c>
      <c r="C869">
        <v>2018</v>
      </c>
      <c r="D869">
        <f t="shared" si="53"/>
        <v>72565.140599999999</v>
      </c>
      <c r="E869">
        <v>45090</v>
      </c>
      <c r="F869" t="s">
        <v>2833</v>
      </c>
      <c r="G869" t="s">
        <v>331</v>
      </c>
      <c r="H869" t="s">
        <v>2834</v>
      </c>
      <c r="I869" t="s">
        <v>95</v>
      </c>
      <c r="J869" t="s">
        <v>33</v>
      </c>
      <c r="K869" t="s">
        <v>22</v>
      </c>
      <c r="L869" t="s">
        <v>23</v>
      </c>
      <c r="M869">
        <f t="shared" si="54"/>
        <v>1</v>
      </c>
      <c r="N869" t="s">
        <v>24</v>
      </c>
      <c r="O869" t="s">
        <v>2835</v>
      </c>
      <c r="P869">
        <f t="shared" si="55"/>
        <v>26445</v>
      </c>
      <c r="Q869">
        <v>30750</v>
      </c>
      <c r="R869">
        <v>313</v>
      </c>
      <c r="S869">
        <f t="shared" si="56"/>
        <v>2</v>
      </c>
    </row>
    <row r="870" spans="1:19" x14ac:dyDescent="0.25">
      <c r="A870" t="s">
        <v>120</v>
      </c>
      <c r="B870" t="s">
        <v>2836</v>
      </c>
      <c r="C870">
        <v>2003</v>
      </c>
      <c r="D870">
        <f t="shared" si="53"/>
        <v>53545.960480000002</v>
      </c>
      <c r="E870">
        <v>33272</v>
      </c>
      <c r="F870" t="s">
        <v>2837</v>
      </c>
      <c r="G870" t="s">
        <v>29</v>
      </c>
      <c r="H870" t="s">
        <v>2838</v>
      </c>
      <c r="I870" t="s">
        <v>72</v>
      </c>
      <c r="J870" t="s">
        <v>214</v>
      </c>
      <c r="K870" t="s">
        <v>33</v>
      </c>
      <c r="L870" t="s">
        <v>23</v>
      </c>
      <c r="M870">
        <f t="shared" si="54"/>
        <v>1</v>
      </c>
      <c r="N870" t="s">
        <v>24</v>
      </c>
      <c r="O870" t="s">
        <v>2810</v>
      </c>
      <c r="P870">
        <f t="shared" si="55"/>
        <v>10234</v>
      </c>
      <c r="Q870">
        <v>11900</v>
      </c>
      <c r="R870">
        <v>192</v>
      </c>
      <c r="S870">
        <f t="shared" si="56"/>
        <v>2.2999999999999998</v>
      </c>
    </row>
    <row r="871" spans="1:19" x14ac:dyDescent="0.25">
      <c r="A871" t="s">
        <v>210</v>
      </c>
      <c r="B871" t="s">
        <v>2839</v>
      </c>
      <c r="C871">
        <v>2003</v>
      </c>
      <c r="D871">
        <f t="shared" si="53"/>
        <v>114263.14</v>
      </c>
      <c r="E871">
        <v>71000</v>
      </c>
      <c r="F871" t="s">
        <v>1825</v>
      </c>
      <c r="G871" t="s">
        <v>29</v>
      </c>
      <c r="H871" t="s">
        <v>2840</v>
      </c>
      <c r="I871" t="s">
        <v>839</v>
      </c>
      <c r="J871" t="s">
        <v>214</v>
      </c>
      <c r="K871" t="s">
        <v>33</v>
      </c>
      <c r="L871" t="s">
        <v>41</v>
      </c>
      <c r="M871">
        <f t="shared" si="54"/>
        <v>0</v>
      </c>
      <c r="N871" t="s">
        <v>24</v>
      </c>
      <c r="O871" t="s">
        <v>2841</v>
      </c>
      <c r="P871">
        <f t="shared" si="55"/>
        <v>10749.14</v>
      </c>
      <c r="Q871">
        <v>12499</v>
      </c>
      <c r="R871">
        <v>150</v>
      </c>
      <c r="S871">
        <f t="shared" si="56"/>
        <v>2.4</v>
      </c>
    </row>
    <row r="872" spans="1:19" x14ac:dyDescent="0.25">
      <c r="A872" t="s">
        <v>201</v>
      </c>
      <c r="B872" t="s">
        <v>1352</v>
      </c>
      <c r="C872">
        <v>2020</v>
      </c>
      <c r="D872">
        <f t="shared" si="53"/>
        <v>89157.436000000002</v>
      </c>
      <c r="E872">
        <v>55400</v>
      </c>
      <c r="F872" t="s">
        <v>2842</v>
      </c>
      <c r="G872" t="s">
        <v>29</v>
      </c>
      <c r="H872" t="s">
        <v>2843</v>
      </c>
      <c r="I872" t="s">
        <v>95</v>
      </c>
      <c r="J872" t="s">
        <v>73</v>
      </c>
      <c r="K872" t="s">
        <v>118</v>
      </c>
      <c r="M872">
        <f t="shared" si="54"/>
        <v>0</v>
      </c>
      <c r="O872" t="s">
        <v>566</v>
      </c>
      <c r="P872">
        <f t="shared" si="55"/>
        <v>31390</v>
      </c>
      <c r="Q872">
        <v>36500</v>
      </c>
      <c r="R872">
        <v>291</v>
      </c>
      <c r="S872">
        <f t="shared" si="56"/>
        <v>3.8</v>
      </c>
    </row>
    <row r="873" spans="1:19" x14ac:dyDescent="0.25">
      <c r="A873" t="s">
        <v>84</v>
      </c>
      <c r="B873" t="s">
        <v>2844</v>
      </c>
      <c r="C873">
        <v>2012</v>
      </c>
      <c r="D873">
        <f t="shared" si="53"/>
        <v>227761.84349999999</v>
      </c>
      <c r="E873">
        <v>141525</v>
      </c>
      <c r="F873" t="s">
        <v>2845</v>
      </c>
      <c r="G873" t="s">
        <v>29</v>
      </c>
      <c r="H873" t="s">
        <v>117</v>
      </c>
      <c r="I873" t="s">
        <v>72</v>
      </c>
      <c r="J873" t="s">
        <v>22</v>
      </c>
      <c r="K873" t="s">
        <v>22</v>
      </c>
      <c r="L873" t="s">
        <v>41</v>
      </c>
      <c r="M873">
        <f t="shared" si="54"/>
        <v>0</v>
      </c>
      <c r="N873" t="s">
        <v>24</v>
      </c>
      <c r="O873" t="s">
        <v>2846</v>
      </c>
      <c r="P873">
        <f t="shared" si="55"/>
        <v>12461.4</v>
      </c>
      <c r="Q873">
        <v>14490</v>
      </c>
      <c r="R873">
        <v>375</v>
      </c>
      <c r="S873">
        <f t="shared" si="56"/>
        <v>5</v>
      </c>
    </row>
    <row r="874" spans="1:19" x14ac:dyDescent="0.25">
      <c r="A874" t="s">
        <v>110</v>
      </c>
      <c r="B874" t="s">
        <v>2847</v>
      </c>
      <c r="C874">
        <v>2007</v>
      </c>
      <c r="D874">
        <f t="shared" si="53"/>
        <v>80467</v>
      </c>
      <c r="E874">
        <v>50000</v>
      </c>
      <c r="F874" t="s">
        <v>1781</v>
      </c>
      <c r="G874" t="s">
        <v>29</v>
      </c>
      <c r="H874" t="s">
        <v>2611</v>
      </c>
      <c r="I874" t="s">
        <v>107</v>
      </c>
      <c r="J874" t="s">
        <v>22</v>
      </c>
      <c r="K874" t="s">
        <v>146</v>
      </c>
      <c r="L874" t="s">
        <v>23</v>
      </c>
      <c r="M874">
        <f t="shared" si="54"/>
        <v>1</v>
      </c>
      <c r="N874" t="s">
        <v>24</v>
      </c>
      <c r="O874" t="s">
        <v>2528</v>
      </c>
      <c r="P874">
        <f t="shared" si="55"/>
        <v>18834</v>
      </c>
      <c r="Q874">
        <v>21900</v>
      </c>
      <c r="R874">
        <v>420</v>
      </c>
      <c r="S874">
        <f t="shared" si="56"/>
        <v>4.2</v>
      </c>
    </row>
    <row r="875" spans="1:19" x14ac:dyDescent="0.25">
      <c r="A875" t="s">
        <v>68</v>
      </c>
      <c r="B875" t="s">
        <v>380</v>
      </c>
      <c r="C875">
        <v>2020</v>
      </c>
      <c r="D875">
        <f t="shared" si="53"/>
        <v>46896.167600000001</v>
      </c>
      <c r="E875">
        <v>29140</v>
      </c>
      <c r="F875" t="s">
        <v>2848</v>
      </c>
      <c r="G875" t="s">
        <v>29</v>
      </c>
      <c r="H875" t="s">
        <v>382</v>
      </c>
      <c r="I875" t="s">
        <v>454</v>
      </c>
      <c r="J875" t="s">
        <v>487</v>
      </c>
      <c r="K875" t="s">
        <v>487</v>
      </c>
      <c r="L875" t="s">
        <v>41</v>
      </c>
      <c r="M875">
        <f t="shared" si="54"/>
        <v>0</v>
      </c>
      <c r="N875" t="s">
        <v>24</v>
      </c>
      <c r="O875" t="s">
        <v>2849</v>
      </c>
      <c r="P875">
        <f t="shared" si="55"/>
        <v>61915.7</v>
      </c>
      <c r="Q875">
        <v>71995</v>
      </c>
      <c r="R875">
        <v>425</v>
      </c>
      <c r="S875">
        <f t="shared" si="56"/>
        <v>3</v>
      </c>
    </row>
    <row r="876" spans="1:19" x14ac:dyDescent="0.25">
      <c r="A876" t="s">
        <v>68</v>
      </c>
      <c r="B876" t="s">
        <v>2850</v>
      </c>
      <c r="C876">
        <v>2022</v>
      </c>
      <c r="D876">
        <f t="shared" si="53"/>
        <v>14484.06</v>
      </c>
      <c r="E876">
        <v>9000</v>
      </c>
      <c r="F876" t="s">
        <v>2851</v>
      </c>
      <c r="G876" t="s">
        <v>46</v>
      </c>
      <c r="H876" t="s">
        <v>355</v>
      </c>
      <c r="I876" t="s">
        <v>95</v>
      </c>
      <c r="J876" t="s">
        <v>118</v>
      </c>
      <c r="K876" t="s">
        <v>214</v>
      </c>
      <c r="L876" t="s">
        <v>41</v>
      </c>
      <c r="M876">
        <f t="shared" si="54"/>
        <v>0</v>
      </c>
      <c r="N876" t="s">
        <v>24</v>
      </c>
      <c r="O876" t="s">
        <v>2852</v>
      </c>
      <c r="P876">
        <f t="shared" si="55"/>
        <v>48934</v>
      </c>
      <c r="Q876">
        <v>56900</v>
      </c>
      <c r="R876">
        <v>382</v>
      </c>
      <c r="S876">
        <f t="shared" si="56"/>
        <v>3</v>
      </c>
    </row>
    <row r="877" spans="1:19" x14ac:dyDescent="0.25">
      <c r="A877" t="s">
        <v>120</v>
      </c>
      <c r="B877" t="s">
        <v>2853</v>
      </c>
      <c r="C877">
        <v>2021</v>
      </c>
      <c r="D877">
        <f t="shared" si="53"/>
        <v>9004.2572999999993</v>
      </c>
      <c r="E877">
        <v>5595</v>
      </c>
      <c r="F877" t="s">
        <v>2854</v>
      </c>
      <c r="G877" t="s">
        <v>46</v>
      </c>
      <c r="H877" t="s">
        <v>155</v>
      </c>
      <c r="I877" t="s">
        <v>39</v>
      </c>
      <c r="J877" t="s">
        <v>2855</v>
      </c>
      <c r="K877" t="s">
        <v>22</v>
      </c>
      <c r="L877" t="s">
        <v>41</v>
      </c>
      <c r="M877">
        <f t="shared" si="54"/>
        <v>0</v>
      </c>
      <c r="O877" t="s">
        <v>2856</v>
      </c>
      <c r="P877">
        <f t="shared" si="55"/>
        <v>71894.28</v>
      </c>
      <c r="Q877">
        <v>83598</v>
      </c>
      <c r="R877" t="e">
        <v>#VALUE!</v>
      </c>
      <c r="S877">
        <f t="shared" si="56"/>
        <v>3</v>
      </c>
    </row>
    <row r="878" spans="1:19" x14ac:dyDescent="0.25">
      <c r="A878" t="s">
        <v>567</v>
      </c>
      <c r="B878" t="s">
        <v>1122</v>
      </c>
      <c r="C878">
        <v>2022</v>
      </c>
      <c r="D878">
        <f t="shared" si="53"/>
        <v>54912.290139999997</v>
      </c>
      <c r="E878">
        <v>34121</v>
      </c>
      <c r="F878" t="s">
        <v>2857</v>
      </c>
      <c r="G878" t="s">
        <v>29</v>
      </c>
      <c r="H878" t="s">
        <v>483</v>
      </c>
      <c r="I878" t="s">
        <v>39</v>
      </c>
      <c r="J878" t="s">
        <v>484</v>
      </c>
      <c r="K878" t="s">
        <v>22</v>
      </c>
      <c r="L878" t="s">
        <v>41</v>
      </c>
      <c r="M878">
        <f t="shared" si="54"/>
        <v>0</v>
      </c>
      <c r="O878" t="s">
        <v>2858</v>
      </c>
      <c r="P878">
        <f t="shared" si="55"/>
        <v>41443.4</v>
      </c>
      <c r="Q878">
        <v>48190</v>
      </c>
      <c r="R878" t="e">
        <v>#VALUE!</v>
      </c>
      <c r="S878" t="e">
        <f t="shared" si="56"/>
        <v>#VALUE!</v>
      </c>
    </row>
    <row r="879" spans="1:19" x14ac:dyDescent="0.25">
      <c r="A879" t="s">
        <v>68</v>
      </c>
      <c r="B879" t="s">
        <v>2859</v>
      </c>
      <c r="C879">
        <v>2013</v>
      </c>
      <c r="D879">
        <f t="shared" si="53"/>
        <v>59143.245000000003</v>
      </c>
      <c r="E879">
        <v>36750</v>
      </c>
      <c r="F879" t="s">
        <v>2860</v>
      </c>
      <c r="G879" t="s">
        <v>29</v>
      </c>
      <c r="H879" t="s">
        <v>181</v>
      </c>
      <c r="I879" t="s">
        <v>72</v>
      </c>
      <c r="J879" t="s">
        <v>22</v>
      </c>
      <c r="K879" t="s">
        <v>22</v>
      </c>
      <c r="L879" t="s">
        <v>41</v>
      </c>
      <c r="M879">
        <f t="shared" si="54"/>
        <v>0</v>
      </c>
      <c r="N879" t="s">
        <v>24</v>
      </c>
      <c r="O879" t="s">
        <v>1021</v>
      </c>
      <c r="P879">
        <f t="shared" si="55"/>
        <v>30959.14</v>
      </c>
      <c r="Q879">
        <v>35999</v>
      </c>
      <c r="R879">
        <v>445</v>
      </c>
      <c r="S879">
        <f t="shared" si="56"/>
        <v>4.4000000000000004</v>
      </c>
    </row>
    <row r="880" spans="1:19" x14ac:dyDescent="0.25">
      <c r="A880" t="s">
        <v>120</v>
      </c>
      <c r="B880" t="s">
        <v>2861</v>
      </c>
      <c r="C880">
        <v>2007</v>
      </c>
      <c r="D880">
        <f t="shared" si="53"/>
        <v>79865.106839999993</v>
      </c>
      <c r="E880">
        <v>49626</v>
      </c>
      <c r="F880" t="s">
        <v>2862</v>
      </c>
      <c r="G880" t="s">
        <v>29</v>
      </c>
      <c r="H880" t="s">
        <v>2863</v>
      </c>
      <c r="I880" t="s">
        <v>72</v>
      </c>
      <c r="J880" t="s">
        <v>118</v>
      </c>
      <c r="K880" t="s">
        <v>136</v>
      </c>
      <c r="L880" t="s">
        <v>41</v>
      </c>
      <c r="M880">
        <f t="shared" si="54"/>
        <v>0</v>
      </c>
      <c r="N880" t="s">
        <v>24</v>
      </c>
      <c r="O880" t="s">
        <v>672</v>
      </c>
      <c r="P880">
        <f t="shared" si="55"/>
        <v>10320</v>
      </c>
      <c r="Q880">
        <v>12000</v>
      </c>
      <c r="R880">
        <v>228</v>
      </c>
      <c r="S880">
        <f t="shared" si="56"/>
        <v>3</v>
      </c>
    </row>
    <row r="881" spans="1:19" x14ac:dyDescent="0.25">
      <c r="A881" t="s">
        <v>210</v>
      </c>
      <c r="B881" t="s">
        <v>2864</v>
      </c>
      <c r="C881">
        <v>2017</v>
      </c>
      <c r="D881">
        <f t="shared" si="53"/>
        <v>72420.3</v>
      </c>
      <c r="E881">
        <v>45000</v>
      </c>
      <c r="F881" t="s">
        <v>1357</v>
      </c>
      <c r="G881" t="s">
        <v>29</v>
      </c>
      <c r="H881" t="s">
        <v>2865</v>
      </c>
      <c r="I881" t="s">
        <v>72</v>
      </c>
      <c r="J881" t="s">
        <v>118</v>
      </c>
      <c r="K881" t="s">
        <v>146</v>
      </c>
      <c r="L881" t="s">
        <v>23</v>
      </c>
      <c r="M881">
        <f t="shared" si="54"/>
        <v>1</v>
      </c>
      <c r="N881" t="s">
        <v>24</v>
      </c>
      <c r="O881" t="s">
        <v>1159</v>
      </c>
      <c r="P881">
        <f t="shared" si="55"/>
        <v>14190</v>
      </c>
      <c r="Q881">
        <v>16500</v>
      </c>
      <c r="R881">
        <v>172</v>
      </c>
      <c r="S881">
        <f t="shared" si="56"/>
        <v>2.4</v>
      </c>
    </row>
    <row r="882" spans="1:19" x14ac:dyDescent="0.25">
      <c r="A882" t="s">
        <v>97</v>
      </c>
      <c r="B882" t="s">
        <v>2866</v>
      </c>
      <c r="C882">
        <v>2019</v>
      </c>
      <c r="D882">
        <f t="shared" si="53"/>
        <v>111607.72900000001</v>
      </c>
      <c r="E882">
        <v>69350</v>
      </c>
      <c r="F882" t="s">
        <v>2867</v>
      </c>
      <c r="G882" t="s">
        <v>46</v>
      </c>
      <c r="H882" t="s">
        <v>2868</v>
      </c>
      <c r="I882" t="s">
        <v>72</v>
      </c>
      <c r="J882" t="s">
        <v>22</v>
      </c>
      <c r="K882" t="s">
        <v>33</v>
      </c>
      <c r="L882" t="s">
        <v>41</v>
      </c>
      <c r="M882">
        <f t="shared" si="54"/>
        <v>0</v>
      </c>
      <c r="N882" t="s">
        <v>24</v>
      </c>
      <c r="O882" t="s">
        <v>920</v>
      </c>
      <c r="P882">
        <f t="shared" si="55"/>
        <v>30960</v>
      </c>
      <c r="Q882">
        <v>36000</v>
      </c>
      <c r="R882">
        <v>306</v>
      </c>
      <c r="S882">
        <f t="shared" si="56"/>
        <v>3.5</v>
      </c>
    </row>
    <row r="883" spans="1:19" x14ac:dyDescent="0.25">
      <c r="A883" t="s">
        <v>68</v>
      </c>
      <c r="B883" t="s">
        <v>1746</v>
      </c>
      <c r="C883">
        <v>2022</v>
      </c>
      <c r="D883">
        <f t="shared" si="53"/>
        <v>13368.78738</v>
      </c>
      <c r="E883">
        <v>8307</v>
      </c>
      <c r="F883" t="s">
        <v>2869</v>
      </c>
      <c r="G883" t="s">
        <v>29</v>
      </c>
      <c r="H883" t="s">
        <v>1748</v>
      </c>
      <c r="I883" t="s">
        <v>31</v>
      </c>
      <c r="J883" t="s">
        <v>2870</v>
      </c>
      <c r="K883" t="s">
        <v>2871</v>
      </c>
      <c r="L883" t="s">
        <v>41</v>
      </c>
      <c r="M883">
        <f t="shared" si="54"/>
        <v>0</v>
      </c>
      <c r="O883" t="s">
        <v>2238</v>
      </c>
      <c r="P883">
        <f t="shared" si="55"/>
        <v>85054</v>
      </c>
      <c r="Q883">
        <v>98900</v>
      </c>
      <c r="R883" t="e">
        <v>#VALUE!</v>
      </c>
      <c r="S883" t="e">
        <f t="shared" si="56"/>
        <v>#VALUE!</v>
      </c>
    </row>
    <row r="884" spans="1:19" x14ac:dyDescent="0.25">
      <c r="A884" t="s">
        <v>68</v>
      </c>
      <c r="B884" t="s">
        <v>1703</v>
      </c>
      <c r="C884">
        <v>2023</v>
      </c>
      <c r="D884">
        <f t="shared" si="53"/>
        <v>6607.9500399999997</v>
      </c>
      <c r="E884">
        <v>4106</v>
      </c>
      <c r="F884" t="s">
        <v>2872</v>
      </c>
      <c r="G884" t="s">
        <v>29</v>
      </c>
      <c r="H884" t="s">
        <v>2873</v>
      </c>
      <c r="I884" t="s">
        <v>904</v>
      </c>
      <c r="J884" t="s">
        <v>2874</v>
      </c>
      <c r="K884" t="s">
        <v>2875</v>
      </c>
      <c r="L884" t="s">
        <v>41</v>
      </c>
      <c r="M884">
        <f t="shared" si="54"/>
        <v>0</v>
      </c>
      <c r="N884" t="s">
        <v>24</v>
      </c>
      <c r="O884" t="s">
        <v>2876</v>
      </c>
      <c r="P884">
        <f t="shared" si="55"/>
        <v>72794.7</v>
      </c>
      <c r="Q884">
        <v>84645</v>
      </c>
      <c r="R884" t="e">
        <v>#VALUE!</v>
      </c>
      <c r="S884" t="e">
        <f t="shared" si="56"/>
        <v>#VALUE!</v>
      </c>
    </row>
    <row r="885" spans="1:19" x14ac:dyDescent="0.25">
      <c r="A885" t="s">
        <v>68</v>
      </c>
      <c r="B885" t="s">
        <v>1703</v>
      </c>
      <c r="C885">
        <v>1999</v>
      </c>
      <c r="D885">
        <f t="shared" si="53"/>
        <v>297245.098</v>
      </c>
      <c r="E885">
        <v>184700</v>
      </c>
      <c r="F885" t="s">
        <v>2877</v>
      </c>
      <c r="G885" t="s">
        <v>29</v>
      </c>
      <c r="H885" t="s">
        <v>2878</v>
      </c>
      <c r="I885" t="s">
        <v>839</v>
      </c>
      <c r="J885" t="s">
        <v>40</v>
      </c>
      <c r="K885" t="s">
        <v>33</v>
      </c>
      <c r="L885" t="s">
        <v>41</v>
      </c>
      <c r="M885">
        <f t="shared" si="54"/>
        <v>0</v>
      </c>
      <c r="N885" t="s">
        <v>24</v>
      </c>
      <c r="O885" t="s">
        <v>2879</v>
      </c>
      <c r="P885">
        <f t="shared" si="55"/>
        <v>31777</v>
      </c>
      <c r="Q885">
        <v>36950</v>
      </c>
      <c r="R885">
        <v>240</v>
      </c>
      <c r="S885">
        <f t="shared" si="56"/>
        <v>3.2</v>
      </c>
    </row>
    <row r="886" spans="1:19" x14ac:dyDescent="0.25">
      <c r="A886" t="s">
        <v>403</v>
      </c>
      <c r="B886" t="s">
        <v>2880</v>
      </c>
      <c r="C886">
        <v>2018</v>
      </c>
      <c r="D886">
        <f t="shared" si="53"/>
        <v>92537.05</v>
      </c>
      <c r="E886">
        <v>57500</v>
      </c>
      <c r="F886" t="s">
        <v>2881</v>
      </c>
      <c r="G886" t="s">
        <v>29</v>
      </c>
      <c r="H886" t="s">
        <v>406</v>
      </c>
      <c r="I886" t="s">
        <v>95</v>
      </c>
      <c r="J886" t="s">
        <v>118</v>
      </c>
      <c r="K886" t="s">
        <v>108</v>
      </c>
      <c r="L886" t="s">
        <v>41</v>
      </c>
      <c r="M886">
        <f t="shared" si="54"/>
        <v>0</v>
      </c>
      <c r="N886" t="s">
        <v>24</v>
      </c>
      <c r="O886" t="s">
        <v>1359</v>
      </c>
      <c r="P886">
        <f t="shared" si="55"/>
        <v>36034</v>
      </c>
      <c r="Q886">
        <v>41900</v>
      </c>
      <c r="R886">
        <v>424</v>
      </c>
      <c r="S886">
        <f t="shared" si="56"/>
        <v>3</v>
      </c>
    </row>
    <row r="887" spans="1:19" x14ac:dyDescent="0.25">
      <c r="A887" t="s">
        <v>56</v>
      </c>
      <c r="B887" t="s">
        <v>2882</v>
      </c>
      <c r="C887">
        <v>2021</v>
      </c>
      <c r="D887">
        <f t="shared" si="53"/>
        <v>46670.86</v>
      </c>
      <c r="E887">
        <v>29000</v>
      </c>
      <c r="F887" t="s">
        <v>1736</v>
      </c>
      <c r="G887" t="s">
        <v>29</v>
      </c>
      <c r="H887" t="s">
        <v>1400</v>
      </c>
      <c r="I887" t="s">
        <v>165</v>
      </c>
      <c r="J887" t="s">
        <v>22</v>
      </c>
      <c r="K887" t="s">
        <v>22</v>
      </c>
      <c r="L887" t="s">
        <v>41</v>
      </c>
      <c r="M887">
        <f t="shared" si="54"/>
        <v>0</v>
      </c>
      <c r="N887" t="s">
        <v>24</v>
      </c>
      <c r="O887" t="s">
        <v>2883</v>
      </c>
      <c r="P887">
        <f t="shared" si="55"/>
        <v>34099</v>
      </c>
      <c r="Q887">
        <v>39650</v>
      </c>
      <c r="R887">
        <v>272</v>
      </c>
      <c r="S887">
        <f t="shared" si="56"/>
        <v>2</v>
      </c>
    </row>
    <row r="888" spans="1:19" x14ac:dyDescent="0.25">
      <c r="A888" t="s">
        <v>120</v>
      </c>
      <c r="B888" t="s">
        <v>2884</v>
      </c>
      <c r="C888">
        <v>2015</v>
      </c>
      <c r="D888">
        <f t="shared" si="53"/>
        <v>99256.044500000004</v>
      </c>
      <c r="E888">
        <v>61675</v>
      </c>
      <c r="F888" t="s">
        <v>2885</v>
      </c>
      <c r="G888" t="s">
        <v>29</v>
      </c>
      <c r="H888" t="s">
        <v>303</v>
      </c>
      <c r="I888" t="s">
        <v>107</v>
      </c>
      <c r="J888" t="s">
        <v>33</v>
      </c>
      <c r="K888" t="s">
        <v>22</v>
      </c>
      <c r="L888" t="s">
        <v>23</v>
      </c>
      <c r="M888">
        <f t="shared" si="54"/>
        <v>1</v>
      </c>
      <c r="N888" t="s">
        <v>24</v>
      </c>
      <c r="O888" t="s">
        <v>1716</v>
      </c>
      <c r="P888">
        <f t="shared" si="55"/>
        <v>16340</v>
      </c>
      <c r="Q888">
        <v>19000</v>
      </c>
      <c r="R888">
        <v>208</v>
      </c>
      <c r="S888">
        <f t="shared" si="56"/>
        <v>2</v>
      </c>
    </row>
    <row r="889" spans="1:19" x14ac:dyDescent="0.25">
      <c r="A889" t="s">
        <v>120</v>
      </c>
      <c r="B889" t="s">
        <v>2886</v>
      </c>
      <c r="C889">
        <v>2021</v>
      </c>
      <c r="D889">
        <f t="shared" si="53"/>
        <v>53591.021999999997</v>
      </c>
      <c r="E889">
        <v>33300</v>
      </c>
      <c r="F889" t="s">
        <v>2887</v>
      </c>
      <c r="G889" t="s">
        <v>245</v>
      </c>
      <c r="H889" t="s">
        <v>877</v>
      </c>
      <c r="I889" t="s">
        <v>48</v>
      </c>
      <c r="J889" t="s">
        <v>118</v>
      </c>
      <c r="K889" t="s">
        <v>22</v>
      </c>
      <c r="L889" t="s">
        <v>41</v>
      </c>
      <c r="M889">
        <f t="shared" si="54"/>
        <v>0</v>
      </c>
      <c r="N889" t="s">
        <v>24</v>
      </c>
      <c r="O889" t="s">
        <v>437</v>
      </c>
      <c r="P889">
        <f t="shared" si="55"/>
        <v>38700</v>
      </c>
      <c r="Q889">
        <v>45000</v>
      </c>
      <c r="R889">
        <v>188</v>
      </c>
      <c r="S889">
        <f t="shared" si="56"/>
        <v>3</v>
      </c>
    </row>
    <row r="890" spans="1:19" x14ac:dyDescent="0.25">
      <c r="A890" t="s">
        <v>363</v>
      </c>
      <c r="B890" t="s">
        <v>1051</v>
      </c>
      <c r="C890">
        <v>2014</v>
      </c>
      <c r="D890">
        <f t="shared" si="53"/>
        <v>101307.95299999999</v>
      </c>
      <c r="E890">
        <v>62950</v>
      </c>
      <c r="F890" t="s">
        <v>2888</v>
      </c>
      <c r="G890" t="s">
        <v>29</v>
      </c>
      <c r="H890" t="s">
        <v>1053</v>
      </c>
      <c r="I890" t="s">
        <v>21</v>
      </c>
      <c r="J890" t="s">
        <v>61</v>
      </c>
      <c r="K890" t="s">
        <v>33</v>
      </c>
      <c r="L890" t="s">
        <v>23</v>
      </c>
      <c r="M890">
        <f t="shared" si="54"/>
        <v>1</v>
      </c>
      <c r="N890" t="s">
        <v>24</v>
      </c>
      <c r="O890" t="s">
        <v>2889</v>
      </c>
      <c r="P890">
        <f t="shared" si="55"/>
        <v>15048.28</v>
      </c>
      <c r="Q890">
        <v>17498</v>
      </c>
      <c r="R890">
        <v>304</v>
      </c>
      <c r="S890">
        <f t="shared" si="56"/>
        <v>3.6</v>
      </c>
    </row>
    <row r="891" spans="1:19" x14ac:dyDescent="0.25">
      <c r="A891" t="s">
        <v>148</v>
      </c>
      <c r="B891" t="s">
        <v>2890</v>
      </c>
      <c r="C891">
        <v>2015</v>
      </c>
      <c r="D891">
        <f t="shared" si="53"/>
        <v>91209.344500000007</v>
      </c>
      <c r="E891">
        <v>56675</v>
      </c>
      <c r="F891" t="s">
        <v>2891</v>
      </c>
      <c r="G891" t="s">
        <v>29</v>
      </c>
      <c r="H891" t="s">
        <v>2685</v>
      </c>
      <c r="I891" t="s">
        <v>107</v>
      </c>
      <c r="J891" t="s">
        <v>61</v>
      </c>
      <c r="K891" t="s">
        <v>22</v>
      </c>
      <c r="L891" t="s">
        <v>41</v>
      </c>
      <c r="M891">
        <f t="shared" si="54"/>
        <v>0</v>
      </c>
      <c r="N891" t="s">
        <v>24</v>
      </c>
      <c r="O891" t="s">
        <v>2892</v>
      </c>
      <c r="P891">
        <f t="shared" si="55"/>
        <v>16985</v>
      </c>
      <c r="Q891">
        <v>19750</v>
      </c>
      <c r="R891">
        <v>323</v>
      </c>
      <c r="S891">
        <f t="shared" si="56"/>
        <v>3.6</v>
      </c>
    </row>
    <row r="892" spans="1:19" x14ac:dyDescent="0.25">
      <c r="A892" t="s">
        <v>277</v>
      </c>
      <c r="B892" t="s">
        <v>2893</v>
      </c>
      <c r="C892">
        <v>2013</v>
      </c>
      <c r="D892">
        <f t="shared" si="53"/>
        <v>148059.28</v>
      </c>
      <c r="E892">
        <v>92000</v>
      </c>
      <c r="F892" t="s">
        <v>2603</v>
      </c>
      <c r="G892" t="s">
        <v>29</v>
      </c>
      <c r="H892" t="s">
        <v>2779</v>
      </c>
      <c r="I892" t="s">
        <v>95</v>
      </c>
      <c r="J892" t="s">
        <v>73</v>
      </c>
      <c r="K892" t="s">
        <v>33</v>
      </c>
      <c r="L892" t="s">
        <v>41</v>
      </c>
      <c r="M892">
        <f t="shared" si="54"/>
        <v>0</v>
      </c>
      <c r="N892" t="s">
        <v>24</v>
      </c>
      <c r="O892" t="s">
        <v>598</v>
      </c>
      <c r="P892">
        <f t="shared" si="55"/>
        <v>19780</v>
      </c>
      <c r="Q892">
        <v>23000</v>
      </c>
      <c r="R892">
        <v>400</v>
      </c>
      <c r="S892">
        <f t="shared" si="56"/>
        <v>4.8</v>
      </c>
    </row>
    <row r="893" spans="1:19" x14ac:dyDescent="0.25">
      <c r="A893" t="s">
        <v>125</v>
      </c>
      <c r="B893" t="s">
        <v>2894</v>
      </c>
      <c r="C893">
        <v>2005</v>
      </c>
      <c r="D893">
        <f t="shared" si="53"/>
        <v>154496.63999999998</v>
      </c>
      <c r="E893">
        <v>96000</v>
      </c>
      <c r="F893" t="s">
        <v>596</v>
      </c>
      <c r="G893" t="s">
        <v>29</v>
      </c>
      <c r="H893" t="s">
        <v>2122</v>
      </c>
      <c r="I893" t="s">
        <v>247</v>
      </c>
      <c r="J893" t="s">
        <v>33</v>
      </c>
      <c r="K893" t="s">
        <v>226</v>
      </c>
      <c r="L893" t="s">
        <v>23</v>
      </c>
      <c r="M893">
        <f t="shared" si="54"/>
        <v>1</v>
      </c>
      <c r="N893" t="s">
        <v>24</v>
      </c>
      <c r="O893" t="s">
        <v>672</v>
      </c>
      <c r="P893">
        <f t="shared" si="55"/>
        <v>10320</v>
      </c>
      <c r="Q893">
        <v>12000</v>
      </c>
      <c r="R893">
        <v>340</v>
      </c>
      <c r="S893">
        <f t="shared" si="56"/>
        <v>5.7</v>
      </c>
    </row>
    <row r="894" spans="1:19" x14ac:dyDescent="0.25">
      <c r="A894" t="s">
        <v>43</v>
      </c>
      <c r="B894" t="s">
        <v>2895</v>
      </c>
      <c r="C894">
        <v>2014</v>
      </c>
      <c r="D894">
        <f t="shared" si="53"/>
        <v>53912.89</v>
      </c>
      <c r="E894">
        <v>33500</v>
      </c>
      <c r="F894" t="s">
        <v>2896</v>
      </c>
      <c r="G894" t="s">
        <v>29</v>
      </c>
      <c r="H894" t="s">
        <v>1179</v>
      </c>
      <c r="I894" t="s">
        <v>48</v>
      </c>
      <c r="J894" t="s">
        <v>22</v>
      </c>
      <c r="K894" t="s">
        <v>22</v>
      </c>
      <c r="L894" t="s">
        <v>41</v>
      </c>
      <c r="M894">
        <f t="shared" si="54"/>
        <v>0</v>
      </c>
      <c r="N894" t="s">
        <v>24</v>
      </c>
      <c r="O894" t="s">
        <v>598</v>
      </c>
      <c r="P894">
        <f t="shared" si="55"/>
        <v>19780</v>
      </c>
      <c r="Q894">
        <v>23000</v>
      </c>
      <c r="R894">
        <v>330</v>
      </c>
      <c r="S894">
        <f t="shared" si="56"/>
        <v>3.7</v>
      </c>
    </row>
    <row r="895" spans="1:19" x14ac:dyDescent="0.25">
      <c r="A895" t="s">
        <v>84</v>
      </c>
      <c r="B895" t="s">
        <v>2897</v>
      </c>
      <c r="C895">
        <v>2020</v>
      </c>
      <c r="D895">
        <f t="shared" si="53"/>
        <v>26962.88236</v>
      </c>
      <c r="E895">
        <v>16754</v>
      </c>
      <c r="F895" t="s">
        <v>2898</v>
      </c>
      <c r="G895" t="s">
        <v>29</v>
      </c>
      <c r="H895" t="s">
        <v>2899</v>
      </c>
      <c r="I895" t="s">
        <v>95</v>
      </c>
      <c r="J895" t="s">
        <v>118</v>
      </c>
      <c r="K895" t="s">
        <v>118</v>
      </c>
      <c r="L895" t="s">
        <v>41</v>
      </c>
      <c r="M895">
        <f t="shared" si="54"/>
        <v>0</v>
      </c>
      <c r="N895" t="s">
        <v>24</v>
      </c>
      <c r="O895" t="s">
        <v>2900</v>
      </c>
      <c r="P895">
        <f t="shared" si="55"/>
        <v>96320</v>
      </c>
      <c r="Q895">
        <v>112000</v>
      </c>
      <c r="R895">
        <v>557</v>
      </c>
      <c r="S895">
        <f t="shared" si="56"/>
        <v>5</v>
      </c>
    </row>
    <row r="896" spans="1:19" x14ac:dyDescent="0.25">
      <c r="A896" t="s">
        <v>97</v>
      </c>
      <c r="B896" t="s">
        <v>2901</v>
      </c>
      <c r="C896">
        <v>2007</v>
      </c>
      <c r="D896">
        <f t="shared" si="53"/>
        <v>85695.74566</v>
      </c>
      <c r="E896">
        <v>53249</v>
      </c>
      <c r="F896" t="s">
        <v>2902</v>
      </c>
      <c r="G896" t="s">
        <v>46</v>
      </c>
      <c r="H896" t="s">
        <v>2903</v>
      </c>
      <c r="I896" t="s">
        <v>72</v>
      </c>
      <c r="J896" t="s">
        <v>61</v>
      </c>
      <c r="K896" t="s">
        <v>33</v>
      </c>
      <c r="L896" t="s">
        <v>23</v>
      </c>
      <c r="M896">
        <f t="shared" si="54"/>
        <v>1</v>
      </c>
      <c r="N896" t="s">
        <v>24</v>
      </c>
      <c r="O896" t="s">
        <v>2904</v>
      </c>
      <c r="P896">
        <f t="shared" si="55"/>
        <v>7955</v>
      </c>
      <c r="Q896">
        <v>9250</v>
      </c>
      <c r="R896">
        <v>147</v>
      </c>
      <c r="S896">
        <f t="shared" si="56"/>
        <v>2.4</v>
      </c>
    </row>
    <row r="897" spans="1:19" x14ac:dyDescent="0.25">
      <c r="A897" t="s">
        <v>503</v>
      </c>
      <c r="B897" t="s">
        <v>504</v>
      </c>
      <c r="C897">
        <v>2016</v>
      </c>
      <c r="D897">
        <f t="shared" si="53"/>
        <v>191511.46</v>
      </c>
      <c r="E897">
        <v>119000</v>
      </c>
      <c r="F897" t="s">
        <v>212</v>
      </c>
      <c r="G897" t="s">
        <v>29</v>
      </c>
      <c r="H897" t="s">
        <v>2905</v>
      </c>
      <c r="I897" t="s">
        <v>72</v>
      </c>
      <c r="J897" t="s">
        <v>226</v>
      </c>
      <c r="K897" t="s">
        <v>108</v>
      </c>
      <c r="L897" t="s">
        <v>41</v>
      </c>
      <c r="M897">
        <f t="shared" si="54"/>
        <v>0</v>
      </c>
      <c r="N897" t="s">
        <v>24</v>
      </c>
      <c r="O897" t="s">
        <v>683</v>
      </c>
      <c r="P897">
        <f t="shared" si="55"/>
        <v>10750</v>
      </c>
      <c r="Q897">
        <v>12500</v>
      </c>
      <c r="R897">
        <v>281</v>
      </c>
      <c r="S897">
        <f t="shared" si="56"/>
        <v>3.6</v>
      </c>
    </row>
    <row r="898" spans="1:19" x14ac:dyDescent="0.25">
      <c r="A898" t="s">
        <v>103</v>
      </c>
      <c r="B898" t="s">
        <v>2906</v>
      </c>
      <c r="C898">
        <v>2021</v>
      </c>
      <c r="D898">
        <f t="shared" si="53"/>
        <v>47211.598239999999</v>
      </c>
      <c r="E898">
        <v>29336</v>
      </c>
      <c r="F898" t="s">
        <v>2907</v>
      </c>
      <c r="G898" t="s">
        <v>29</v>
      </c>
      <c r="H898" t="s">
        <v>53</v>
      </c>
      <c r="I898" t="s">
        <v>31</v>
      </c>
      <c r="J898" t="s">
        <v>22</v>
      </c>
      <c r="K898" t="s">
        <v>2547</v>
      </c>
      <c r="L898" t="s">
        <v>41</v>
      </c>
      <c r="M898">
        <f t="shared" si="54"/>
        <v>0</v>
      </c>
      <c r="O898" t="s">
        <v>716</v>
      </c>
      <c r="P898">
        <f t="shared" si="55"/>
        <v>31819.14</v>
      </c>
      <c r="Q898">
        <v>36999</v>
      </c>
      <c r="R898" t="e">
        <v>#VALUE!</v>
      </c>
      <c r="S898" t="e">
        <f t="shared" si="56"/>
        <v>#VALUE!</v>
      </c>
    </row>
    <row r="899" spans="1:19" x14ac:dyDescent="0.25">
      <c r="A899" t="s">
        <v>567</v>
      </c>
      <c r="B899" t="s">
        <v>2908</v>
      </c>
      <c r="C899">
        <v>2017</v>
      </c>
      <c r="D899">
        <f t="shared" ref="D899:D962" si="57">E899*1.60934</f>
        <v>138403.24</v>
      </c>
      <c r="E899">
        <v>86000</v>
      </c>
      <c r="F899" t="s">
        <v>674</v>
      </c>
      <c r="G899" t="s">
        <v>245</v>
      </c>
      <c r="H899" t="s">
        <v>2909</v>
      </c>
      <c r="I899" t="s">
        <v>21</v>
      </c>
      <c r="J899" t="s">
        <v>33</v>
      </c>
      <c r="K899" t="s">
        <v>33</v>
      </c>
      <c r="L899" t="s">
        <v>23</v>
      </c>
      <c r="M899">
        <f t="shared" ref="M899:M962" si="58">IF(ISNUMBER(SEARCH("At least 1 accident or damage reported", L899)), 1, 0)</f>
        <v>1</v>
      </c>
      <c r="N899" t="s">
        <v>24</v>
      </c>
      <c r="O899" t="s">
        <v>1058</v>
      </c>
      <c r="P899">
        <f t="shared" ref="P899:P962" si="59">Q899*0.86</f>
        <v>35260</v>
      </c>
      <c r="Q899">
        <v>41000</v>
      </c>
      <c r="R899">
        <v>350</v>
      </c>
      <c r="S899">
        <f t="shared" ref="S899:S962" si="60">VALUE(SUBSTITUTE(MID(H899, SEARCH("L", H899)-4, 4), "L", ""))</f>
        <v>6.7</v>
      </c>
    </row>
    <row r="900" spans="1:19" x14ac:dyDescent="0.25">
      <c r="A900" t="s">
        <v>567</v>
      </c>
      <c r="B900" t="s">
        <v>2910</v>
      </c>
      <c r="C900">
        <v>2014</v>
      </c>
      <c r="D900">
        <f t="shared" si="57"/>
        <v>284853.18</v>
      </c>
      <c r="E900">
        <v>177000</v>
      </c>
      <c r="F900" t="s">
        <v>2911</v>
      </c>
      <c r="G900" t="s">
        <v>245</v>
      </c>
      <c r="H900" t="s">
        <v>2912</v>
      </c>
      <c r="I900" t="s">
        <v>21</v>
      </c>
      <c r="J900" t="s">
        <v>22</v>
      </c>
      <c r="K900" t="s">
        <v>136</v>
      </c>
      <c r="L900" t="s">
        <v>23</v>
      </c>
      <c r="M900">
        <f t="shared" si="58"/>
        <v>1</v>
      </c>
      <c r="N900" t="s">
        <v>24</v>
      </c>
      <c r="O900" t="s">
        <v>1316</v>
      </c>
      <c r="P900">
        <f t="shared" si="59"/>
        <v>34830</v>
      </c>
      <c r="Q900">
        <v>40500</v>
      </c>
      <c r="R900">
        <v>385</v>
      </c>
      <c r="S900">
        <f t="shared" si="60"/>
        <v>6.7</v>
      </c>
    </row>
    <row r="901" spans="1:19" x14ac:dyDescent="0.25">
      <c r="A901" t="s">
        <v>120</v>
      </c>
      <c r="B901" t="s">
        <v>2913</v>
      </c>
      <c r="C901">
        <v>2013</v>
      </c>
      <c r="D901">
        <f t="shared" si="57"/>
        <v>150473.29</v>
      </c>
      <c r="E901">
        <v>93500</v>
      </c>
      <c r="F901" t="s">
        <v>2914</v>
      </c>
      <c r="G901" t="s">
        <v>29</v>
      </c>
      <c r="H901" t="s">
        <v>2915</v>
      </c>
      <c r="I901" t="s">
        <v>72</v>
      </c>
      <c r="J901" t="s">
        <v>22</v>
      </c>
      <c r="K901" t="s">
        <v>22</v>
      </c>
      <c r="L901" t="s">
        <v>23</v>
      </c>
      <c r="M901">
        <f t="shared" si="58"/>
        <v>1</v>
      </c>
      <c r="N901" t="s">
        <v>24</v>
      </c>
      <c r="O901" t="s">
        <v>215</v>
      </c>
      <c r="P901">
        <f t="shared" si="59"/>
        <v>13674</v>
      </c>
      <c r="Q901">
        <v>15900</v>
      </c>
      <c r="R901">
        <v>362</v>
      </c>
      <c r="S901">
        <f t="shared" si="60"/>
        <v>4.5999999999999996</v>
      </c>
    </row>
    <row r="902" spans="1:19" x14ac:dyDescent="0.25">
      <c r="A902" t="s">
        <v>68</v>
      </c>
      <c r="B902" t="s">
        <v>673</v>
      </c>
      <c r="C902">
        <v>2018</v>
      </c>
      <c r="D902">
        <f t="shared" si="57"/>
        <v>76765.517999999996</v>
      </c>
      <c r="E902">
        <v>47700</v>
      </c>
      <c r="F902" t="s">
        <v>2916</v>
      </c>
      <c r="G902" t="s">
        <v>29</v>
      </c>
      <c r="H902" t="s">
        <v>1487</v>
      </c>
      <c r="I902" t="s">
        <v>95</v>
      </c>
      <c r="J902" t="s">
        <v>214</v>
      </c>
      <c r="K902" t="s">
        <v>118</v>
      </c>
      <c r="L902" t="s">
        <v>23</v>
      </c>
      <c r="M902">
        <f t="shared" si="58"/>
        <v>1</v>
      </c>
      <c r="N902" t="s">
        <v>24</v>
      </c>
      <c r="O902" t="s">
        <v>878</v>
      </c>
      <c r="P902">
        <f t="shared" si="59"/>
        <v>47299.14</v>
      </c>
      <c r="Q902">
        <v>54999</v>
      </c>
      <c r="R902">
        <v>600</v>
      </c>
      <c r="S902">
        <f t="shared" si="60"/>
        <v>4.4000000000000004</v>
      </c>
    </row>
    <row r="903" spans="1:19" x14ac:dyDescent="0.25">
      <c r="A903" t="s">
        <v>16</v>
      </c>
      <c r="B903" t="s">
        <v>2917</v>
      </c>
      <c r="C903">
        <v>2003</v>
      </c>
      <c r="D903">
        <f t="shared" si="57"/>
        <v>156904.21264000001</v>
      </c>
      <c r="E903">
        <v>97496</v>
      </c>
      <c r="F903" t="s">
        <v>2918</v>
      </c>
      <c r="G903" t="s">
        <v>29</v>
      </c>
      <c r="H903" t="s">
        <v>2919</v>
      </c>
      <c r="I903" t="s">
        <v>134</v>
      </c>
      <c r="J903" t="s">
        <v>33</v>
      </c>
      <c r="K903" t="s">
        <v>33</v>
      </c>
      <c r="M903">
        <f t="shared" si="58"/>
        <v>0</v>
      </c>
      <c r="O903" t="s">
        <v>1201</v>
      </c>
      <c r="P903">
        <f t="shared" si="59"/>
        <v>21070</v>
      </c>
      <c r="Q903">
        <v>24500</v>
      </c>
      <c r="R903">
        <v>390</v>
      </c>
      <c r="S903">
        <f t="shared" si="60"/>
        <v>4.5999999999999996</v>
      </c>
    </row>
    <row r="904" spans="1:19" x14ac:dyDescent="0.25">
      <c r="A904" t="s">
        <v>56</v>
      </c>
      <c r="B904" t="s">
        <v>2920</v>
      </c>
      <c r="C904">
        <v>2022</v>
      </c>
      <c r="D904">
        <f t="shared" si="57"/>
        <v>25942.560799999999</v>
      </c>
      <c r="E904">
        <v>16120</v>
      </c>
      <c r="F904" t="s">
        <v>2921</v>
      </c>
      <c r="G904" t="s">
        <v>29</v>
      </c>
      <c r="H904" t="s">
        <v>288</v>
      </c>
      <c r="I904" t="s">
        <v>678</v>
      </c>
      <c r="J904" t="s">
        <v>33</v>
      </c>
      <c r="K904" t="s">
        <v>813</v>
      </c>
      <c r="L904" t="s">
        <v>41</v>
      </c>
      <c r="M904">
        <f t="shared" si="58"/>
        <v>0</v>
      </c>
      <c r="O904" t="s">
        <v>2922</v>
      </c>
      <c r="P904">
        <f t="shared" si="59"/>
        <v>22875.14</v>
      </c>
      <c r="Q904">
        <v>26599</v>
      </c>
      <c r="R904" t="e">
        <v>#VALUE!</v>
      </c>
      <c r="S904" t="e">
        <f t="shared" si="60"/>
        <v>#VALUE!</v>
      </c>
    </row>
    <row r="905" spans="1:19" x14ac:dyDescent="0.25">
      <c r="A905" t="s">
        <v>1831</v>
      </c>
      <c r="B905" t="s">
        <v>2923</v>
      </c>
      <c r="C905">
        <v>2005</v>
      </c>
      <c r="D905">
        <f t="shared" si="57"/>
        <v>237520.88125999999</v>
      </c>
      <c r="E905">
        <v>147589</v>
      </c>
      <c r="F905" t="s">
        <v>2924</v>
      </c>
      <c r="G905" t="s">
        <v>29</v>
      </c>
      <c r="H905" t="s">
        <v>2925</v>
      </c>
      <c r="I905" t="s">
        <v>72</v>
      </c>
      <c r="J905" t="s">
        <v>118</v>
      </c>
      <c r="K905" t="s">
        <v>146</v>
      </c>
      <c r="L905" t="s">
        <v>23</v>
      </c>
      <c r="M905">
        <f t="shared" si="58"/>
        <v>1</v>
      </c>
      <c r="N905" t="s">
        <v>24</v>
      </c>
      <c r="O905" t="s">
        <v>2926</v>
      </c>
      <c r="P905">
        <f t="shared" si="59"/>
        <v>2408</v>
      </c>
      <c r="Q905">
        <v>2800</v>
      </c>
      <c r="R905">
        <v>275</v>
      </c>
      <c r="S905">
        <f t="shared" si="60"/>
        <v>4.2</v>
      </c>
    </row>
    <row r="906" spans="1:19" x14ac:dyDescent="0.25">
      <c r="A906" t="s">
        <v>363</v>
      </c>
      <c r="B906" t="s">
        <v>2556</v>
      </c>
      <c r="C906">
        <v>2013</v>
      </c>
      <c r="D906">
        <f t="shared" si="57"/>
        <v>153804.6238</v>
      </c>
      <c r="E906">
        <v>95570</v>
      </c>
      <c r="F906" t="s">
        <v>2927</v>
      </c>
      <c r="G906" t="s">
        <v>19</v>
      </c>
      <c r="H906" t="s">
        <v>2388</v>
      </c>
      <c r="I906" t="s">
        <v>72</v>
      </c>
      <c r="J906" t="s">
        <v>22</v>
      </c>
      <c r="K906" t="s">
        <v>22</v>
      </c>
      <c r="L906" t="s">
        <v>23</v>
      </c>
      <c r="M906">
        <f t="shared" si="58"/>
        <v>1</v>
      </c>
      <c r="N906" t="s">
        <v>24</v>
      </c>
      <c r="O906" t="s">
        <v>1463</v>
      </c>
      <c r="P906">
        <f t="shared" si="59"/>
        <v>18920</v>
      </c>
      <c r="Q906">
        <v>22000</v>
      </c>
      <c r="R906">
        <v>403</v>
      </c>
      <c r="S906">
        <f t="shared" si="60"/>
        <v>6.2</v>
      </c>
    </row>
    <row r="907" spans="1:19" x14ac:dyDescent="0.25">
      <c r="A907" t="s">
        <v>120</v>
      </c>
      <c r="B907" t="s">
        <v>2928</v>
      </c>
      <c r="C907">
        <v>2018</v>
      </c>
      <c r="D907">
        <f t="shared" si="57"/>
        <v>73693.287939999995</v>
      </c>
      <c r="E907">
        <v>45791</v>
      </c>
      <c r="F907" t="s">
        <v>2929</v>
      </c>
      <c r="G907" t="s">
        <v>29</v>
      </c>
      <c r="H907" t="s">
        <v>2930</v>
      </c>
      <c r="I907" t="s">
        <v>191</v>
      </c>
      <c r="J907" t="s">
        <v>33</v>
      </c>
      <c r="K907" t="s">
        <v>33</v>
      </c>
      <c r="L907" t="s">
        <v>41</v>
      </c>
      <c r="M907">
        <f t="shared" si="58"/>
        <v>0</v>
      </c>
      <c r="N907" t="s">
        <v>24</v>
      </c>
      <c r="O907" t="s">
        <v>2023</v>
      </c>
      <c r="P907">
        <f t="shared" si="59"/>
        <v>44720</v>
      </c>
      <c r="Q907">
        <v>52000</v>
      </c>
      <c r="R907">
        <v>463</v>
      </c>
      <c r="S907">
        <f t="shared" si="60"/>
        <v>4</v>
      </c>
    </row>
    <row r="908" spans="1:19" x14ac:dyDescent="0.25">
      <c r="A908" t="s">
        <v>43</v>
      </c>
      <c r="B908" t="s">
        <v>1946</v>
      </c>
      <c r="C908">
        <v>2016</v>
      </c>
      <c r="D908">
        <f t="shared" si="57"/>
        <v>96560.4</v>
      </c>
      <c r="E908">
        <v>60000</v>
      </c>
      <c r="F908" t="s">
        <v>283</v>
      </c>
      <c r="G908" t="s">
        <v>29</v>
      </c>
      <c r="H908" t="s">
        <v>660</v>
      </c>
      <c r="I908" t="s">
        <v>48</v>
      </c>
      <c r="J908" t="s">
        <v>61</v>
      </c>
      <c r="K908" t="s">
        <v>146</v>
      </c>
      <c r="L908" t="s">
        <v>23</v>
      </c>
      <c r="M908">
        <f t="shared" si="58"/>
        <v>1</v>
      </c>
      <c r="N908" t="s">
        <v>24</v>
      </c>
      <c r="O908" t="s">
        <v>2931</v>
      </c>
      <c r="P908">
        <f t="shared" si="59"/>
        <v>22317</v>
      </c>
      <c r="Q908">
        <v>25950</v>
      </c>
      <c r="R908">
        <v>400</v>
      </c>
      <c r="S908">
        <f t="shared" si="60"/>
        <v>5.6</v>
      </c>
    </row>
    <row r="909" spans="1:19" x14ac:dyDescent="0.25">
      <c r="A909" t="s">
        <v>1831</v>
      </c>
      <c r="B909" t="s">
        <v>2932</v>
      </c>
      <c r="C909">
        <v>2019</v>
      </c>
      <c r="D909">
        <f t="shared" si="57"/>
        <v>80467</v>
      </c>
      <c r="E909">
        <v>50000</v>
      </c>
      <c r="F909" t="s">
        <v>1781</v>
      </c>
      <c r="G909" t="s">
        <v>29</v>
      </c>
      <c r="H909" t="s">
        <v>2933</v>
      </c>
      <c r="I909" t="s">
        <v>21</v>
      </c>
      <c r="J909" t="s">
        <v>118</v>
      </c>
      <c r="K909" t="s">
        <v>22</v>
      </c>
      <c r="L909" t="s">
        <v>41</v>
      </c>
      <c r="M909">
        <f t="shared" si="58"/>
        <v>0</v>
      </c>
      <c r="N909" t="s">
        <v>24</v>
      </c>
      <c r="O909" t="s">
        <v>2934</v>
      </c>
      <c r="P909">
        <f t="shared" si="59"/>
        <v>16163.699999999999</v>
      </c>
      <c r="Q909">
        <v>18795</v>
      </c>
      <c r="R909">
        <v>138</v>
      </c>
      <c r="S909">
        <f t="shared" si="60"/>
        <v>1.4</v>
      </c>
    </row>
    <row r="910" spans="1:19" x14ac:dyDescent="0.25">
      <c r="A910" t="s">
        <v>120</v>
      </c>
      <c r="B910" t="s">
        <v>442</v>
      </c>
      <c r="C910">
        <v>2019</v>
      </c>
      <c r="D910">
        <f t="shared" si="57"/>
        <v>53882.312539999999</v>
      </c>
      <c r="E910">
        <v>33481</v>
      </c>
      <c r="F910" t="s">
        <v>2935</v>
      </c>
      <c r="G910" t="s">
        <v>29</v>
      </c>
      <c r="H910" t="s">
        <v>525</v>
      </c>
      <c r="I910" t="s">
        <v>123</v>
      </c>
      <c r="J910" t="s">
        <v>22</v>
      </c>
      <c r="K910" t="s">
        <v>2936</v>
      </c>
      <c r="L910" t="s">
        <v>41</v>
      </c>
      <c r="M910">
        <f t="shared" si="58"/>
        <v>0</v>
      </c>
      <c r="O910" t="s">
        <v>2937</v>
      </c>
      <c r="P910">
        <f t="shared" si="59"/>
        <v>37839.14</v>
      </c>
      <c r="Q910">
        <v>43999</v>
      </c>
      <c r="R910" t="e">
        <v>#VALUE!</v>
      </c>
      <c r="S910" t="e">
        <f t="shared" si="60"/>
        <v>#VALUE!</v>
      </c>
    </row>
    <row r="911" spans="1:19" x14ac:dyDescent="0.25">
      <c r="A911" t="s">
        <v>210</v>
      </c>
      <c r="B911" t="s">
        <v>2938</v>
      </c>
      <c r="C911">
        <v>2010</v>
      </c>
      <c r="D911">
        <f t="shared" si="57"/>
        <v>172199.38</v>
      </c>
      <c r="E911">
        <v>107000</v>
      </c>
      <c r="F911" t="s">
        <v>830</v>
      </c>
      <c r="G911" t="s">
        <v>29</v>
      </c>
      <c r="H911" t="s">
        <v>1272</v>
      </c>
      <c r="I911" t="s">
        <v>72</v>
      </c>
      <c r="J911" t="s">
        <v>33</v>
      </c>
      <c r="K911" t="s">
        <v>33</v>
      </c>
      <c r="L911" t="s">
        <v>41</v>
      </c>
      <c r="M911">
        <f t="shared" si="58"/>
        <v>0</v>
      </c>
      <c r="N911" t="s">
        <v>24</v>
      </c>
      <c r="O911" t="s">
        <v>1185</v>
      </c>
      <c r="P911">
        <f t="shared" si="59"/>
        <v>5074</v>
      </c>
      <c r="Q911">
        <v>5900</v>
      </c>
      <c r="R911">
        <v>210</v>
      </c>
      <c r="S911">
        <f t="shared" si="60"/>
        <v>3.7</v>
      </c>
    </row>
    <row r="912" spans="1:19" x14ac:dyDescent="0.25">
      <c r="A912" t="s">
        <v>120</v>
      </c>
      <c r="B912" t="s">
        <v>2939</v>
      </c>
      <c r="C912">
        <v>2011</v>
      </c>
      <c r="D912">
        <f t="shared" si="57"/>
        <v>96560.4</v>
      </c>
      <c r="E912">
        <v>60000</v>
      </c>
      <c r="F912" t="s">
        <v>283</v>
      </c>
      <c r="G912" t="s">
        <v>29</v>
      </c>
      <c r="H912" t="s">
        <v>2940</v>
      </c>
      <c r="I912" t="s">
        <v>107</v>
      </c>
      <c r="J912" t="s">
        <v>118</v>
      </c>
      <c r="K912" t="s">
        <v>22</v>
      </c>
      <c r="L912" t="s">
        <v>23</v>
      </c>
      <c r="M912">
        <f t="shared" si="58"/>
        <v>1</v>
      </c>
      <c r="N912" t="s">
        <v>24</v>
      </c>
      <c r="O912" t="s">
        <v>1193</v>
      </c>
      <c r="P912">
        <f t="shared" si="59"/>
        <v>31820</v>
      </c>
      <c r="Q912">
        <v>37000</v>
      </c>
      <c r="R912">
        <v>536</v>
      </c>
      <c r="S912">
        <f t="shared" si="60"/>
        <v>5.5</v>
      </c>
    </row>
    <row r="913" spans="1:19" x14ac:dyDescent="0.25">
      <c r="A913" t="s">
        <v>50</v>
      </c>
      <c r="B913" t="s">
        <v>2941</v>
      </c>
      <c r="C913">
        <v>2016</v>
      </c>
      <c r="D913">
        <f t="shared" si="57"/>
        <v>88513.7</v>
      </c>
      <c r="E913">
        <v>55000</v>
      </c>
      <c r="F913" t="s">
        <v>2354</v>
      </c>
      <c r="G913" t="s">
        <v>29</v>
      </c>
      <c r="H913" t="s">
        <v>1694</v>
      </c>
      <c r="I913" t="s">
        <v>72</v>
      </c>
      <c r="J913" t="s">
        <v>118</v>
      </c>
      <c r="K913" t="s">
        <v>108</v>
      </c>
      <c r="L913" t="s">
        <v>41</v>
      </c>
      <c r="M913">
        <f t="shared" si="58"/>
        <v>0</v>
      </c>
      <c r="N913" t="s">
        <v>24</v>
      </c>
      <c r="O913" t="s">
        <v>1815</v>
      </c>
      <c r="P913">
        <f t="shared" si="59"/>
        <v>24080</v>
      </c>
      <c r="Q913">
        <v>28000</v>
      </c>
      <c r="R913">
        <v>333</v>
      </c>
      <c r="S913">
        <f t="shared" si="60"/>
        <v>3</v>
      </c>
    </row>
    <row r="914" spans="1:19" x14ac:dyDescent="0.25">
      <c r="A914" t="s">
        <v>857</v>
      </c>
      <c r="B914" t="s">
        <v>2942</v>
      </c>
      <c r="C914">
        <v>2022</v>
      </c>
      <c r="D914">
        <f t="shared" si="57"/>
        <v>6443.7973599999996</v>
      </c>
      <c r="E914">
        <v>4004</v>
      </c>
      <c r="F914" t="s">
        <v>2943</v>
      </c>
      <c r="G914" t="s">
        <v>29</v>
      </c>
      <c r="H914" t="s">
        <v>2944</v>
      </c>
      <c r="I914" t="s">
        <v>21</v>
      </c>
      <c r="J914" t="s">
        <v>22</v>
      </c>
      <c r="K914" t="s">
        <v>22</v>
      </c>
      <c r="L914" t="s">
        <v>41</v>
      </c>
      <c r="M914">
        <f t="shared" si="58"/>
        <v>0</v>
      </c>
      <c r="N914" t="s">
        <v>24</v>
      </c>
      <c r="O914" t="s">
        <v>2347</v>
      </c>
      <c r="P914">
        <f t="shared" si="59"/>
        <v>21930</v>
      </c>
      <c r="Q914">
        <v>25500</v>
      </c>
      <c r="R914">
        <v>186</v>
      </c>
      <c r="S914">
        <f t="shared" si="60"/>
        <v>2.5</v>
      </c>
    </row>
    <row r="915" spans="1:19" x14ac:dyDescent="0.25">
      <c r="A915" t="s">
        <v>232</v>
      </c>
      <c r="B915" t="s">
        <v>2945</v>
      </c>
      <c r="C915">
        <v>2009</v>
      </c>
      <c r="D915">
        <f t="shared" si="57"/>
        <v>93019.851999999999</v>
      </c>
      <c r="E915">
        <v>57800</v>
      </c>
      <c r="F915" t="s">
        <v>381</v>
      </c>
      <c r="G915" t="s">
        <v>29</v>
      </c>
      <c r="H915" t="s">
        <v>2305</v>
      </c>
      <c r="I915" t="s">
        <v>21</v>
      </c>
      <c r="J915" t="s">
        <v>40</v>
      </c>
      <c r="K915" t="s">
        <v>146</v>
      </c>
      <c r="M915">
        <f t="shared" si="58"/>
        <v>0</v>
      </c>
      <c r="O915" t="s">
        <v>2946</v>
      </c>
      <c r="P915">
        <f t="shared" si="59"/>
        <v>51084</v>
      </c>
      <c r="Q915">
        <v>59400</v>
      </c>
      <c r="R915">
        <v>600</v>
      </c>
      <c r="S915">
        <f t="shared" si="60"/>
        <v>6</v>
      </c>
    </row>
    <row r="916" spans="1:19" x14ac:dyDescent="0.25">
      <c r="A916" t="s">
        <v>232</v>
      </c>
      <c r="B916" t="s">
        <v>2947</v>
      </c>
      <c r="C916">
        <v>2022</v>
      </c>
      <c r="D916">
        <f t="shared" si="57"/>
        <v>17657.678479999999</v>
      </c>
      <c r="E916">
        <v>10972</v>
      </c>
      <c r="F916" t="s">
        <v>2948</v>
      </c>
      <c r="G916" t="s">
        <v>29</v>
      </c>
      <c r="H916" t="s">
        <v>777</v>
      </c>
      <c r="I916" t="s">
        <v>678</v>
      </c>
      <c r="J916" t="s">
        <v>214</v>
      </c>
      <c r="K916" t="s">
        <v>22</v>
      </c>
      <c r="L916" t="s">
        <v>41</v>
      </c>
      <c r="M916">
        <f t="shared" si="58"/>
        <v>0</v>
      </c>
      <c r="N916" t="s">
        <v>24</v>
      </c>
      <c r="O916" t="s">
        <v>2949</v>
      </c>
      <c r="P916">
        <f t="shared" si="59"/>
        <v>187437</v>
      </c>
      <c r="Q916">
        <v>217950</v>
      </c>
      <c r="R916" t="e">
        <v>#VALUE!</v>
      </c>
      <c r="S916" t="e">
        <f t="shared" si="60"/>
        <v>#VALUE!</v>
      </c>
    </row>
    <row r="917" spans="1:19" x14ac:dyDescent="0.25">
      <c r="A917" t="s">
        <v>232</v>
      </c>
      <c r="B917" t="s">
        <v>2950</v>
      </c>
      <c r="C917">
        <v>2022</v>
      </c>
      <c r="D917">
        <f t="shared" si="57"/>
        <v>44832.993719999999</v>
      </c>
      <c r="E917">
        <v>27858</v>
      </c>
      <c r="F917" t="s">
        <v>2951</v>
      </c>
      <c r="G917" t="s">
        <v>29</v>
      </c>
      <c r="H917" t="s">
        <v>777</v>
      </c>
      <c r="I917" t="s">
        <v>678</v>
      </c>
      <c r="J917" t="s">
        <v>136</v>
      </c>
      <c r="K917" t="s">
        <v>136</v>
      </c>
      <c r="L917" t="s">
        <v>41</v>
      </c>
      <c r="M917">
        <f t="shared" si="58"/>
        <v>0</v>
      </c>
      <c r="N917" t="s">
        <v>24</v>
      </c>
      <c r="O917" t="s">
        <v>2952</v>
      </c>
      <c r="P917">
        <f t="shared" si="59"/>
        <v>170065</v>
      </c>
      <c r="Q917">
        <v>197750</v>
      </c>
      <c r="R917" t="e">
        <v>#VALUE!</v>
      </c>
      <c r="S917" t="e">
        <f t="shared" si="60"/>
        <v>#VALUE!</v>
      </c>
    </row>
    <row r="918" spans="1:19" x14ac:dyDescent="0.25">
      <c r="A918" t="s">
        <v>277</v>
      </c>
      <c r="B918" t="s">
        <v>1186</v>
      </c>
      <c r="C918">
        <v>2018</v>
      </c>
      <c r="D918">
        <f t="shared" si="57"/>
        <v>50980.67252</v>
      </c>
      <c r="E918">
        <v>31678</v>
      </c>
      <c r="F918" t="s">
        <v>2953</v>
      </c>
      <c r="G918" t="s">
        <v>29</v>
      </c>
      <c r="H918" t="s">
        <v>1170</v>
      </c>
      <c r="I918" t="s">
        <v>136</v>
      </c>
      <c r="J918" t="s">
        <v>61</v>
      </c>
      <c r="K918" t="s">
        <v>136</v>
      </c>
      <c r="L918" t="s">
        <v>41</v>
      </c>
      <c r="M918">
        <f t="shared" si="58"/>
        <v>0</v>
      </c>
      <c r="O918" t="s">
        <v>2954</v>
      </c>
      <c r="P918">
        <f t="shared" si="59"/>
        <v>91846.28</v>
      </c>
      <c r="Q918">
        <v>106798</v>
      </c>
      <c r="R918" t="e">
        <v>#VALUE!</v>
      </c>
      <c r="S918">
        <f t="shared" si="60"/>
        <v>3</v>
      </c>
    </row>
    <row r="919" spans="1:19" x14ac:dyDescent="0.25">
      <c r="A919" t="s">
        <v>426</v>
      </c>
      <c r="B919" t="s">
        <v>2955</v>
      </c>
      <c r="C919">
        <v>2016</v>
      </c>
      <c r="D919">
        <f t="shared" si="57"/>
        <v>75870.724960000007</v>
      </c>
      <c r="E919">
        <v>47144</v>
      </c>
      <c r="F919" t="s">
        <v>2956</v>
      </c>
      <c r="G919" t="s">
        <v>29</v>
      </c>
      <c r="H919" t="s">
        <v>66</v>
      </c>
      <c r="I919" t="s">
        <v>134</v>
      </c>
      <c r="J919" t="s">
        <v>40</v>
      </c>
      <c r="K919" t="s">
        <v>22</v>
      </c>
      <c r="L919" t="s">
        <v>41</v>
      </c>
      <c r="M919">
        <f t="shared" si="58"/>
        <v>0</v>
      </c>
      <c r="N919" t="s">
        <v>24</v>
      </c>
      <c r="O919" t="s">
        <v>2957</v>
      </c>
      <c r="P919">
        <f t="shared" si="59"/>
        <v>25757</v>
      </c>
      <c r="Q919">
        <v>29950</v>
      </c>
      <c r="R919">
        <v>292</v>
      </c>
      <c r="S919">
        <f t="shared" si="60"/>
        <v>2</v>
      </c>
    </row>
    <row r="920" spans="1:19" x14ac:dyDescent="0.25">
      <c r="A920" t="s">
        <v>26</v>
      </c>
      <c r="B920" t="s">
        <v>2958</v>
      </c>
      <c r="C920">
        <v>2011</v>
      </c>
      <c r="D920">
        <f t="shared" si="57"/>
        <v>266271.74036</v>
      </c>
      <c r="E920">
        <v>165454</v>
      </c>
      <c r="F920" t="s">
        <v>2959</v>
      </c>
      <c r="G920" t="s">
        <v>29</v>
      </c>
      <c r="H920" t="s">
        <v>2960</v>
      </c>
      <c r="I920" t="s">
        <v>21</v>
      </c>
      <c r="J920" t="s">
        <v>33</v>
      </c>
      <c r="K920" t="s">
        <v>22</v>
      </c>
      <c r="L920" t="s">
        <v>23</v>
      </c>
      <c r="M920">
        <f t="shared" si="58"/>
        <v>1</v>
      </c>
      <c r="N920" t="s">
        <v>24</v>
      </c>
      <c r="O920" t="s">
        <v>2961</v>
      </c>
      <c r="P920">
        <f t="shared" si="59"/>
        <v>3440</v>
      </c>
      <c r="Q920">
        <v>4000</v>
      </c>
      <c r="R920">
        <v>306</v>
      </c>
      <c r="S920">
        <f t="shared" si="60"/>
        <v>3.8</v>
      </c>
    </row>
    <row r="921" spans="1:19" x14ac:dyDescent="0.25">
      <c r="A921" t="s">
        <v>16</v>
      </c>
      <c r="B921" t="s">
        <v>157</v>
      </c>
      <c r="C921">
        <v>2018</v>
      </c>
      <c r="D921">
        <f t="shared" si="57"/>
        <v>157715.32</v>
      </c>
      <c r="E921">
        <v>98000</v>
      </c>
      <c r="F921" t="s">
        <v>820</v>
      </c>
      <c r="G921" t="s">
        <v>29</v>
      </c>
      <c r="H921" t="s">
        <v>145</v>
      </c>
      <c r="I921" t="s">
        <v>165</v>
      </c>
      <c r="J921" t="s">
        <v>118</v>
      </c>
      <c r="K921" t="s">
        <v>136</v>
      </c>
      <c r="L921" t="s">
        <v>23</v>
      </c>
      <c r="M921">
        <f t="shared" si="58"/>
        <v>1</v>
      </c>
      <c r="N921" t="s">
        <v>24</v>
      </c>
      <c r="O921" t="s">
        <v>2347</v>
      </c>
      <c r="P921">
        <f t="shared" si="59"/>
        <v>21930</v>
      </c>
      <c r="Q921">
        <v>25500</v>
      </c>
      <c r="R921">
        <v>375</v>
      </c>
      <c r="S921">
        <f t="shared" si="60"/>
        <v>3.5</v>
      </c>
    </row>
    <row r="922" spans="1:19" x14ac:dyDescent="0.25">
      <c r="A922" t="s">
        <v>26</v>
      </c>
      <c r="B922" t="s">
        <v>1572</v>
      </c>
      <c r="C922">
        <v>2020</v>
      </c>
      <c r="D922">
        <f t="shared" si="57"/>
        <v>64233.587419999996</v>
      </c>
      <c r="E922">
        <v>39913</v>
      </c>
      <c r="F922" t="s">
        <v>2962</v>
      </c>
      <c r="G922" t="s">
        <v>29</v>
      </c>
      <c r="H922" t="s">
        <v>288</v>
      </c>
      <c r="I922" t="s">
        <v>571</v>
      </c>
      <c r="J922" t="s">
        <v>2963</v>
      </c>
      <c r="K922" t="s">
        <v>146</v>
      </c>
      <c r="L922" t="s">
        <v>41</v>
      </c>
      <c r="M922">
        <f t="shared" si="58"/>
        <v>0</v>
      </c>
      <c r="O922" t="s">
        <v>2964</v>
      </c>
      <c r="P922">
        <f t="shared" si="59"/>
        <v>19564.14</v>
      </c>
      <c r="Q922">
        <v>22749</v>
      </c>
      <c r="R922" t="e">
        <v>#VALUE!</v>
      </c>
      <c r="S922" t="e">
        <f t="shared" si="60"/>
        <v>#VALUE!</v>
      </c>
    </row>
    <row r="923" spans="1:19" x14ac:dyDescent="0.25">
      <c r="A923" t="s">
        <v>16</v>
      </c>
      <c r="B923" t="s">
        <v>2965</v>
      </c>
      <c r="C923">
        <v>2013</v>
      </c>
      <c r="D923">
        <f t="shared" si="57"/>
        <v>236880.36394000001</v>
      </c>
      <c r="E923">
        <v>147191</v>
      </c>
      <c r="F923" t="s">
        <v>2966</v>
      </c>
      <c r="G923" t="s">
        <v>29</v>
      </c>
      <c r="H923" t="s">
        <v>2135</v>
      </c>
      <c r="I923" t="s">
        <v>21</v>
      </c>
      <c r="J923" t="s">
        <v>40</v>
      </c>
      <c r="K923" t="s">
        <v>22</v>
      </c>
      <c r="L923" t="s">
        <v>23</v>
      </c>
      <c r="M923">
        <f t="shared" si="58"/>
        <v>1</v>
      </c>
      <c r="N923" t="s">
        <v>24</v>
      </c>
      <c r="O923" t="s">
        <v>657</v>
      </c>
      <c r="P923">
        <f t="shared" si="59"/>
        <v>11171.4</v>
      </c>
      <c r="Q923">
        <v>12990</v>
      </c>
      <c r="R923">
        <v>305</v>
      </c>
      <c r="S923">
        <f t="shared" si="60"/>
        <v>3.7</v>
      </c>
    </row>
    <row r="924" spans="1:19" x14ac:dyDescent="0.25">
      <c r="A924" t="s">
        <v>68</v>
      </c>
      <c r="B924" t="s">
        <v>2510</v>
      </c>
      <c r="C924">
        <v>2014</v>
      </c>
      <c r="D924">
        <f t="shared" si="57"/>
        <v>86260.623999999996</v>
      </c>
      <c r="E924">
        <v>53600</v>
      </c>
      <c r="F924" t="s">
        <v>2967</v>
      </c>
      <c r="G924" t="s">
        <v>29</v>
      </c>
      <c r="H924" t="s">
        <v>479</v>
      </c>
      <c r="I924" t="s">
        <v>95</v>
      </c>
      <c r="J924" t="s">
        <v>61</v>
      </c>
      <c r="K924" t="s">
        <v>22</v>
      </c>
      <c r="L924" t="s">
        <v>41</v>
      </c>
      <c r="M924">
        <f t="shared" si="58"/>
        <v>0</v>
      </c>
      <c r="N924" t="s">
        <v>24</v>
      </c>
      <c r="O924" t="s">
        <v>2968</v>
      </c>
      <c r="P924">
        <f t="shared" si="59"/>
        <v>22342.799999999999</v>
      </c>
      <c r="Q924">
        <v>25980</v>
      </c>
      <c r="R924">
        <v>300</v>
      </c>
      <c r="S924">
        <f t="shared" si="60"/>
        <v>3</v>
      </c>
    </row>
    <row r="925" spans="1:19" x14ac:dyDescent="0.25">
      <c r="A925" t="s">
        <v>125</v>
      </c>
      <c r="B925" t="s">
        <v>2969</v>
      </c>
      <c r="C925">
        <v>2010</v>
      </c>
      <c r="D925">
        <f t="shared" si="57"/>
        <v>161094.93400000001</v>
      </c>
      <c r="E925">
        <v>100100</v>
      </c>
      <c r="F925" t="s">
        <v>2970</v>
      </c>
      <c r="G925" t="s">
        <v>136</v>
      </c>
      <c r="H925" t="s">
        <v>136</v>
      </c>
      <c r="I925" t="s">
        <v>107</v>
      </c>
      <c r="J925" t="s">
        <v>135</v>
      </c>
      <c r="K925" t="s">
        <v>22</v>
      </c>
      <c r="L925" t="s">
        <v>41</v>
      </c>
      <c r="M925">
        <f t="shared" si="58"/>
        <v>0</v>
      </c>
      <c r="N925" t="s">
        <v>24</v>
      </c>
      <c r="O925" t="s">
        <v>783</v>
      </c>
      <c r="P925">
        <f t="shared" si="59"/>
        <v>14620</v>
      </c>
      <c r="Q925">
        <v>17000</v>
      </c>
      <c r="R925" t="e">
        <v>#VALUE!</v>
      </c>
      <c r="S925" t="e">
        <f t="shared" si="60"/>
        <v>#VALUE!</v>
      </c>
    </row>
    <row r="926" spans="1:19" x14ac:dyDescent="0.25">
      <c r="A926" t="s">
        <v>120</v>
      </c>
      <c r="B926" t="s">
        <v>979</v>
      </c>
      <c r="C926">
        <v>2020</v>
      </c>
      <c r="D926">
        <f t="shared" si="57"/>
        <v>2816.3449999999998</v>
      </c>
      <c r="E926">
        <v>1750</v>
      </c>
      <c r="F926" t="s">
        <v>2971</v>
      </c>
      <c r="G926" t="s">
        <v>29</v>
      </c>
      <c r="H926" t="s">
        <v>2258</v>
      </c>
      <c r="I926" t="s">
        <v>191</v>
      </c>
      <c r="J926" t="s">
        <v>40</v>
      </c>
      <c r="K926" t="s">
        <v>22</v>
      </c>
      <c r="L926" t="s">
        <v>41</v>
      </c>
      <c r="M926">
        <f t="shared" si="58"/>
        <v>0</v>
      </c>
      <c r="N926" t="s">
        <v>24</v>
      </c>
      <c r="O926" t="s">
        <v>2972</v>
      </c>
      <c r="P926">
        <f t="shared" si="59"/>
        <v>171995.7</v>
      </c>
      <c r="Q926">
        <v>199995</v>
      </c>
      <c r="R926">
        <v>577</v>
      </c>
      <c r="S926">
        <f t="shared" si="60"/>
        <v>4</v>
      </c>
    </row>
    <row r="927" spans="1:19" x14ac:dyDescent="0.25">
      <c r="A927" t="s">
        <v>125</v>
      </c>
      <c r="B927" t="s">
        <v>2973</v>
      </c>
      <c r="C927">
        <v>2020</v>
      </c>
      <c r="D927">
        <f t="shared" si="57"/>
        <v>4425.6850000000004</v>
      </c>
      <c r="E927">
        <v>2750</v>
      </c>
      <c r="F927" t="s">
        <v>2974</v>
      </c>
      <c r="G927" t="s">
        <v>29</v>
      </c>
      <c r="H927" t="s">
        <v>2975</v>
      </c>
      <c r="I927" t="s">
        <v>95</v>
      </c>
      <c r="J927" t="s">
        <v>487</v>
      </c>
      <c r="K927" t="s">
        <v>22</v>
      </c>
      <c r="L927" t="s">
        <v>41</v>
      </c>
      <c r="M927">
        <f t="shared" si="58"/>
        <v>0</v>
      </c>
      <c r="N927" t="s">
        <v>24</v>
      </c>
      <c r="O927" t="s">
        <v>2976</v>
      </c>
      <c r="P927">
        <f t="shared" si="59"/>
        <v>89870</v>
      </c>
      <c r="Q927">
        <v>104500</v>
      </c>
      <c r="R927">
        <v>797</v>
      </c>
      <c r="S927">
        <f t="shared" si="60"/>
        <v>6.2</v>
      </c>
    </row>
    <row r="928" spans="1:19" x14ac:dyDescent="0.25">
      <c r="A928" t="s">
        <v>277</v>
      </c>
      <c r="B928" t="s">
        <v>2977</v>
      </c>
      <c r="C928">
        <v>2013</v>
      </c>
      <c r="D928">
        <f t="shared" si="57"/>
        <v>65661.072</v>
      </c>
      <c r="E928">
        <v>40800</v>
      </c>
      <c r="F928" t="s">
        <v>2978</v>
      </c>
      <c r="G928" t="s">
        <v>29</v>
      </c>
      <c r="H928" t="s">
        <v>2979</v>
      </c>
      <c r="I928" t="s">
        <v>48</v>
      </c>
      <c r="J928" t="s">
        <v>108</v>
      </c>
      <c r="K928" t="s">
        <v>146</v>
      </c>
      <c r="L928" t="s">
        <v>41</v>
      </c>
      <c r="M928">
        <f t="shared" si="58"/>
        <v>0</v>
      </c>
      <c r="N928" t="s">
        <v>24</v>
      </c>
      <c r="O928" t="s">
        <v>2980</v>
      </c>
      <c r="P928">
        <f t="shared" si="59"/>
        <v>30530</v>
      </c>
      <c r="Q928">
        <v>35500</v>
      </c>
      <c r="R928">
        <v>265</v>
      </c>
      <c r="S928">
        <f t="shared" si="60"/>
        <v>2.7</v>
      </c>
    </row>
    <row r="929" spans="1:19" x14ac:dyDescent="0.25">
      <c r="A929" t="s">
        <v>277</v>
      </c>
      <c r="B929" t="s">
        <v>2626</v>
      </c>
      <c r="C929">
        <v>2018</v>
      </c>
      <c r="D929">
        <f t="shared" si="57"/>
        <v>59220.493320000001</v>
      </c>
      <c r="E929">
        <v>36798</v>
      </c>
      <c r="F929" t="s">
        <v>2981</v>
      </c>
      <c r="G929" t="s">
        <v>29</v>
      </c>
      <c r="H929" t="s">
        <v>53</v>
      </c>
      <c r="I929" t="s">
        <v>337</v>
      </c>
      <c r="J929" t="s">
        <v>2982</v>
      </c>
      <c r="K929" t="s">
        <v>22</v>
      </c>
      <c r="L929" t="s">
        <v>23</v>
      </c>
      <c r="M929">
        <f t="shared" si="58"/>
        <v>1</v>
      </c>
      <c r="N929" t="s">
        <v>24</v>
      </c>
      <c r="O929" t="s">
        <v>2983</v>
      </c>
      <c r="P929">
        <f t="shared" si="59"/>
        <v>42570</v>
      </c>
      <c r="Q929">
        <v>49500</v>
      </c>
      <c r="R929" t="e">
        <v>#VALUE!</v>
      </c>
      <c r="S929" t="e">
        <f t="shared" si="60"/>
        <v>#VALUE!</v>
      </c>
    </row>
    <row r="930" spans="1:19" x14ac:dyDescent="0.25">
      <c r="A930" t="s">
        <v>16</v>
      </c>
      <c r="B930" t="s">
        <v>2984</v>
      </c>
      <c r="C930">
        <v>2021</v>
      </c>
      <c r="D930">
        <f t="shared" si="57"/>
        <v>125044.10866</v>
      </c>
      <c r="E930">
        <v>77699</v>
      </c>
      <c r="F930" t="s">
        <v>2985</v>
      </c>
      <c r="G930" t="s">
        <v>245</v>
      </c>
      <c r="H930" t="s">
        <v>2986</v>
      </c>
      <c r="I930" t="s">
        <v>39</v>
      </c>
      <c r="J930" t="s">
        <v>118</v>
      </c>
      <c r="K930" t="s">
        <v>2987</v>
      </c>
      <c r="M930">
        <f t="shared" si="58"/>
        <v>0</v>
      </c>
      <c r="O930" t="s">
        <v>2988</v>
      </c>
      <c r="P930">
        <f t="shared" si="59"/>
        <v>42899.38</v>
      </c>
      <c r="Q930">
        <v>49883</v>
      </c>
      <c r="R930" t="e">
        <v>#VALUE!</v>
      </c>
      <c r="S930" t="e">
        <f t="shared" si="60"/>
        <v>#VALUE!</v>
      </c>
    </row>
    <row r="931" spans="1:19" x14ac:dyDescent="0.25">
      <c r="A931" t="s">
        <v>16</v>
      </c>
      <c r="B931" t="s">
        <v>2989</v>
      </c>
      <c r="C931">
        <v>2010</v>
      </c>
      <c r="D931">
        <f t="shared" si="57"/>
        <v>140817.25</v>
      </c>
      <c r="E931">
        <v>87500</v>
      </c>
      <c r="F931" t="s">
        <v>2990</v>
      </c>
      <c r="G931" t="s">
        <v>29</v>
      </c>
      <c r="H931" t="s">
        <v>2991</v>
      </c>
      <c r="I931" t="s">
        <v>72</v>
      </c>
      <c r="J931" t="s">
        <v>214</v>
      </c>
      <c r="K931" t="s">
        <v>22</v>
      </c>
      <c r="L931" t="s">
        <v>23</v>
      </c>
      <c r="M931">
        <f t="shared" si="58"/>
        <v>1</v>
      </c>
      <c r="N931" t="s">
        <v>24</v>
      </c>
      <c r="O931" t="s">
        <v>1129</v>
      </c>
      <c r="P931">
        <f t="shared" si="59"/>
        <v>12814</v>
      </c>
      <c r="Q931">
        <v>14900</v>
      </c>
      <c r="R931">
        <v>315</v>
      </c>
      <c r="S931">
        <f t="shared" si="60"/>
        <v>4.5999999999999996</v>
      </c>
    </row>
    <row r="932" spans="1:19" x14ac:dyDescent="0.25">
      <c r="A932" t="s">
        <v>148</v>
      </c>
      <c r="B932" t="s">
        <v>2329</v>
      </c>
      <c r="C932">
        <v>2020</v>
      </c>
      <c r="D932">
        <f t="shared" si="57"/>
        <v>149668.62</v>
      </c>
      <c r="E932">
        <v>93000</v>
      </c>
      <c r="F932" t="s">
        <v>2992</v>
      </c>
      <c r="G932" t="s">
        <v>29</v>
      </c>
      <c r="H932" t="s">
        <v>164</v>
      </c>
      <c r="I932" t="s">
        <v>72</v>
      </c>
      <c r="J932" t="s">
        <v>22</v>
      </c>
      <c r="K932" t="s">
        <v>22</v>
      </c>
      <c r="L932" t="s">
        <v>41</v>
      </c>
      <c r="M932">
        <f t="shared" si="58"/>
        <v>0</v>
      </c>
      <c r="N932" t="s">
        <v>24</v>
      </c>
      <c r="O932" t="s">
        <v>1261</v>
      </c>
      <c r="P932">
        <f t="shared" si="59"/>
        <v>33110</v>
      </c>
      <c r="Q932">
        <v>38500</v>
      </c>
      <c r="R932">
        <v>355</v>
      </c>
      <c r="S932">
        <f t="shared" si="60"/>
        <v>5.3</v>
      </c>
    </row>
    <row r="933" spans="1:19" x14ac:dyDescent="0.25">
      <c r="A933" t="s">
        <v>120</v>
      </c>
      <c r="B933" t="s">
        <v>2993</v>
      </c>
      <c r="C933">
        <v>2018</v>
      </c>
      <c r="D933">
        <f t="shared" si="57"/>
        <v>66811.750100000005</v>
      </c>
      <c r="E933">
        <v>41515</v>
      </c>
      <c r="F933" t="s">
        <v>2994</v>
      </c>
      <c r="G933" t="s">
        <v>29</v>
      </c>
      <c r="H933" t="s">
        <v>53</v>
      </c>
      <c r="I933" t="s">
        <v>123</v>
      </c>
      <c r="J933" t="s">
        <v>22</v>
      </c>
      <c r="K933" t="s">
        <v>22</v>
      </c>
      <c r="L933" t="s">
        <v>41</v>
      </c>
      <c r="M933">
        <f t="shared" si="58"/>
        <v>0</v>
      </c>
      <c r="N933" t="s">
        <v>24</v>
      </c>
      <c r="O933" t="s">
        <v>2995</v>
      </c>
      <c r="P933">
        <f t="shared" si="59"/>
        <v>24295.86</v>
      </c>
      <c r="Q933">
        <v>28251</v>
      </c>
      <c r="R933" t="e">
        <v>#VALUE!</v>
      </c>
      <c r="S933" t="e">
        <f t="shared" si="60"/>
        <v>#VALUE!</v>
      </c>
    </row>
    <row r="934" spans="1:19" x14ac:dyDescent="0.25">
      <c r="A934" t="s">
        <v>567</v>
      </c>
      <c r="B934" t="s">
        <v>2996</v>
      </c>
      <c r="C934">
        <v>2019</v>
      </c>
      <c r="D934">
        <f t="shared" si="57"/>
        <v>30577.46</v>
      </c>
      <c r="E934">
        <v>19000</v>
      </c>
      <c r="F934" t="s">
        <v>1495</v>
      </c>
      <c r="G934" t="s">
        <v>19</v>
      </c>
      <c r="H934" t="s">
        <v>2997</v>
      </c>
      <c r="I934" t="s">
        <v>31</v>
      </c>
      <c r="J934" t="s">
        <v>2050</v>
      </c>
      <c r="K934" t="s">
        <v>2998</v>
      </c>
      <c r="L934" t="s">
        <v>23</v>
      </c>
      <c r="M934">
        <f t="shared" si="58"/>
        <v>1</v>
      </c>
      <c r="O934" t="s">
        <v>2999</v>
      </c>
      <c r="P934">
        <f t="shared" si="59"/>
        <v>28588.12</v>
      </c>
      <c r="Q934">
        <v>33242</v>
      </c>
      <c r="R934" t="e">
        <v>#VALUE!</v>
      </c>
      <c r="S934" t="e">
        <f t="shared" si="60"/>
        <v>#VALUE!</v>
      </c>
    </row>
    <row r="935" spans="1:19" x14ac:dyDescent="0.25">
      <c r="A935" t="s">
        <v>97</v>
      </c>
      <c r="B935" t="s">
        <v>2172</v>
      </c>
      <c r="C935">
        <v>2023</v>
      </c>
      <c r="D935">
        <f t="shared" si="57"/>
        <v>2476.7742600000001</v>
      </c>
      <c r="E935">
        <v>1539</v>
      </c>
      <c r="F935" t="s">
        <v>3000</v>
      </c>
      <c r="G935" t="s">
        <v>46</v>
      </c>
      <c r="H935" t="s">
        <v>3001</v>
      </c>
      <c r="I935" t="s">
        <v>39</v>
      </c>
      <c r="J935" t="s">
        <v>73</v>
      </c>
      <c r="K935" t="s">
        <v>3002</v>
      </c>
      <c r="L935" t="s">
        <v>23</v>
      </c>
      <c r="M935">
        <f t="shared" si="58"/>
        <v>1</v>
      </c>
      <c r="N935" t="s">
        <v>24</v>
      </c>
      <c r="O935" t="s">
        <v>3003</v>
      </c>
      <c r="P935">
        <f t="shared" si="59"/>
        <v>65680.78</v>
      </c>
      <c r="Q935">
        <v>76373</v>
      </c>
      <c r="R935" t="e">
        <v>#VALUE!</v>
      </c>
      <c r="S935" t="e">
        <f t="shared" si="60"/>
        <v>#VALUE!</v>
      </c>
    </row>
    <row r="936" spans="1:19" x14ac:dyDescent="0.25">
      <c r="A936" t="s">
        <v>68</v>
      </c>
      <c r="B936" t="s">
        <v>673</v>
      </c>
      <c r="C936">
        <v>2018</v>
      </c>
      <c r="D936">
        <f t="shared" si="57"/>
        <v>50034.380599999997</v>
      </c>
      <c r="E936">
        <v>31090</v>
      </c>
      <c r="F936" t="s">
        <v>3004</v>
      </c>
      <c r="G936" t="s">
        <v>29</v>
      </c>
      <c r="H936" t="s">
        <v>1487</v>
      </c>
      <c r="I936" t="s">
        <v>95</v>
      </c>
      <c r="J936" t="s">
        <v>73</v>
      </c>
      <c r="K936" t="s">
        <v>22</v>
      </c>
      <c r="L936" t="s">
        <v>23</v>
      </c>
      <c r="M936">
        <f t="shared" si="58"/>
        <v>1</v>
      </c>
      <c r="N936" t="s">
        <v>24</v>
      </c>
      <c r="O936" t="s">
        <v>1176</v>
      </c>
      <c r="P936">
        <f t="shared" si="59"/>
        <v>58480</v>
      </c>
      <c r="Q936">
        <v>68000</v>
      </c>
      <c r="R936">
        <v>600</v>
      </c>
      <c r="S936">
        <f t="shared" si="60"/>
        <v>4.4000000000000004</v>
      </c>
    </row>
    <row r="937" spans="1:19" x14ac:dyDescent="0.25">
      <c r="A937" t="s">
        <v>857</v>
      </c>
      <c r="B937" t="s">
        <v>3005</v>
      </c>
      <c r="C937">
        <v>2022</v>
      </c>
      <c r="D937">
        <f t="shared" si="57"/>
        <v>34924.287340000003</v>
      </c>
      <c r="E937">
        <v>21701</v>
      </c>
      <c r="F937" t="s">
        <v>3006</v>
      </c>
      <c r="G937" t="s">
        <v>29</v>
      </c>
      <c r="H937" t="s">
        <v>1218</v>
      </c>
      <c r="I937" t="s">
        <v>571</v>
      </c>
      <c r="J937" t="s">
        <v>3007</v>
      </c>
      <c r="K937" t="s">
        <v>22</v>
      </c>
      <c r="L937" t="s">
        <v>41</v>
      </c>
      <c r="M937">
        <f t="shared" si="58"/>
        <v>0</v>
      </c>
      <c r="O937" t="s">
        <v>3008</v>
      </c>
      <c r="P937">
        <f t="shared" si="59"/>
        <v>21585.14</v>
      </c>
      <c r="Q937">
        <v>25099</v>
      </c>
      <c r="R937" t="e">
        <v>#VALUE!</v>
      </c>
      <c r="S937" t="e">
        <f t="shared" si="60"/>
        <v>#VALUE!</v>
      </c>
    </row>
    <row r="938" spans="1:19" x14ac:dyDescent="0.25">
      <c r="A938" t="s">
        <v>130</v>
      </c>
      <c r="B938" t="s">
        <v>3009</v>
      </c>
      <c r="C938">
        <v>2016</v>
      </c>
      <c r="D938">
        <f t="shared" si="57"/>
        <v>157274.36084000001</v>
      </c>
      <c r="E938">
        <v>97726</v>
      </c>
      <c r="F938" t="s">
        <v>3010</v>
      </c>
      <c r="G938" t="s">
        <v>29</v>
      </c>
      <c r="H938" t="s">
        <v>3011</v>
      </c>
      <c r="I938" t="s">
        <v>941</v>
      </c>
      <c r="J938" t="s">
        <v>2775</v>
      </c>
      <c r="K938" t="s">
        <v>463</v>
      </c>
      <c r="L938" t="s">
        <v>23</v>
      </c>
      <c r="M938">
        <f t="shared" si="58"/>
        <v>1</v>
      </c>
      <c r="O938" t="s">
        <v>3012</v>
      </c>
      <c r="P938">
        <f t="shared" si="59"/>
        <v>13758.28</v>
      </c>
      <c r="Q938">
        <v>15998</v>
      </c>
      <c r="R938" t="e">
        <v>#VALUE!</v>
      </c>
      <c r="S938" t="e">
        <f t="shared" si="60"/>
        <v>#VALUE!</v>
      </c>
    </row>
    <row r="939" spans="1:19" x14ac:dyDescent="0.25">
      <c r="A939" t="s">
        <v>50</v>
      </c>
      <c r="B939" t="s">
        <v>3013</v>
      </c>
      <c r="C939">
        <v>2015</v>
      </c>
      <c r="D939">
        <f t="shared" si="57"/>
        <v>117481.81999999999</v>
      </c>
      <c r="E939">
        <v>73000</v>
      </c>
      <c r="F939" t="s">
        <v>2458</v>
      </c>
      <c r="G939" t="s">
        <v>245</v>
      </c>
      <c r="H939" t="s">
        <v>3014</v>
      </c>
      <c r="I939" t="s">
        <v>95</v>
      </c>
      <c r="J939" t="s">
        <v>118</v>
      </c>
      <c r="K939" t="s">
        <v>33</v>
      </c>
      <c r="L939" t="s">
        <v>41</v>
      </c>
      <c r="M939">
        <f t="shared" si="58"/>
        <v>0</v>
      </c>
      <c r="N939" t="s">
        <v>24</v>
      </c>
      <c r="O939" t="s">
        <v>457</v>
      </c>
      <c r="P939">
        <f t="shared" si="59"/>
        <v>29240</v>
      </c>
      <c r="Q939">
        <v>34000</v>
      </c>
      <c r="R939">
        <v>240</v>
      </c>
      <c r="S939">
        <f t="shared" si="60"/>
        <v>3</v>
      </c>
    </row>
    <row r="940" spans="1:19" x14ac:dyDescent="0.25">
      <c r="A940" t="s">
        <v>142</v>
      </c>
      <c r="B940" t="s">
        <v>3015</v>
      </c>
      <c r="C940">
        <v>2020</v>
      </c>
      <c r="D940">
        <f t="shared" si="57"/>
        <v>37980.423999999999</v>
      </c>
      <c r="E940">
        <v>23600</v>
      </c>
      <c r="F940" t="s">
        <v>3016</v>
      </c>
      <c r="G940" t="s">
        <v>29</v>
      </c>
      <c r="H940" t="s">
        <v>2717</v>
      </c>
      <c r="I940" t="s">
        <v>72</v>
      </c>
      <c r="J940" t="s">
        <v>40</v>
      </c>
      <c r="K940" t="s">
        <v>33</v>
      </c>
      <c r="L940" t="s">
        <v>41</v>
      </c>
      <c r="M940">
        <f t="shared" si="58"/>
        <v>0</v>
      </c>
      <c r="N940" t="s">
        <v>24</v>
      </c>
      <c r="O940" t="s">
        <v>2009</v>
      </c>
      <c r="P940">
        <f t="shared" si="59"/>
        <v>27434</v>
      </c>
      <c r="Q940">
        <v>31900</v>
      </c>
      <c r="R940">
        <v>311</v>
      </c>
      <c r="S940">
        <f t="shared" si="60"/>
        <v>3.8</v>
      </c>
    </row>
    <row r="941" spans="1:19" x14ac:dyDescent="0.25">
      <c r="A941" t="s">
        <v>1245</v>
      </c>
      <c r="B941" t="s">
        <v>1706</v>
      </c>
      <c r="C941">
        <v>2016</v>
      </c>
      <c r="D941">
        <f t="shared" si="57"/>
        <v>14089.771699999999</v>
      </c>
      <c r="E941">
        <v>8755</v>
      </c>
      <c r="F941" t="s">
        <v>3017</v>
      </c>
      <c r="G941" t="s">
        <v>29</v>
      </c>
      <c r="H941" t="s">
        <v>2106</v>
      </c>
      <c r="I941" t="s">
        <v>72</v>
      </c>
      <c r="J941" t="s">
        <v>22</v>
      </c>
      <c r="K941" t="s">
        <v>22</v>
      </c>
      <c r="L941" t="s">
        <v>41</v>
      </c>
      <c r="M941">
        <f t="shared" si="58"/>
        <v>0</v>
      </c>
      <c r="N941" t="s">
        <v>24</v>
      </c>
      <c r="O941" t="s">
        <v>3018</v>
      </c>
      <c r="P941">
        <f t="shared" si="59"/>
        <v>143534</v>
      </c>
      <c r="Q941">
        <v>166900</v>
      </c>
      <c r="R941">
        <v>563</v>
      </c>
      <c r="S941">
        <f t="shared" si="60"/>
        <v>6.6</v>
      </c>
    </row>
    <row r="942" spans="1:19" x14ac:dyDescent="0.25">
      <c r="A942" t="s">
        <v>68</v>
      </c>
      <c r="B942" t="s">
        <v>3019</v>
      </c>
      <c r="C942">
        <v>2019</v>
      </c>
      <c r="D942">
        <f t="shared" si="57"/>
        <v>32991.47</v>
      </c>
      <c r="E942">
        <v>20500</v>
      </c>
      <c r="F942" t="s">
        <v>1486</v>
      </c>
      <c r="G942" t="s">
        <v>29</v>
      </c>
      <c r="H942" t="s">
        <v>448</v>
      </c>
      <c r="I942" t="s">
        <v>107</v>
      </c>
      <c r="J942" t="s">
        <v>40</v>
      </c>
      <c r="K942" t="s">
        <v>22</v>
      </c>
      <c r="L942" t="s">
        <v>41</v>
      </c>
      <c r="M942">
        <f t="shared" si="58"/>
        <v>0</v>
      </c>
      <c r="N942" t="s">
        <v>24</v>
      </c>
      <c r="O942" t="s">
        <v>356</v>
      </c>
      <c r="P942">
        <f t="shared" si="59"/>
        <v>58394</v>
      </c>
      <c r="Q942">
        <v>67900</v>
      </c>
      <c r="R942">
        <v>560</v>
      </c>
      <c r="S942">
        <f t="shared" si="60"/>
        <v>4.4000000000000004</v>
      </c>
    </row>
    <row r="943" spans="1:19" x14ac:dyDescent="0.25">
      <c r="A943" t="s">
        <v>16</v>
      </c>
      <c r="B943" t="s">
        <v>2965</v>
      </c>
      <c r="C943">
        <v>2013</v>
      </c>
      <c r="D943">
        <f t="shared" si="57"/>
        <v>93200.098079999996</v>
      </c>
      <c r="E943">
        <v>57912</v>
      </c>
      <c r="F943" t="s">
        <v>3020</v>
      </c>
      <c r="G943" t="s">
        <v>29</v>
      </c>
      <c r="H943" t="s">
        <v>2135</v>
      </c>
      <c r="I943" t="s">
        <v>134</v>
      </c>
      <c r="J943" t="s">
        <v>22</v>
      </c>
      <c r="K943" t="s">
        <v>22</v>
      </c>
      <c r="L943" t="s">
        <v>23</v>
      </c>
      <c r="M943">
        <f t="shared" si="58"/>
        <v>1</v>
      </c>
      <c r="N943" t="s">
        <v>24</v>
      </c>
      <c r="O943" t="s">
        <v>3021</v>
      </c>
      <c r="P943">
        <f t="shared" si="59"/>
        <v>16125</v>
      </c>
      <c r="Q943">
        <v>18750</v>
      </c>
      <c r="R943">
        <v>305</v>
      </c>
      <c r="S943">
        <f t="shared" si="60"/>
        <v>3.7</v>
      </c>
    </row>
    <row r="944" spans="1:19" x14ac:dyDescent="0.25">
      <c r="A944" t="s">
        <v>68</v>
      </c>
      <c r="B944" t="s">
        <v>3022</v>
      </c>
      <c r="C944">
        <v>2009</v>
      </c>
      <c r="D944">
        <f t="shared" si="57"/>
        <v>56326.9</v>
      </c>
      <c r="E944">
        <v>35000</v>
      </c>
      <c r="F944" t="s">
        <v>3023</v>
      </c>
      <c r="G944" t="s">
        <v>29</v>
      </c>
      <c r="H944" t="s">
        <v>3024</v>
      </c>
      <c r="I944" t="s">
        <v>72</v>
      </c>
      <c r="J944" t="s">
        <v>22</v>
      </c>
      <c r="K944" t="s">
        <v>22</v>
      </c>
      <c r="L944" t="s">
        <v>41</v>
      </c>
      <c r="M944">
        <f t="shared" si="58"/>
        <v>0</v>
      </c>
      <c r="N944" t="s">
        <v>24</v>
      </c>
      <c r="O944" t="s">
        <v>441</v>
      </c>
      <c r="P944">
        <f t="shared" si="59"/>
        <v>15910</v>
      </c>
      <c r="Q944">
        <v>18500</v>
      </c>
      <c r="R944">
        <v>360</v>
      </c>
      <c r="S944">
        <f t="shared" si="60"/>
        <v>4.8</v>
      </c>
    </row>
    <row r="945" spans="1:19" x14ac:dyDescent="0.25">
      <c r="A945" t="s">
        <v>130</v>
      </c>
      <c r="B945" t="s">
        <v>3025</v>
      </c>
      <c r="C945">
        <v>2023</v>
      </c>
      <c r="D945">
        <f t="shared" si="57"/>
        <v>11408.61126</v>
      </c>
      <c r="E945">
        <v>7089</v>
      </c>
      <c r="F945" t="s">
        <v>3026</v>
      </c>
      <c r="H945" t="s">
        <v>3027</v>
      </c>
      <c r="I945" t="s">
        <v>257</v>
      </c>
      <c r="J945" t="s">
        <v>22</v>
      </c>
      <c r="K945" t="s">
        <v>22</v>
      </c>
      <c r="L945" t="s">
        <v>23</v>
      </c>
      <c r="M945">
        <f t="shared" si="58"/>
        <v>1</v>
      </c>
      <c r="N945" t="s">
        <v>24</v>
      </c>
      <c r="O945" t="s">
        <v>3028</v>
      </c>
      <c r="P945">
        <f t="shared" si="59"/>
        <v>25709.7</v>
      </c>
      <c r="Q945">
        <v>29895</v>
      </c>
      <c r="R945">
        <v>214</v>
      </c>
      <c r="S945" t="e">
        <f t="shared" si="60"/>
        <v>#VALUE!</v>
      </c>
    </row>
    <row r="946" spans="1:19" x14ac:dyDescent="0.25">
      <c r="A946" t="s">
        <v>103</v>
      </c>
      <c r="B946" t="s">
        <v>3029</v>
      </c>
      <c r="C946">
        <v>2019</v>
      </c>
      <c r="D946">
        <f t="shared" si="57"/>
        <v>57081.680460000003</v>
      </c>
      <c r="E946">
        <v>35469</v>
      </c>
      <c r="F946" t="s">
        <v>3030</v>
      </c>
      <c r="G946" t="s">
        <v>29</v>
      </c>
      <c r="H946" t="s">
        <v>812</v>
      </c>
      <c r="I946" t="s">
        <v>571</v>
      </c>
      <c r="J946" t="s">
        <v>22</v>
      </c>
      <c r="K946" t="s">
        <v>136</v>
      </c>
      <c r="M946">
        <f t="shared" si="58"/>
        <v>0</v>
      </c>
      <c r="O946" t="s">
        <v>3031</v>
      </c>
      <c r="P946">
        <f t="shared" si="59"/>
        <v>26565.399999999998</v>
      </c>
      <c r="Q946">
        <v>30890</v>
      </c>
      <c r="R946" t="e">
        <v>#VALUE!</v>
      </c>
      <c r="S946" t="e">
        <f t="shared" si="60"/>
        <v>#VALUE!</v>
      </c>
    </row>
    <row r="947" spans="1:19" x14ac:dyDescent="0.25">
      <c r="A947" t="s">
        <v>201</v>
      </c>
      <c r="B947" t="s">
        <v>3032</v>
      </c>
      <c r="C947">
        <v>2022</v>
      </c>
      <c r="D947">
        <f t="shared" si="57"/>
        <v>23618.673839999999</v>
      </c>
      <c r="E947">
        <v>14676</v>
      </c>
      <c r="F947" t="s">
        <v>1863</v>
      </c>
      <c r="G947" t="s">
        <v>29</v>
      </c>
      <c r="H947" t="s">
        <v>30</v>
      </c>
      <c r="I947" t="s">
        <v>31</v>
      </c>
      <c r="J947" t="s">
        <v>3033</v>
      </c>
      <c r="K947" t="s">
        <v>33</v>
      </c>
      <c r="L947" t="s">
        <v>41</v>
      </c>
      <c r="M947">
        <f t="shared" si="58"/>
        <v>0</v>
      </c>
      <c r="O947" t="s">
        <v>3034</v>
      </c>
      <c r="P947">
        <f t="shared" si="59"/>
        <v>40236.82</v>
      </c>
      <c r="Q947">
        <v>46787</v>
      </c>
      <c r="R947" t="e">
        <v>#VALUE!</v>
      </c>
      <c r="S947" t="e">
        <f t="shared" si="60"/>
        <v>#VALUE!</v>
      </c>
    </row>
    <row r="948" spans="1:19" x14ac:dyDescent="0.25">
      <c r="A948" t="s">
        <v>103</v>
      </c>
      <c r="B948" t="s">
        <v>2107</v>
      </c>
      <c r="C948">
        <v>2022</v>
      </c>
      <c r="D948">
        <f t="shared" si="57"/>
        <v>22128.424999999999</v>
      </c>
      <c r="E948">
        <v>13750</v>
      </c>
      <c r="F948" t="s">
        <v>3035</v>
      </c>
      <c r="G948" t="s">
        <v>29</v>
      </c>
      <c r="H948" t="s">
        <v>865</v>
      </c>
      <c r="I948" t="s">
        <v>165</v>
      </c>
      <c r="J948" t="s">
        <v>118</v>
      </c>
      <c r="K948" t="s">
        <v>146</v>
      </c>
      <c r="L948" t="s">
        <v>41</v>
      </c>
      <c r="M948">
        <f t="shared" si="58"/>
        <v>0</v>
      </c>
      <c r="N948" t="s">
        <v>24</v>
      </c>
      <c r="O948" t="s">
        <v>3036</v>
      </c>
      <c r="P948">
        <f t="shared" si="59"/>
        <v>68799.14</v>
      </c>
      <c r="Q948">
        <v>79999</v>
      </c>
      <c r="R948">
        <v>440</v>
      </c>
      <c r="S948">
        <f t="shared" si="60"/>
        <v>3.5</v>
      </c>
    </row>
    <row r="949" spans="1:19" x14ac:dyDescent="0.25">
      <c r="A949" t="s">
        <v>120</v>
      </c>
      <c r="B949" t="s">
        <v>3037</v>
      </c>
      <c r="C949">
        <v>2015</v>
      </c>
      <c r="D949">
        <f t="shared" si="57"/>
        <v>21404.222000000002</v>
      </c>
      <c r="E949">
        <v>13300</v>
      </c>
      <c r="F949" t="s">
        <v>3038</v>
      </c>
      <c r="G949" t="s">
        <v>29</v>
      </c>
      <c r="H949" t="s">
        <v>3039</v>
      </c>
      <c r="I949" t="s">
        <v>72</v>
      </c>
      <c r="J949" t="s">
        <v>22</v>
      </c>
      <c r="K949" t="s">
        <v>22</v>
      </c>
      <c r="L949" t="s">
        <v>41</v>
      </c>
      <c r="M949">
        <f t="shared" si="58"/>
        <v>0</v>
      </c>
      <c r="N949" t="s">
        <v>24</v>
      </c>
      <c r="O949" t="s">
        <v>3040</v>
      </c>
      <c r="P949">
        <f t="shared" si="59"/>
        <v>53750</v>
      </c>
      <c r="Q949">
        <v>62500</v>
      </c>
      <c r="R949">
        <v>449</v>
      </c>
      <c r="S949">
        <f t="shared" si="60"/>
        <v>4.7</v>
      </c>
    </row>
    <row r="950" spans="1:19" x14ac:dyDescent="0.25">
      <c r="A950" t="s">
        <v>148</v>
      </c>
      <c r="B950" t="s">
        <v>2329</v>
      </c>
      <c r="C950">
        <v>2017</v>
      </c>
      <c r="D950">
        <f t="shared" si="57"/>
        <v>188292.78</v>
      </c>
      <c r="E950">
        <v>117000</v>
      </c>
      <c r="F950" t="s">
        <v>3041</v>
      </c>
      <c r="G950" t="s">
        <v>29</v>
      </c>
      <c r="H950" t="s">
        <v>3042</v>
      </c>
      <c r="I950" t="s">
        <v>21</v>
      </c>
      <c r="J950" t="s">
        <v>40</v>
      </c>
      <c r="K950" t="s">
        <v>146</v>
      </c>
      <c r="L950" t="s">
        <v>41</v>
      </c>
      <c r="M950">
        <f t="shared" si="58"/>
        <v>0</v>
      </c>
      <c r="N950" t="s">
        <v>24</v>
      </c>
      <c r="O950" t="s">
        <v>543</v>
      </c>
      <c r="P950">
        <f t="shared" si="59"/>
        <v>23220</v>
      </c>
      <c r="Q950">
        <v>27000</v>
      </c>
      <c r="R950" t="e">
        <v>#VALUE!</v>
      </c>
      <c r="S950" t="e">
        <f t="shared" si="60"/>
        <v>#VALUE!</v>
      </c>
    </row>
    <row r="951" spans="1:19" x14ac:dyDescent="0.25">
      <c r="A951" t="s">
        <v>50</v>
      </c>
      <c r="B951" t="s">
        <v>3043</v>
      </c>
      <c r="C951">
        <v>2020</v>
      </c>
      <c r="D951">
        <f t="shared" si="57"/>
        <v>43613.114000000001</v>
      </c>
      <c r="E951">
        <v>27100</v>
      </c>
      <c r="F951" t="s">
        <v>3044</v>
      </c>
      <c r="G951" t="s">
        <v>46</v>
      </c>
      <c r="H951" t="s">
        <v>2253</v>
      </c>
      <c r="I951" t="s">
        <v>72</v>
      </c>
      <c r="J951" t="s">
        <v>118</v>
      </c>
      <c r="K951" t="s">
        <v>22</v>
      </c>
      <c r="L951" t="s">
        <v>41</v>
      </c>
      <c r="M951">
        <f t="shared" si="58"/>
        <v>0</v>
      </c>
      <c r="N951" t="s">
        <v>24</v>
      </c>
      <c r="O951" t="s">
        <v>1450</v>
      </c>
      <c r="P951">
        <f t="shared" si="59"/>
        <v>43000</v>
      </c>
      <c r="Q951">
        <v>50000</v>
      </c>
      <c r="R951">
        <v>335</v>
      </c>
      <c r="S951">
        <f t="shared" si="60"/>
        <v>3</v>
      </c>
    </row>
    <row r="952" spans="1:19" x14ac:dyDescent="0.25">
      <c r="A952" t="s">
        <v>16</v>
      </c>
      <c r="B952" t="s">
        <v>3045</v>
      </c>
      <c r="C952">
        <v>2017</v>
      </c>
      <c r="D952">
        <f t="shared" si="57"/>
        <v>143797.74768</v>
      </c>
      <c r="E952">
        <v>89352</v>
      </c>
      <c r="F952" t="s">
        <v>3046</v>
      </c>
      <c r="G952" t="s">
        <v>29</v>
      </c>
      <c r="H952" t="s">
        <v>3047</v>
      </c>
      <c r="I952" t="s">
        <v>21</v>
      </c>
      <c r="J952" t="s">
        <v>118</v>
      </c>
      <c r="K952" t="s">
        <v>22</v>
      </c>
      <c r="L952" t="s">
        <v>23</v>
      </c>
      <c r="M952">
        <f t="shared" si="58"/>
        <v>1</v>
      </c>
      <c r="N952" t="s">
        <v>24</v>
      </c>
      <c r="O952" t="s">
        <v>3048</v>
      </c>
      <c r="P952">
        <f t="shared" si="59"/>
        <v>18050.54</v>
      </c>
      <c r="Q952">
        <v>20989</v>
      </c>
      <c r="R952">
        <v>310</v>
      </c>
      <c r="S952">
        <f t="shared" si="60"/>
        <v>2.2999999999999998</v>
      </c>
    </row>
    <row r="953" spans="1:19" x14ac:dyDescent="0.25">
      <c r="A953" t="s">
        <v>148</v>
      </c>
      <c r="B953" t="s">
        <v>3049</v>
      </c>
      <c r="C953">
        <v>2018</v>
      </c>
      <c r="D953">
        <f t="shared" si="57"/>
        <v>160934</v>
      </c>
      <c r="E953">
        <v>100000</v>
      </c>
      <c r="F953" t="s">
        <v>3050</v>
      </c>
      <c r="G953" t="s">
        <v>29</v>
      </c>
      <c r="H953" t="s">
        <v>3051</v>
      </c>
      <c r="I953" t="s">
        <v>72</v>
      </c>
      <c r="J953" t="s">
        <v>118</v>
      </c>
      <c r="K953" t="s">
        <v>22</v>
      </c>
      <c r="L953" t="s">
        <v>23</v>
      </c>
      <c r="M953">
        <f t="shared" si="58"/>
        <v>1</v>
      </c>
      <c r="N953" t="s">
        <v>24</v>
      </c>
      <c r="O953" t="s">
        <v>726</v>
      </c>
      <c r="P953">
        <f t="shared" si="59"/>
        <v>7310</v>
      </c>
      <c r="Q953">
        <v>8500</v>
      </c>
      <c r="R953">
        <v>153</v>
      </c>
      <c r="S953">
        <f t="shared" si="60"/>
        <v>1.4</v>
      </c>
    </row>
    <row r="954" spans="1:19" x14ac:dyDescent="0.25">
      <c r="A954" t="s">
        <v>84</v>
      </c>
      <c r="B954" t="s">
        <v>3052</v>
      </c>
      <c r="C954">
        <v>2020</v>
      </c>
      <c r="D954">
        <f t="shared" si="57"/>
        <v>25749.439999999999</v>
      </c>
      <c r="E954">
        <v>16000</v>
      </c>
      <c r="F954" t="s">
        <v>2375</v>
      </c>
      <c r="G954" t="s">
        <v>46</v>
      </c>
      <c r="H954" t="s">
        <v>3053</v>
      </c>
      <c r="I954" t="s">
        <v>72</v>
      </c>
      <c r="J954" t="s">
        <v>61</v>
      </c>
      <c r="K954" t="s">
        <v>22</v>
      </c>
      <c r="L954" t="s">
        <v>41</v>
      </c>
      <c r="M954">
        <f t="shared" si="58"/>
        <v>0</v>
      </c>
      <c r="N954" t="s">
        <v>24</v>
      </c>
      <c r="O954" t="s">
        <v>1434</v>
      </c>
      <c r="P954">
        <f t="shared" si="59"/>
        <v>64930</v>
      </c>
      <c r="Q954">
        <v>75500</v>
      </c>
      <c r="R954">
        <v>395</v>
      </c>
      <c r="S954">
        <f t="shared" si="60"/>
        <v>3</v>
      </c>
    </row>
    <row r="955" spans="1:19" x14ac:dyDescent="0.25">
      <c r="A955" t="s">
        <v>84</v>
      </c>
      <c r="B955" t="s">
        <v>3054</v>
      </c>
      <c r="C955">
        <v>2023</v>
      </c>
      <c r="D955">
        <f t="shared" si="57"/>
        <v>24461.968000000001</v>
      </c>
      <c r="E955">
        <v>15200</v>
      </c>
      <c r="F955" t="s">
        <v>3055</v>
      </c>
      <c r="G955" t="s">
        <v>29</v>
      </c>
      <c r="H955" t="s">
        <v>3056</v>
      </c>
      <c r="I955" t="s">
        <v>72</v>
      </c>
      <c r="J955" t="s">
        <v>118</v>
      </c>
      <c r="K955" t="s">
        <v>22</v>
      </c>
      <c r="L955" t="s">
        <v>41</v>
      </c>
      <c r="M955">
        <f t="shared" si="58"/>
        <v>0</v>
      </c>
      <c r="N955" t="s">
        <v>24</v>
      </c>
      <c r="O955" t="s">
        <v>3057</v>
      </c>
      <c r="P955">
        <f t="shared" si="59"/>
        <v>54179.14</v>
      </c>
      <c r="Q955">
        <v>62999</v>
      </c>
      <c r="R955">
        <v>296</v>
      </c>
      <c r="S955">
        <f t="shared" si="60"/>
        <v>2</v>
      </c>
    </row>
    <row r="956" spans="1:19" x14ac:dyDescent="0.25">
      <c r="A956" t="s">
        <v>68</v>
      </c>
      <c r="B956" t="s">
        <v>3022</v>
      </c>
      <c r="C956">
        <v>2012</v>
      </c>
      <c r="D956">
        <f t="shared" si="57"/>
        <v>64309.2264</v>
      </c>
      <c r="E956">
        <v>39960</v>
      </c>
      <c r="F956" t="s">
        <v>3058</v>
      </c>
      <c r="G956" t="s">
        <v>29</v>
      </c>
      <c r="H956" t="s">
        <v>3059</v>
      </c>
      <c r="I956" t="s">
        <v>134</v>
      </c>
      <c r="J956" t="s">
        <v>118</v>
      </c>
      <c r="K956" t="s">
        <v>108</v>
      </c>
      <c r="L956" t="s">
        <v>41</v>
      </c>
      <c r="M956">
        <f t="shared" si="58"/>
        <v>0</v>
      </c>
      <c r="N956" t="s">
        <v>24</v>
      </c>
      <c r="O956" t="s">
        <v>3060</v>
      </c>
      <c r="P956">
        <f t="shared" si="59"/>
        <v>33535.699999999997</v>
      </c>
      <c r="Q956">
        <v>38995</v>
      </c>
      <c r="R956">
        <v>400</v>
      </c>
      <c r="S956">
        <f t="shared" si="60"/>
        <v>4.4000000000000004</v>
      </c>
    </row>
    <row r="957" spans="1:19" x14ac:dyDescent="0.25">
      <c r="A957" t="s">
        <v>16</v>
      </c>
      <c r="B957" t="s">
        <v>3061</v>
      </c>
      <c r="C957">
        <v>2008</v>
      </c>
      <c r="D957">
        <f t="shared" si="57"/>
        <v>191511.46</v>
      </c>
      <c r="E957">
        <v>119000</v>
      </c>
      <c r="F957" t="s">
        <v>212</v>
      </c>
      <c r="G957" t="s">
        <v>29</v>
      </c>
      <c r="H957" t="s">
        <v>3062</v>
      </c>
      <c r="I957" t="s">
        <v>72</v>
      </c>
      <c r="J957" t="s">
        <v>118</v>
      </c>
      <c r="K957" t="s">
        <v>22</v>
      </c>
      <c r="L957" t="s">
        <v>23</v>
      </c>
      <c r="M957">
        <f t="shared" si="58"/>
        <v>1</v>
      </c>
      <c r="N957" t="s">
        <v>24</v>
      </c>
      <c r="O957" t="s">
        <v>1965</v>
      </c>
      <c r="P957">
        <f t="shared" si="59"/>
        <v>11610</v>
      </c>
      <c r="Q957">
        <v>13500</v>
      </c>
      <c r="R957">
        <v>210</v>
      </c>
      <c r="S957">
        <f t="shared" si="60"/>
        <v>4</v>
      </c>
    </row>
    <row r="958" spans="1:19" x14ac:dyDescent="0.25">
      <c r="A958" t="s">
        <v>201</v>
      </c>
      <c r="B958" t="s">
        <v>3063</v>
      </c>
      <c r="C958">
        <v>2022</v>
      </c>
      <c r="D958">
        <f t="shared" si="57"/>
        <v>17656.06914</v>
      </c>
      <c r="E958">
        <v>10971</v>
      </c>
      <c r="F958" t="s">
        <v>3064</v>
      </c>
      <c r="G958" t="s">
        <v>29</v>
      </c>
      <c r="H958" t="s">
        <v>2830</v>
      </c>
      <c r="I958" t="s">
        <v>31</v>
      </c>
      <c r="J958" t="s">
        <v>3065</v>
      </c>
      <c r="K958" t="s">
        <v>22</v>
      </c>
      <c r="L958" t="s">
        <v>41</v>
      </c>
      <c r="M958">
        <f t="shared" si="58"/>
        <v>0</v>
      </c>
      <c r="O958" t="s">
        <v>3066</v>
      </c>
      <c r="P958">
        <f t="shared" si="59"/>
        <v>25798.28</v>
      </c>
      <c r="Q958">
        <v>29998</v>
      </c>
      <c r="R958" t="e">
        <v>#VALUE!</v>
      </c>
      <c r="S958" t="e">
        <f t="shared" si="60"/>
        <v>#VALUE!</v>
      </c>
    </row>
    <row r="959" spans="1:19" x14ac:dyDescent="0.25">
      <c r="A959" t="s">
        <v>857</v>
      </c>
      <c r="B959" t="s">
        <v>3067</v>
      </c>
      <c r="C959">
        <v>2014</v>
      </c>
      <c r="D959">
        <f t="shared" si="57"/>
        <v>190706.79</v>
      </c>
      <c r="E959">
        <v>118500</v>
      </c>
      <c r="F959" t="s">
        <v>3068</v>
      </c>
      <c r="G959" t="s">
        <v>29</v>
      </c>
      <c r="H959" t="s">
        <v>2687</v>
      </c>
      <c r="I959" t="s">
        <v>454</v>
      </c>
      <c r="J959" t="s">
        <v>61</v>
      </c>
      <c r="K959" t="s">
        <v>22</v>
      </c>
      <c r="L959" t="s">
        <v>23</v>
      </c>
      <c r="M959">
        <f t="shared" si="58"/>
        <v>1</v>
      </c>
      <c r="N959" t="s">
        <v>24</v>
      </c>
      <c r="O959" t="s">
        <v>818</v>
      </c>
      <c r="P959">
        <f t="shared" si="59"/>
        <v>9890</v>
      </c>
      <c r="Q959">
        <v>11500</v>
      </c>
      <c r="R959">
        <v>155</v>
      </c>
      <c r="S959">
        <f t="shared" si="60"/>
        <v>2</v>
      </c>
    </row>
    <row r="960" spans="1:19" x14ac:dyDescent="0.25">
      <c r="A960" t="s">
        <v>201</v>
      </c>
      <c r="B960" t="s">
        <v>3069</v>
      </c>
      <c r="C960">
        <v>2021</v>
      </c>
      <c r="D960">
        <f t="shared" si="57"/>
        <v>13338.209919999999</v>
      </c>
      <c r="E960">
        <v>8288</v>
      </c>
      <c r="F960" t="s">
        <v>3070</v>
      </c>
      <c r="G960" t="s">
        <v>29</v>
      </c>
      <c r="H960" t="s">
        <v>424</v>
      </c>
      <c r="I960" t="s">
        <v>95</v>
      </c>
      <c r="J960" t="s">
        <v>22</v>
      </c>
      <c r="K960" t="s">
        <v>22</v>
      </c>
      <c r="L960" t="s">
        <v>41</v>
      </c>
      <c r="M960">
        <f t="shared" si="58"/>
        <v>0</v>
      </c>
      <c r="N960" t="s">
        <v>24</v>
      </c>
      <c r="O960" t="s">
        <v>3071</v>
      </c>
      <c r="P960">
        <f t="shared" si="59"/>
        <v>39473.14</v>
      </c>
      <c r="Q960">
        <v>45899</v>
      </c>
      <c r="R960">
        <v>365</v>
      </c>
      <c r="S960">
        <f t="shared" si="60"/>
        <v>3.3</v>
      </c>
    </row>
    <row r="961" spans="1:19" x14ac:dyDescent="0.25">
      <c r="A961" t="s">
        <v>148</v>
      </c>
      <c r="B961" t="s">
        <v>3072</v>
      </c>
      <c r="C961">
        <v>2023</v>
      </c>
      <c r="D961">
        <f t="shared" si="57"/>
        <v>4747.5529999999999</v>
      </c>
      <c r="E961">
        <v>2950</v>
      </c>
      <c r="F961" t="s">
        <v>1868</v>
      </c>
      <c r="G961" t="s">
        <v>29</v>
      </c>
      <c r="H961" t="s">
        <v>3073</v>
      </c>
      <c r="I961" t="s">
        <v>165</v>
      </c>
      <c r="J961" t="s">
        <v>214</v>
      </c>
      <c r="K961" t="s">
        <v>33</v>
      </c>
      <c r="L961" t="s">
        <v>41</v>
      </c>
      <c r="M961">
        <f t="shared" si="58"/>
        <v>0</v>
      </c>
      <c r="N961" t="s">
        <v>24</v>
      </c>
      <c r="O961" t="s">
        <v>3074</v>
      </c>
      <c r="P961">
        <f t="shared" si="59"/>
        <v>64070</v>
      </c>
      <c r="Q961">
        <v>74500</v>
      </c>
      <c r="R961">
        <v>650</v>
      </c>
      <c r="S961">
        <f t="shared" si="60"/>
        <v>6.2</v>
      </c>
    </row>
    <row r="962" spans="1:19" x14ac:dyDescent="0.25">
      <c r="A962" t="s">
        <v>120</v>
      </c>
      <c r="B962" t="s">
        <v>979</v>
      </c>
      <c r="C962">
        <v>2017</v>
      </c>
      <c r="D962">
        <f t="shared" si="57"/>
        <v>117481.81999999999</v>
      </c>
      <c r="E962">
        <v>73000</v>
      </c>
      <c r="F962" t="s">
        <v>2458</v>
      </c>
      <c r="G962" t="s">
        <v>29</v>
      </c>
      <c r="H962" t="s">
        <v>980</v>
      </c>
      <c r="I962" t="s">
        <v>48</v>
      </c>
      <c r="J962" t="s">
        <v>118</v>
      </c>
      <c r="K962" t="s">
        <v>22</v>
      </c>
      <c r="L962" t="s">
        <v>23</v>
      </c>
      <c r="M962">
        <f t="shared" si="58"/>
        <v>1</v>
      </c>
      <c r="N962" t="s">
        <v>24</v>
      </c>
      <c r="O962" t="s">
        <v>3075</v>
      </c>
      <c r="P962">
        <f t="shared" si="59"/>
        <v>67080</v>
      </c>
      <c r="Q962">
        <v>78000</v>
      </c>
      <c r="R962">
        <v>563</v>
      </c>
      <c r="S962">
        <f t="shared" si="60"/>
        <v>5.5</v>
      </c>
    </row>
    <row r="963" spans="1:19" x14ac:dyDescent="0.25">
      <c r="A963" t="s">
        <v>16</v>
      </c>
      <c r="B963" t="s">
        <v>3076</v>
      </c>
      <c r="C963">
        <v>2005</v>
      </c>
      <c r="D963">
        <f t="shared" ref="D963:D1026" si="61">E963*1.60934</f>
        <v>131965.88</v>
      </c>
      <c r="E963">
        <v>82000</v>
      </c>
      <c r="F963" t="s">
        <v>753</v>
      </c>
      <c r="G963" t="s">
        <v>29</v>
      </c>
      <c r="H963" t="s">
        <v>3077</v>
      </c>
      <c r="I963" t="s">
        <v>107</v>
      </c>
      <c r="J963" t="s">
        <v>226</v>
      </c>
      <c r="K963" t="s">
        <v>118</v>
      </c>
      <c r="L963" t="s">
        <v>41</v>
      </c>
      <c r="M963">
        <f t="shared" ref="M963:M1026" si="62">IF(ISNUMBER(SEARCH("At least 1 accident or damage reported", L963)), 1, 0)</f>
        <v>0</v>
      </c>
      <c r="N963" t="s">
        <v>24</v>
      </c>
      <c r="O963" t="s">
        <v>1129</v>
      </c>
      <c r="P963">
        <f t="shared" ref="P963:P1026" si="63">Q963*0.86</f>
        <v>12814</v>
      </c>
      <c r="Q963">
        <v>14900</v>
      </c>
      <c r="R963">
        <v>280</v>
      </c>
      <c r="S963">
        <f t="shared" ref="S963:S1026" si="64">VALUE(SUBSTITUTE(MID(H963, SEARCH("L", H963)-4, 4), "L", ""))</f>
        <v>3.9</v>
      </c>
    </row>
    <row r="964" spans="1:19" x14ac:dyDescent="0.25">
      <c r="A964" t="s">
        <v>50</v>
      </c>
      <c r="B964" t="s">
        <v>1710</v>
      </c>
      <c r="C964">
        <v>2019</v>
      </c>
      <c r="D964">
        <f t="shared" si="61"/>
        <v>12671.943160000001</v>
      </c>
      <c r="E964">
        <v>7874</v>
      </c>
      <c r="F964" t="s">
        <v>3078</v>
      </c>
      <c r="H964" t="s">
        <v>1019</v>
      </c>
      <c r="I964" t="s">
        <v>778</v>
      </c>
      <c r="J964" t="s">
        <v>3079</v>
      </c>
      <c r="K964" t="s">
        <v>2705</v>
      </c>
      <c r="L964" t="s">
        <v>41</v>
      </c>
      <c r="M964">
        <f t="shared" si="62"/>
        <v>0</v>
      </c>
      <c r="O964" t="s">
        <v>3080</v>
      </c>
      <c r="P964">
        <f t="shared" si="63"/>
        <v>33539.14</v>
      </c>
      <c r="Q964">
        <v>38999</v>
      </c>
      <c r="R964" t="e">
        <v>#VALUE!</v>
      </c>
      <c r="S964" t="e">
        <f t="shared" si="64"/>
        <v>#VALUE!</v>
      </c>
    </row>
    <row r="965" spans="1:19" x14ac:dyDescent="0.25">
      <c r="A965" t="s">
        <v>503</v>
      </c>
      <c r="B965" t="s">
        <v>1040</v>
      </c>
      <c r="C965">
        <v>2017</v>
      </c>
      <c r="D965">
        <f t="shared" si="61"/>
        <v>79026.640700000004</v>
      </c>
      <c r="E965">
        <v>49105</v>
      </c>
      <c r="F965" t="s">
        <v>3081</v>
      </c>
      <c r="G965" t="s">
        <v>29</v>
      </c>
      <c r="H965" t="s">
        <v>1808</v>
      </c>
      <c r="I965" t="s">
        <v>95</v>
      </c>
      <c r="J965" t="s">
        <v>118</v>
      </c>
      <c r="K965" t="s">
        <v>22</v>
      </c>
      <c r="L965" t="s">
        <v>41</v>
      </c>
      <c r="M965">
        <f t="shared" si="62"/>
        <v>0</v>
      </c>
      <c r="N965" t="s">
        <v>24</v>
      </c>
      <c r="O965" t="s">
        <v>3082</v>
      </c>
      <c r="P965">
        <f t="shared" si="63"/>
        <v>34185</v>
      </c>
      <c r="Q965">
        <v>39750</v>
      </c>
      <c r="R965">
        <v>420</v>
      </c>
      <c r="S965">
        <f t="shared" si="64"/>
        <v>6.2</v>
      </c>
    </row>
    <row r="966" spans="1:19" x14ac:dyDescent="0.25">
      <c r="A966" t="s">
        <v>201</v>
      </c>
      <c r="B966" t="s">
        <v>3083</v>
      </c>
      <c r="C966">
        <v>2023</v>
      </c>
      <c r="D966">
        <f t="shared" si="61"/>
        <v>8851.3700000000008</v>
      </c>
      <c r="E966">
        <v>5500</v>
      </c>
      <c r="F966" t="s">
        <v>3084</v>
      </c>
      <c r="G966" t="s">
        <v>29</v>
      </c>
      <c r="H966" t="s">
        <v>2843</v>
      </c>
      <c r="I966" t="s">
        <v>95</v>
      </c>
      <c r="J966" t="s">
        <v>61</v>
      </c>
      <c r="K966" t="s">
        <v>22</v>
      </c>
      <c r="L966" t="s">
        <v>41</v>
      </c>
      <c r="M966">
        <f t="shared" si="62"/>
        <v>0</v>
      </c>
      <c r="N966" t="s">
        <v>24</v>
      </c>
      <c r="O966" t="s">
        <v>635</v>
      </c>
      <c r="P966">
        <f t="shared" si="63"/>
        <v>34400</v>
      </c>
      <c r="Q966">
        <v>40000</v>
      </c>
      <c r="R966">
        <v>291</v>
      </c>
      <c r="S966">
        <f t="shared" si="64"/>
        <v>3.8</v>
      </c>
    </row>
    <row r="967" spans="1:19" x14ac:dyDescent="0.25">
      <c r="A967" t="s">
        <v>148</v>
      </c>
      <c r="B967" t="s">
        <v>1233</v>
      </c>
      <c r="C967">
        <v>2005</v>
      </c>
      <c r="D967">
        <f t="shared" si="61"/>
        <v>59062.777999999998</v>
      </c>
      <c r="E967">
        <v>36700</v>
      </c>
      <c r="F967" t="s">
        <v>3085</v>
      </c>
      <c r="G967" t="s">
        <v>29</v>
      </c>
      <c r="H967" t="s">
        <v>1235</v>
      </c>
      <c r="I967" t="s">
        <v>134</v>
      </c>
      <c r="J967" t="s">
        <v>40</v>
      </c>
      <c r="K967" t="s">
        <v>22</v>
      </c>
      <c r="L967" t="s">
        <v>41</v>
      </c>
      <c r="M967">
        <f t="shared" si="62"/>
        <v>0</v>
      </c>
      <c r="N967" t="s">
        <v>24</v>
      </c>
      <c r="O967" t="s">
        <v>722</v>
      </c>
      <c r="P967">
        <f t="shared" si="63"/>
        <v>22360</v>
      </c>
      <c r="Q967">
        <v>26000</v>
      </c>
      <c r="R967">
        <v>400</v>
      </c>
      <c r="S967">
        <f t="shared" si="64"/>
        <v>6</v>
      </c>
    </row>
    <row r="968" spans="1:19" x14ac:dyDescent="0.25">
      <c r="A968" t="s">
        <v>68</v>
      </c>
      <c r="B968" t="s">
        <v>3022</v>
      </c>
      <c r="C968">
        <v>2014</v>
      </c>
      <c r="D968">
        <f t="shared" si="61"/>
        <v>64373.599999999999</v>
      </c>
      <c r="E968">
        <v>40000</v>
      </c>
      <c r="F968" t="s">
        <v>330</v>
      </c>
      <c r="G968" t="s">
        <v>29</v>
      </c>
      <c r="H968" t="s">
        <v>181</v>
      </c>
      <c r="I968" t="s">
        <v>107</v>
      </c>
      <c r="J968" t="s">
        <v>118</v>
      </c>
      <c r="K968" t="s">
        <v>146</v>
      </c>
      <c r="L968" t="s">
        <v>41</v>
      </c>
      <c r="M968">
        <f t="shared" si="62"/>
        <v>0</v>
      </c>
      <c r="N968" t="s">
        <v>24</v>
      </c>
      <c r="O968" t="s">
        <v>457</v>
      </c>
      <c r="P968">
        <f t="shared" si="63"/>
        <v>29240</v>
      </c>
      <c r="Q968">
        <v>34000</v>
      </c>
      <c r="R968">
        <v>445</v>
      </c>
      <c r="S968">
        <f t="shared" si="64"/>
        <v>4.4000000000000004</v>
      </c>
    </row>
    <row r="969" spans="1:19" x14ac:dyDescent="0.25">
      <c r="A969" t="s">
        <v>130</v>
      </c>
      <c r="B969" t="s">
        <v>3009</v>
      </c>
      <c r="C969">
        <v>2017</v>
      </c>
      <c r="D969">
        <f t="shared" si="61"/>
        <v>125705.5474</v>
      </c>
      <c r="E969">
        <v>78110</v>
      </c>
      <c r="F969" t="s">
        <v>3086</v>
      </c>
      <c r="G969" t="s">
        <v>29</v>
      </c>
      <c r="H969" t="s">
        <v>1610</v>
      </c>
      <c r="I969" t="s">
        <v>72</v>
      </c>
      <c r="J969" t="s">
        <v>61</v>
      </c>
      <c r="K969" t="s">
        <v>22</v>
      </c>
      <c r="M969">
        <f t="shared" si="62"/>
        <v>0</v>
      </c>
      <c r="O969" t="s">
        <v>276</v>
      </c>
      <c r="P969">
        <f t="shared" si="63"/>
        <v>15050</v>
      </c>
      <c r="Q969">
        <v>17500</v>
      </c>
      <c r="R969">
        <v>170</v>
      </c>
      <c r="S969">
        <f t="shared" si="64"/>
        <v>2.5</v>
      </c>
    </row>
    <row r="970" spans="1:19" x14ac:dyDescent="0.25">
      <c r="A970" t="s">
        <v>503</v>
      </c>
      <c r="B970" t="s">
        <v>3087</v>
      </c>
      <c r="C970">
        <v>2015</v>
      </c>
      <c r="D970">
        <f t="shared" si="61"/>
        <v>120481.62976</v>
      </c>
      <c r="E970">
        <v>74864</v>
      </c>
      <c r="F970" t="s">
        <v>3088</v>
      </c>
      <c r="G970" t="s">
        <v>29</v>
      </c>
      <c r="H970" t="s">
        <v>506</v>
      </c>
      <c r="I970" t="s">
        <v>72</v>
      </c>
      <c r="J970" t="s">
        <v>33</v>
      </c>
      <c r="K970" t="s">
        <v>146</v>
      </c>
      <c r="L970" t="s">
        <v>41</v>
      </c>
      <c r="M970">
        <f t="shared" si="62"/>
        <v>0</v>
      </c>
      <c r="N970" t="s">
        <v>24</v>
      </c>
      <c r="O970" t="s">
        <v>1753</v>
      </c>
      <c r="P970">
        <f t="shared" si="63"/>
        <v>17010.8</v>
      </c>
      <c r="Q970">
        <v>19780</v>
      </c>
      <c r="R970">
        <v>288</v>
      </c>
      <c r="S970">
        <f t="shared" si="64"/>
        <v>3.6</v>
      </c>
    </row>
    <row r="971" spans="1:19" x14ac:dyDescent="0.25">
      <c r="A971" t="s">
        <v>363</v>
      </c>
      <c r="B971" t="s">
        <v>3089</v>
      </c>
      <c r="C971">
        <v>2021</v>
      </c>
      <c r="D971">
        <f t="shared" si="61"/>
        <v>24703.368999999999</v>
      </c>
      <c r="E971">
        <v>15350</v>
      </c>
      <c r="F971" t="s">
        <v>3090</v>
      </c>
      <c r="G971" t="s">
        <v>29</v>
      </c>
      <c r="H971" t="s">
        <v>1808</v>
      </c>
      <c r="I971" t="s">
        <v>165</v>
      </c>
      <c r="J971" t="s">
        <v>22</v>
      </c>
      <c r="K971" t="s">
        <v>22</v>
      </c>
      <c r="L971" t="s">
        <v>41</v>
      </c>
      <c r="M971">
        <f t="shared" si="62"/>
        <v>0</v>
      </c>
      <c r="N971" t="s">
        <v>24</v>
      </c>
      <c r="O971" t="s">
        <v>3091</v>
      </c>
      <c r="P971">
        <f t="shared" si="63"/>
        <v>80410</v>
      </c>
      <c r="Q971">
        <v>93500</v>
      </c>
      <c r="R971">
        <v>420</v>
      </c>
      <c r="S971">
        <f t="shared" si="64"/>
        <v>6.2</v>
      </c>
    </row>
    <row r="972" spans="1:19" x14ac:dyDescent="0.25">
      <c r="A972" t="s">
        <v>130</v>
      </c>
      <c r="B972" t="s">
        <v>579</v>
      </c>
      <c r="C972">
        <v>2010</v>
      </c>
      <c r="D972">
        <f t="shared" si="61"/>
        <v>74190.573999999993</v>
      </c>
      <c r="E972">
        <v>46100</v>
      </c>
      <c r="F972" t="s">
        <v>2732</v>
      </c>
      <c r="G972" t="s">
        <v>29</v>
      </c>
      <c r="H972" t="s">
        <v>581</v>
      </c>
      <c r="I972" t="s">
        <v>21</v>
      </c>
      <c r="J972" t="s">
        <v>40</v>
      </c>
      <c r="K972" t="s">
        <v>22</v>
      </c>
      <c r="L972" t="s">
        <v>41</v>
      </c>
      <c r="M972">
        <f t="shared" si="62"/>
        <v>0</v>
      </c>
      <c r="N972" t="s">
        <v>24</v>
      </c>
      <c r="O972" t="s">
        <v>3092</v>
      </c>
      <c r="P972">
        <f t="shared" si="63"/>
        <v>62779.14</v>
      </c>
      <c r="Q972">
        <v>72999</v>
      </c>
      <c r="R972">
        <v>485</v>
      </c>
      <c r="S972">
        <f t="shared" si="64"/>
        <v>3.8</v>
      </c>
    </row>
    <row r="973" spans="1:19" x14ac:dyDescent="0.25">
      <c r="A973" t="s">
        <v>97</v>
      </c>
      <c r="B973" t="s">
        <v>995</v>
      </c>
      <c r="C973">
        <v>2018</v>
      </c>
      <c r="D973">
        <f t="shared" si="61"/>
        <v>98900.380359999996</v>
      </c>
      <c r="E973">
        <v>61454</v>
      </c>
      <c r="F973" t="s">
        <v>3093</v>
      </c>
      <c r="G973" t="s">
        <v>29</v>
      </c>
      <c r="H973" t="s">
        <v>3094</v>
      </c>
      <c r="I973" t="s">
        <v>72</v>
      </c>
      <c r="J973" t="s">
        <v>61</v>
      </c>
      <c r="K973" t="s">
        <v>33</v>
      </c>
      <c r="L973" t="s">
        <v>41</v>
      </c>
      <c r="M973">
        <f t="shared" si="62"/>
        <v>0</v>
      </c>
      <c r="N973" t="s">
        <v>24</v>
      </c>
      <c r="O973" t="s">
        <v>67</v>
      </c>
      <c r="P973">
        <f t="shared" si="63"/>
        <v>26660</v>
      </c>
      <c r="Q973">
        <v>31000</v>
      </c>
      <c r="R973">
        <v>295</v>
      </c>
      <c r="S973">
        <f t="shared" si="64"/>
        <v>3.5</v>
      </c>
    </row>
    <row r="974" spans="1:19" x14ac:dyDescent="0.25">
      <c r="A974" t="s">
        <v>68</v>
      </c>
      <c r="B974" t="s">
        <v>640</v>
      </c>
      <c r="C974">
        <v>2020</v>
      </c>
      <c r="D974">
        <f t="shared" si="61"/>
        <v>72808.150940000007</v>
      </c>
      <c r="E974">
        <v>45241</v>
      </c>
      <c r="F974" t="s">
        <v>3095</v>
      </c>
      <c r="G974" t="s">
        <v>29</v>
      </c>
      <c r="H974" t="s">
        <v>2387</v>
      </c>
      <c r="I974" t="s">
        <v>72</v>
      </c>
      <c r="J974" t="s">
        <v>40</v>
      </c>
      <c r="K974" t="s">
        <v>108</v>
      </c>
      <c r="L974" t="s">
        <v>41</v>
      </c>
      <c r="M974">
        <f t="shared" si="62"/>
        <v>0</v>
      </c>
      <c r="N974" t="s">
        <v>24</v>
      </c>
      <c r="O974" t="s">
        <v>2036</v>
      </c>
      <c r="P974">
        <f t="shared" si="63"/>
        <v>46870</v>
      </c>
      <c r="Q974">
        <v>54500</v>
      </c>
      <c r="R974">
        <v>335</v>
      </c>
      <c r="S974">
        <f t="shared" si="64"/>
        <v>3</v>
      </c>
    </row>
    <row r="975" spans="1:19" x14ac:dyDescent="0.25">
      <c r="A975" t="s">
        <v>43</v>
      </c>
      <c r="B975" t="s">
        <v>3096</v>
      </c>
      <c r="C975">
        <v>2018</v>
      </c>
      <c r="D975">
        <f t="shared" si="61"/>
        <v>77248.319999999992</v>
      </c>
      <c r="E975">
        <v>48000</v>
      </c>
      <c r="F975" t="s">
        <v>409</v>
      </c>
      <c r="G975" t="s">
        <v>29</v>
      </c>
      <c r="H975" t="s">
        <v>3094</v>
      </c>
      <c r="I975" t="s">
        <v>521</v>
      </c>
      <c r="J975" t="s">
        <v>22</v>
      </c>
      <c r="K975" t="s">
        <v>22</v>
      </c>
      <c r="L975" t="s">
        <v>41</v>
      </c>
      <c r="M975">
        <f t="shared" si="62"/>
        <v>0</v>
      </c>
      <c r="N975" t="s">
        <v>24</v>
      </c>
      <c r="O975" t="s">
        <v>543</v>
      </c>
      <c r="P975">
        <f t="shared" si="63"/>
        <v>23220</v>
      </c>
      <c r="Q975">
        <v>27000</v>
      </c>
      <c r="R975">
        <v>295</v>
      </c>
      <c r="S975">
        <f t="shared" si="64"/>
        <v>3.5</v>
      </c>
    </row>
    <row r="976" spans="1:19" x14ac:dyDescent="0.25">
      <c r="A976" t="s">
        <v>35</v>
      </c>
      <c r="B976" t="s">
        <v>3097</v>
      </c>
      <c r="C976">
        <v>2010</v>
      </c>
      <c r="D976">
        <f t="shared" si="61"/>
        <v>110239.79</v>
      </c>
      <c r="E976">
        <v>68500</v>
      </c>
      <c r="F976" t="s">
        <v>3098</v>
      </c>
      <c r="G976" t="s">
        <v>29</v>
      </c>
      <c r="H976" t="s">
        <v>1564</v>
      </c>
      <c r="I976" t="s">
        <v>134</v>
      </c>
      <c r="J976" t="s">
        <v>22</v>
      </c>
      <c r="K976" t="s">
        <v>146</v>
      </c>
      <c r="L976" t="s">
        <v>41</v>
      </c>
      <c r="M976">
        <f t="shared" si="62"/>
        <v>0</v>
      </c>
      <c r="N976" t="s">
        <v>24</v>
      </c>
      <c r="O976" t="s">
        <v>441</v>
      </c>
      <c r="P976">
        <f t="shared" si="63"/>
        <v>15910</v>
      </c>
      <c r="Q976">
        <v>18500</v>
      </c>
      <c r="R976">
        <v>204</v>
      </c>
      <c r="S976">
        <f t="shared" si="64"/>
        <v>2.5</v>
      </c>
    </row>
    <row r="977" spans="1:19" x14ac:dyDescent="0.25">
      <c r="A977" t="s">
        <v>503</v>
      </c>
      <c r="B977" t="s">
        <v>3099</v>
      </c>
      <c r="C977">
        <v>2019</v>
      </c>
      <c r="D977">
        <f t="shared" si="61"/>
        <v>69898.464219999994</v>
      </c>
      <c r="E977">
        <v>43433</v>
      </c>
      <c r="F977" t="s">
        <v>3100</v>
      </c>
      <c r="G977" t="s">
        <v>29</v>
      </c>
      <c r="H977" t="s">
        <v>265</v>
      </c>
      <c r="I977" t="s">
        <v>39</v>
      </c>
      <c r="J977" t="s">
        <v>3101</v>
      </c>
      <c r="K977" t="s">
        <v>3102</v>
      </c>
      <c r="L977" t="s">
        <v>41</v>
      </c>
      <c r="M977">
        <f t="shared" si="62"/>
        <v>0</v>
      </c>
      <c r="O977" t="s">
        <v>3103</v>
      </c>
      <c r="P977">
        <f t="shared" si="63"/>
        <v>44633.14</v>
      </c>
      <c r="Q977">
        <v>51899</v>
      </c>
      <c r="R977" t="e">
        <v>#VALUE!</v>
      </c>
      <c r="S977" t="e">
        <f t="shared" si="64"/>
        <v>#VALUE!</v>
      </c>
    </row>
    <row r="978" spans="1:19" x14ac:dyDescent="0.25">
      <c r="A978" t="s">
        <v>148</v>
      </c>
      <c r="B978" t="s">
        <v>3104</v>
      </c>
      <c r="C978">
        <v>2005</v>
      </c>
      <c r="D978">
        <f t="shared" si="61"/>
        <v>197886.05574000001</v>
      </c>
      <c r="E978">
        <v>122961</v>
      </c>
      <c r="F978" t="s">
        <v>3105</v>
      </c>
      <c r="G978" t="s">
        <v>29</v>
      </c>
      <c r="H978" t="s">
        <v>3106</v>
      </c>
      <c r="I978" t="s">
        <v>601</v>
      </c>
      <c r="J978" t="s">
        <v>3107</v>
      </c>
      <c r="K978" t="s">
        <v>813</v>
      </c>
      <c r="L978" t="s">
        <v>41</v>
      </c>
      <c r="M978">
        <f t="shared" si="62"/>
        <v>0</v>
      </c>
      <c r="N978" t="s">
        <v>24</v>
      </c>
      <c r="O978" t="s">
        <v>2074</v>
      </c>
      <c r="P978">
        <f t="shared" si="63"/>
        <v>18055.7</v>
      </c>
      <c r="Q978">
        <v>20995</v>
      </c>
      <c r="R978" t="e">
        <v>#VALUE!</v>
      </c>
      <c r="S978" t="e">
        <f t="shared" si="64"/>
        <v>#VALUE!</v>
      </c>
    </row>
    <row r="979" spans="1:19" x14ac:dyDescent="0.25">
      <c r="A979" t="s">
        <v>125</v>
      </c>
      <c r="B979" t="s">
        <v>2969</v>
      </c>
      <c r="C979">
        <v>2014</v>
      </c>
      <c r="D979">
        <f t="shared" si="61"/>
        <v>149444.92173999999</v>
      </c>
      <c r="E979">
        <v>92861</v>
      </c>
      <c r="F979" t="s">
        <v>3108</v>
      </c>
      <c r="G979" t="s">
        <v>29</v>
      </c>
      <c r="H979" t="s">
        <v>3109</v>
      </c>
      <c r="I979" t="s">
        <v>247</v>
      </c>
      <c r="J979" t="s">
        <v>33</v>
      </c>
      <c r="K979" t="s">
        <v>214</v>
      </c>
      <c r="L979" t="s">
        <v>41</v>
      </c>
      <c r="M979">
        <f t="shared" si="62"/>
        <v>0</v>
      </c>
      <c r="N979" t="s">
        <v>24</v>
      </c>
      <c r="O979" t="s">
        <v>2892</v>
      </c>
      <c r="P979">
        <f t="shared" si="63"/>
        <v>16985</v>
      </c>
      <c r="Q979">
        <v>19750</v>
      </c>
      <c r="R979">
        <v>375</v>
      </c>
      <c r="S979">
        <f t="shared" si="64"/>
        <v>5.7</v>
      </c>
    </row>
    <row r="980" spans="1:19" x14ac:dyDescent="0.25">
      <c r="A980" t="s">
        <v>26</v>
      </c>
      <c r="B980" t="s">
        <v>1317</v>
      </c>
      <c r="C980">
        <v>2016</v>
      </c>
      <c r="D980">
        <f t="shared" si="61"/>
        <v>115872.48</v>
      </c>
      <c r="E980">
        <v>72000</v>
      </c>
      <c r="F980" t="s">
        <v>1318</v>
      </c>
      <c r="G980" t="s">
        <v>29</v>
      </c>
      <c r="H980" t="s">
        <v>1319</v>
      </c>
      <c r="I980" t="s">
        <v>95</v>
      </c>
      <c r="J980" t="s">
        <v>118</v>
      </c>
      <c r="K980" t="s">
        <v>146</v>
      </c>
      <c r="L980" t="s">
        <v>41</v>
      </c>
      <c r="M980">
        <f t="shared" si="62"/>
        <v>0</v>
      </c>
      <c r="N980" t="s">
        <v>24</v>
      </c>
      <c r="O980" t="s">
        <v>3110</v>
      </c>
      <c r="P980">
        <f t="shared" si="63"/>
        <v>18404</v>
      </c>
      <c r="Q980">
        <v>21400</v>
      </c>
      <c r="R980">
        <v>429</v>
      </c>
      <c r="S980">
        <f t="shared" si="64"/>
        <v>5</v>
      </c>
    </row>
    <row r="981" spans="1:19" x14ac:dyDescent="0.25">
      <c r="A981" t="s">
        <v>396</v>
      </c>
      <c r="B981" t="s">
        <v>3111</v>
      </c>
      <c r="C981">
        <v>2019</v>
      </c>
      <c r="D981">
        <f t="shared" si="61"/>
        <v>11151.11686</v>
      </c>
      <c r="E981">
        <v>6929</v>
      </c>
      <c r="F981" t="s">
        <v>3112</v>
      </c>
      <c r="G981" t="s">
        <v>29</v>
      </c>
      <c r="H981" t="s">
        <v>3113</v>
      </c>
      <c r="I981" t="s">
        <v>72</v>
      </c>
      <c r="J981" t="s">
        <v>40</v>
      </c>
      <c r="K981" t="s">
        <v>22</v>
      </c>
      <c r="L981" t="s">
        <v>41</v>
      </c>
      <c r="M981">
        <f t="shared" si="62"/>
        <v>0</v>
      </c>
      <c r="N981" t="s">
        <v>24</v>
      </c>
      <c r="O981" t="s">
        <v>3114</v>
      </c>
      <c r="P981">
        <f t="shared" si="63"/>
        <v>558999.14</v>
      </c>
      <c r="Q981">
        <v>649999</v>
      </c>
      <c r="R981">
        <v>759</v>
      </c>
      <c r="S981">
        <f t="shared" si="64"/>
        <v>6.5</v>
      </c>
    </row>
    <row r="982" spans="1:19" x14ac:dyDescent="0.25">
      <c r="A982" t="s">
        <v>16</v>
      </c>
      <c r="B982" t="s">
        <v>2989</v>
      </c>
      <c r="C982">
        <v>2003</v>
      </c>
      <c r="D982">
        <f t="shared" si="61"/>
        <v>133575.22</v>
      </c>
      <c r="E982">
        <v>83000</v>
      </c>
      <c r="F982" t="s">
        <v>1447</v>
      </c>
      <c r="G982" t="s">
        <v>29</v>
      </c>
      <c r="H982" t="s">
        <v>3115</v>
      </c>
      <c r="I982" t="s">
        <v>72</v>
      </c>
      <c r="J982" t="s">
        <v>33</v>
      </c>
      <c r="K982" t="s">
        <v>22</v>
      </c>
      <c r="L982" t="s">
        <v>41</v>
      </c>
      <c r="M982">
        <f t="shared" si="62"/>
        <v>0</v>
      </c>
      <c r="N982" t="s">
        <v>24</v>
      </c>
      <c r="O982" t="s">
        <v>1035</v>
      </c>
      <c r="P982">
        <f t="shared" si="63"/>
        <v>9030</v>
      </c>
      <c r="Q982">
        <v>10500</v>
      </c>
      <c r="R982">
        <v>260</v>
      </c>
      <c r="S982">
        <f t="shared" si="64"/>
        <v>4.5999999999999996</v>
      </c>
    </row>
    <row r="983" spans="1:19" x14ac:dyDescent="0.25">
      <c r="A983" t="s">
        <v>50</v>
      </c>
      <c r="B983" t="s">
        <v>3116</v>
      </c>
      <c r="C983">
        <v>2021</v>
      </c>
      <c r="D983">
        <f t="shared" si="61"/>
        <v>29018.009539999999</v>
      </c>
      <c r="E983">
        <v>18031</v>
      </c>
      <c r="F983" t="s">
        <v>3117</v>
      </c>
      <c r="H983" t="s">
        <v>1019</v>
      </c>
      <c r="I983" t="s">
        <v>778</v>
      </c>
      <c r="J983" t="s">
        <v>3118</v>
      </c>
      <c r="K983" t="s">
        <v>22</v>
      </c>
      <c r="L983" t="s">
        <v>41</v>
      </c>
      <c r="M983">
        <f t="shared" si="62"/>
        <v>0</v>
      </c>
      <c r="O983" t="s">
        <v>3119</v>
      </c>
      <c r="P983">
        <f t="shared" si="63"/>
        <v>34055.14</v>
      </c>
      <c r="Q983">
        <v>39599</v>
      </c>
      <c r="R983" t="e">
        <v>#VALUE!</v>
      </c>
      <c r="S983" t="e">
        <f t="shared" si="64"/>
        <v>#VALUE!</v>
      </c>
    </row>
    <row r="984" spans="1:19" x14ac:dyDescent="0.25">
      <c r="A984" t="s">
        <v>97</v>
      </c>
      <c r="B984" t="s">
        <v>3120</v>
      </c>
      <c r="C984">
        <v>2023</v>
      </c>
      <c r="D984">
        <f t="shared" si="61"/>
        <v>13196.588</v>
      </c>
      <c r="E984">
        <v>8200</v>
      </c>
      <c r="F984" t="s">
        <v>976</v>
      </c>
      <c r="G984" t="s">
        <v>46</v>
      </c>
      <c r="H984" t="s">
        <v>1433</v>
      </c>
      <c r="I984" t="s">
        <v>165</v>
      </c>
      <c r="J984" t="s">
        <v>108</v>
      </c>
      <c r="K984" t="s">
        <v>22</v>
      </c>
      <c r="L984" t="s">
        <v>41</v>
      </c>
      <c r="M984">
        <f t="shared" si="62"/>
        <v>0</v>
      </c>
      <c r="N984" t="s">
        <v>24</v>
      </c>
      <c r="O984" t="s">
        <v>3121</v>
      </c>
      <c r="P984">
        <f t="shared" si="63"/>
        <v>67854</v>
      </c>
      <c r="Q984">
        <v>78900</v>
      </c>
      <c r="R984">
        <v>437</v>
      </c>
      <c r="S984">
        <f t="shared" si="64"/>
        <v>3.4</v>
      </c>
    </row>
    <row r="985" spans="1:19" x14ac:dyDescent="0.25">
      <c r="A985" t="s">
        <v>84</v>
      </c>
      <c r="B985" t="s">
        <v>3122</v>
      </c>
      <c r="C985">
        <v>2020</v>
      </c>
      <c r="D985">
        <f t="shared" si="61"/>
        <v>30577.46</v>
      </c>
      <c r="E985">
        <v>19000</v>
      </c>
      <c r="F985" t="s">
        <v>1495</v>
      </c>
      <c r="G985" t="s">
        <v>46</v>
      </c>
      <c r="H985" t="s">
        <v>3053</v>
      </c>
      <c r="I985" t="s">
        <v>107</v>
      </c>
      <c r="J985" t="s">
        <v>61</v>
      </c>
      <c r="K985" t="s">
        <v>22</v>
      </c>
      <c r="M985">
        <f t="shared" si="62"/>
        <v>0</v>
      </c>
      <c r="O985" t="s">
        <v>1253</v>
      </c>
      <c r="P985">
        <f t="shared" si="63"/>
        <v>64414</v>
      </c>
      <c r="Q985">
        <v>74900</v>
      </c>
      <c r="R985">
        <v>395</v>
      </c>
      <c r="S985">
        <f t="shared" si="64"/>
        <v>3</v>
      </c>
    </row>
    <row r="986" spans="1:19" x14ac:dyDescent="0.25">
      <c r="A986" t="s">
        <v>210</v>
      </c>
      <c r="B986" t="s">
        <v>2082</v>
      </c>
      <c r="C986">
        <v>2022</v>
      </c>
      <c r="D986">
        <f t="shared" si="61"/>
        <v>20720.252499999999</v>
      </c>
      <c r="E986">
        <v>12875</v>
      </c>
      <c r="F986" t="s">
        <v>3123</v>
      </c>
      <c r="G986" t="s">
        <v>29</v>
      </c>
      <c r="H986" t="s">
        <v>570</v>
      </c>
      <c r="I986" t="s">
        <v>31</v>
      </c>
      <c r="J986" t="s">
        <v>2050</v>
      </c>
      <c r="K986" t="s">
        <v>2228</v>
      </c>
      <c r="L986" t="s">
        <v>41</v>
      </c>
      <c r="M986">
        <f t="shared" si="62"/>
        <v>0</v>
      </c>
      <c r="O986" t="s">
        <v>3124</v>
      </c>
      <c r="P986">
        <f t="shared" si="63"/>
        <v>36635.14</v>
      </c>
      <c r="Q986">
        <v>42599</v>
      </c>
      <c r="R986" t="e">
        <v>#VALUE!</v>
      </c>
      <c r="S986" t="e">
        <f t="shared" si="64"/>
        <v>#VALUE!</v>
      </c>
    </row>
    <row r="987" spans="1:19" x14ac:dyDescent="0.25">
      <c r="A987" t="s">
        <v>403</v>
      </c>
      <c r="B987" t="s">
        <v>1356</v>
      </c>
      <c r="C987">
        <v>2015</v>
      </c>
      <c r="D987">
        <f t="shared" si="61"/>
        <v>51498.879999999997</v>
      </c>
      <c r="E987">
        <v>32000</v>
      </c>
      <c r="F987" t="s">
        <v>1174</v>
      </c>
      <c r="G987" t="s">
        <v>29</v>
      </c>
      <c r="H987" t="s">
        <v>1358</v>
      </c>
      <c r="I987" t="s">
        <v>72</v>
      </c>
      <c r="J987" t="s">
        <v>146</v>
      </c>
      <c r="K987" t="s">
        <v>108</v>
      </c>
      <c r="L987" t="s">
        <v>41</v>
      </c>
      <c r="M987">
        <f t="shared" si="62"/>
        <v>0</v>
      </c>
      <c r="N987" t="s">
        <v>24</v>
      </c>
      <c r="O987" t="s">
        <v>920</v>
      </c>
      <c r="P987">
        <f t="shared" si="63"/>
        <v>30960</v>
      </c>
      <c r="Q987">
        <v>36000</v>
      </c>
      <c r="R987">
        <v>454</v>
      </c>
      <c r="S987">
        <f t="shared" si="64"/>
        <v>4.7</v>
      </c>
    </row>
    <row r="988" spans="1:19" x14ac:dyDescent="0.25">
      <c r="A988" t="s">
        <v>68</v>
      </c>
      <c r="B988" t="s">
        <v>673</v>
      </c>
      <c r="C988">
        <v>2013</v>
      </c>
      <c r="D988">
        <f t="shared" si="61"/>
        <v>98403.094299999997</v>
      </c>
      <c r="E988">
        <v>61145</v>
      </c>
      <c r="F988" t="s">
        <v>3125</v>
      </c>
      <c r="G988" t="s">
        <v>29</v>
      </c>
      <c r="H988" t="s">
        <v>448</v>
      </c>
      <c r="I988" t="s">
        <v>48</v>
      </c>
      <c r="J988" t="s">
        <v>118</v>
      </c>
      <c r="K988" t="s">
        <v>146</v>
      </c>
      <c r="L988" t="s">
        <v>23</v>
      </c>
      <c r="M988">
        <f t="shared" si="62"/>
        <v>1</v>
      </c>
      <c r="N988" t="s">
        <v>24</v>
      </c>
      <c r="O988" t="s">
        <v>2146</v>
      </c>
      <c r="P988">
        <f t="shared" si="63"/>
        <v>32250</v>
      </c>
      <c r="Q988">
        <v>37500</v>
      </c>
      <c r="R988">
        <v>560</v>
      </c>
      <c r="S988">
        <f t="shared" si="64"/>
        <v>4.4000000000000004</v>
      </c>
    </row>
    <row r="989" spans="1:19" x14ac:dyDescent="0.25">
      <c r="A989" t="s">
        <v>120</v>
      </c>
      <c r="B989" t="s">
        <v>3126</v>
      </c>
      <c r="C989">
        <v>2022</v>
      </c>
      <c r="D989">
        <f t="shared" si="61"/>
        <v>15468.97608</v>
      </c>
      <c r="E989">
        <v>9612</v>
      </c>
      <c r="F989" t="s">
        <v>3127</v>
      </c>
      <c r="G989" t="s">
        <v>29</v>
      </c>
      <c r="H989" t="s">
        <v>3128</v>
      </c>
      <c r="I989" t="s">
        <v>1323</v>
      </c>
      <c r="J989" t="s">
        <v>136</v>
      </c>
      <c r="K989" t="s">
        <v>136</v>
      </c>
      <c r="L989" t="s">
        <v>41</v>
      </c>
      <c r="M989">
        <f t="shared" si="62"/>
        <v>0</v>
      </c>
      <c r="O989" t="s">
        <v>3129</v>
      </c>
      <c r="P989">
        <f t="shared" si="63"/>
        <v>37754</v>
      </c>
      <c r="Q989">
        <v>43900</v>
      </c>
      <c r="R989" t="e">
        <v>#VALUE!</v>
      </c>
      <c r="S989" t="e">
        <f t="shared" si="64"/>
        <v>#VALUE!</v>
      </c>
    </row>
    <row r="990" spans="1:19" x14ac:dyDescent="0.25">
      <c r="A990" t="s">
        <v>84</v>
      </c>
      <c r="B990" t="s">
        <v>3130</v>
      </c>
      <c r="C990">
        <v>2023</v>
      </c>
      <c r="D990">
        <f t="shared" si="61"/>
        <v>5687.4075599999996</v>
      </c>
      <c r="E990">
        <v>3534</v>
      </c>
      <c r="F990" t="s">
        <v>3131</v>
      </c>
      <c r="G990" t="s">
        <v>46</v>
      </c>
      <c r="H990" t="s">
        <v>1410</v>
      </c>
      <c r="I990" t="s">
        <v>39</v>
      </c>
      <c r="J990" t="s">
        <v>214</v>
      </c>
      <c r="K990" t="s">
        <v>22</v>
      </c>
      <c r="L990" t="s">
        <v>41</v>
      </c>
      <c r="M990">
        <f t="shared" si="62"/>
        <v>0</v>
      </c>
      <c r="O990" t="s">
        <v>3132</v>
      </c>
      <c r="P990">
        <f t="shared" si="63"/>
        <v>123838.28</v>
      </c>
      <c r="Q990">
        <v>143998</v>
      </c>
      <c r="R990" t="e">
        <v>#VALUE!</v>
      </c>
      <c r="S990">
        <f t="shared" si="64"/>
        <v>4.4000000000000004</v>
      </c>
    </row>
    <row r="991" spans="1:19" x14ac:dyDescent="0.25">
      <c r="A991" t="s">
        <v>16</v>
      </c>
      <c r="B991" t="s">
        <v>2727</v>
      </c>
      <c r="C991">
        <v>2011</v>
      </c>
      <c r="D991">
        <f t="shared" si="61"/>
        <v>244619.68</v>
      </c>
      <c r="E991">
        <v>152000</v>
      </c>
      <c r="F991" t="s">
        <v>3133</v>
      </c>
      <c r="G991" t="s">
        <v>29</v>
      </c>
      <c r="H991" t="s">
        <v>1642</v>
      </c>
      <c r="I991" t="s">
        <v>21</v>
      </c>
      <c r="J991" t="s">
        <v>108</v>
      </c>
      <c r="K991" t="s">
        <v>146</v>
      </c>
      <c r="L991" t="s">
        <v>41</v>
      </c>
      <c r="M991">
        <f t="shared" si="62"/>
        <v>0</v>
      </c>
      <c r="N991" t="s">
        <v>24</v>
      </c>
      <c r="O991" t="s">
        <v>248</v>
      </c>
      <c r="P991">
        <f t="shared" si="63"/>
        <v>12040</v>
      </c>
      <c r="Q991">
        <v>14000</v>
      </c>
      <c r="R991">
        <v>365</v>
      </c>
      <c r="S991">
        <f t="shared" si="64"/>
        <v>3.5</v>
      </c>
    </row>
    <row r="992" spans="1:19" x14ac:dyDescent="0.25">
      <c r="A992" t="s">
        <v>50</v>
      </c>
      <c r="B992" t="s">
        <v>2820</v>
      </c>
      <c r="C992">
        <v>2012</v>
      </c>
      <c r="D992">
        <f t="shared" si="61"/>
        <v>208517.35578000001</v>
      </c>
      <c r="E992">
        <v>129567</v>
      </c>
      <c r="F992" t="s">
        <v>3134</v>
      </c>
      <c r="G992" t="s">
        <v>29</v>
      </c>
      <c r="H992" t="s">
        <v>221</v>
      </c>
      <c r="I992" t="s">
        <v>72</v>
      </c>
      <c r="J992" t="s">
        <v>118</v>
      </c>
      <c r="K992" t="s">
        <v>22</v>
      </c>
      <c r="L992" t="s">
        <v>41</v>
      </c>
      <c r="M992">
        <f t="shared" si="62"/>
        <v>0</v>
      </c>
      <c r="N992" t="s">
        <v>24</v>
      </c>
      <c r="O992" t="s">
        <v>763</v>
      </c>
      <c r="P992">
        <f t="shared" si="63"/>
        <v>6020</v>
      </c>
      <c r="Q992">
        <v>7000</v>
      </c>
      <c r="R992">
        <v>211</v>
      </c>
      <c r="S992">
        <f t="shared" si="64"/>
        <v>2</v>
      </c>
    </row>
    <row r="993" spans="1:19" x14ac:dyDescent="0.25">
      <c r="A993" t="s">
        <v>68</v>
      </c>
      <c r="B993" t="s">
        <v>528</v>
      </c>
      <c r="C993">
        <v>2019</v>
      </c>
      <c r="D993">
        <f t="shared" si="61"/>
        <v>57936.24</v>
      </c>
      <c r="E993">
        <v>36000</v>
      </c>
      <c r="F993" t="s">
        <v>1197</v>
      </c>
      <c r="G993" t="s">
        <v>29</v>
      </c>
      <c r="H993" t="s">
        <v>2387</v>
      </c>
      <c r="I993" t="s">
        <v>95</v>
      </c>
      <c r="J993" t="s">
        <v>33</v>
      </c>
      <c r="K993" t="s">
        <v>22</v>
      </c>
      <c r="L993" t="s">
        <v>23</v>
      </c>
      <c r="M993">
        <f t="shared" si="62"/>
        <v>1</v>
      </c>
      <c r="N993" t="s">
        <v>24</v>
      </c>
      <c r="O993" t="s">
        <v>3135</v>
      </c>
      <c r="P993">
        <f t="shared" si="63"/>
        <v>36115.699999999997</v>
      </c>
      <c r="Q993">
        <v>41995</v>
      </c>
      <c r="R993">
        <v>335</v>
      </c>
      <c r="S993">
        <f t="shared" si="64"/>
        <v>3</v>
      </c>
    </row>
    <row r="994" spans="1:19" x14ac:dyDescent="0.25">
      <c r="A994" t="s">
        <v>68</v>
      </c>
      <c r="B994" t="s">
        <v>3136</v>
      </c>
      <c r="C994">
        <v>2009</v>
      </c>
      <c r="D994">
        <f t="shared" si="61"/>
        <v>148072.15471999999</v>
      </c>
      <c r="E994">
        <v>92008</v>
      </c>
      <c r="F994" t="s">
        <v>3137</v>
      </c>
      <c r="G994" t="s">
        <v>29</v>
      </c>
      <c r="H994" t="s">
        <v>479</v>
      </c>
      <c r="I994" t="s">
        <v>21</v>
      </c>
      <c r="J994" t="s">
        <v>118</v>
      </c>
      <c r="K994" t="s">
        <v>22</v>
      </c>
      <c r="L994" t="s">
        <v>41</v>
      </c>
      <c r="M994">
        <f t="shared" si="62"/>
        <v>0</v>
      </c>
      <c r="N994" t="s">
        <v>24</v>
      </c>
      <c r="O994" t="s">
        <v>683</v>
      </c>
      <c r="P994">
        <f t="shared" si="63"/>
        <v>10750</v>
      </c>
      <c r="Q994">
        <v>12500</v>
      </c>
      <c r="R994">
        <v>300</v>
      </c>
      <c r="S994">
        <f t="shared" si="64"/>
        <v>3</v>
      </c>
    </row>
    <row r="995" spans="1:19" x14ac:dyDescent="0.25">
      <c r="A995" t="s">
        <v>16</v>
      </c>
      <c r="B995" t="s">
        <v>3061</v>
      </c>
      <c r="C995">
        <v>1998</v>
      </c>
      <c r="D995">
        <f t="shared" si="61"/>
        <v>102836.826</v>
      </c>
      <c r="E995">
        <v>63900</v>
      </c>
      <c r="F995" t="s">
        <v>3138</v>
      </c>
      <c r="G995" t="s">
        <v>29</v>
      </c>
      <c r="H995" t="s">
        <v>3139</v>
      </c>
      <c r="I995" t="s">
        <v>72</v>
      </c>
      <c r="J995" t="s">
        <v>118</v>
      </c>
      <c r="K995" t="s">
        <v>33</v>
      </c>
      <c r="L995" t="s">
        <v>41</v>
      </c>
      <c r="M995">
        <f t="shared" si="62"/>
        <v>0</v>
      </c>
      <c r="N995" t="s">
        <v>24</v>
      </c>
      <c r="O995" t="s">
        <v>25</v>
      </c>
      <c r="P995">
        <f t="shared" si="63"/>
        <v>8858</v>
      </c>
      <c r="Q995">
        <v>10300</v>
      </c>
      <c r="R995">
        <v>150</v>
      </c>
      <c r="S995">
        <f t="shared" si="64"/>
        <v>3.8</v>
      </c>
    </row>
    <row r="996" spans="1:19" x14ac:dyDescent="0.25">
      <c r="A996" t="s">
        <v>97</v>
      </c>
      <c r="B996" t="s">
        <v>3120</v>
      </c>
      <c r="C996">
        <v>2012</v>
      </c>
      <c r="D996">
        <f t="shared" si="61"/>
        <v>242849.40599999999</v>
      </c>
      <c r="E996">
        <v>150900</v>
      </c>
      <c r="F996" t="s">
        <v>3140</v>
      </c>
      <c r="G996" t="s">
        <v>29</v>
      </c>
      <c r="H996" t="s">
        <v>1062</v>
      </c>
      <c r="I996" t="s">
        <v>72</v>
      </c>
      <c r="J996" t="s">
        <v>22</v>
      </c>
      <c r="K996" t="s">
        <v>33</v>
      </c>
      <c r="L996" t="s">
        <v>41</v>
      </c>
      <c r="M996">
        <f t="shared" si="62"/>
        <v>0</v>
      </c>
      <c r="N996" t="s">
        <v>24</v>
      </c>
      <c r="O996" t="s">
        <v>276</v>
      </c>
      <c r="P996">
        <f t="shared" si="63"/>
        <v>15050</v>
      </c>
      <c r="Q996">
        <v>17500</v>
      </c>
      <c r="R996">
        <v>381</v>
      </c>
      <c r="S996">
        <f t="shared" si="64"/>
        <v>5.7</v>
      </c>
    </row>
    <row r="997" spans="1:19" x14ac:dyDescent="0.25">
      <c r="A997" t="s">
        <v>125</v>
      </c>
      <c r="B997" t="s">
        <v>963</v>
      </c>
      <c r="C997">
        <v>2019</v>
      </c>
      <c r="D997">
        <f t="shared" si="61"/>
        <v>69201.62</v>
      </c>
      <c r="E997">
        <v>43000</v>
      </c>
      <c r="F997" t="s">
        <v>373</v>
      </c>
      <c r="G997" t="s">
        <v>136</v>
      </c>
      <c r="H997" t="s">
        <v>136</v>
      </c>
      <c r="I997" t="s">
        <v>134</v>
      </c>
      <c r="J997" t="s">
        <v>73</v>
      </c>
      <c r="K997" t="s">
        <v>22</v>
      </c>
      <c r="L997" t="s">
        <v>41</v>
      </c>
      <c r="M997">
        <f t="shared" si="62"/>
        <v>0</v>
      </c>
      <c r="N997" t="s">
        <v>24</v>
      </c>
      <c r="O997" t="s">
        <v>1450</v>
      </c>
      <c r="P997">
        <f t="shared" si="63"/>
        <v>43000</v>
      </c>
      <c r="Q997">
        <v>50000</v>
      </c>
      <c r="R997" t="e">
        <v>#VALUE!</v>
      </c>
      <c r="S997" t="e">
        <f t="shared" si="64"/>
        <v>#VALUE!</v>
      </c>
    </row>
    <row r="998" spans="1:19" x14ac:dyDescent="0.25">
      <c r="A998" t="s">
        <v>84</v>
      </c>
      <c r="B998" t="s">
        <v>3141</v>
      </c>
      <c r="C998">
        <v>2018</v>
      </c>
      <c r="D998">
        <f t="shared" si="61"/>
        <v>61187.106800000001</v>
      </c>
      <c r="E998">
        <v>38020</v>
      </c>
      <c r="F998" t="s">
        <v>3142</v>
      </c>
      <c r="G998" t="s">
        <v>29</v>
      </c>
      <c r="H998" t="s">
        <v>3143</v>
      </c>
      <c r="I998" t="s">
        <v>39</v>
      </c>
      <c r="J998" t="s">
        <v>118</v>
      </c>
      <c r="K998" t="s">
        <v>1899</v>
      </c>
      <c r="L998" t="s">
        <v>41</v>
      </c>
      <c r="M998">
        <f t="shared" si="62"/>
        <v>0</v>
      </c>
      <c r="O998" t="s">
        <v>668</v>
      </c>
      <c r="P998">
        <f t="shared" si="63"/>
        <v>55038.28</v>
      </c>
      <c r="Q998">
        <v>63998</v>
      </c>
      <c r="R998" t="e">
        <v>#VALUE!</v>
      </c>
      <c r="S998">
        <f t="shared" si="64"/>
        <v>5</v>
      </c>
    </row>
    <row r="999" spans="1:19" x14ac:dyDescent="0.25">
      <c r="A999" t="s">
        <v>50</v>
      </c>
      <c r="B999" t="s">
        <v>3144</v>
      </c>
      <c r="C999">
        <v>2021</v>
      </c>
      <c r="D999">
        <f t="shared" si="61"/>
        <v>23737.764999999999</v>
      </c>
      <c r="E999">
        <v>14750</v>
      </c>
      <c r="F999" t="s">
        <v>3145</v>
      </c>
      <c r="G999" t="s">
        <v>46</v>
      </c>
      <c r="H999" t="s">
        <v>2253</v>
      </c>
      <c r="I999" t="s">
        <v>107</v>
      </c>
      <c r="J999" t="s">
        <v>61</v>
      </c>
      <c r="K999" t="s">
        <v>22</v>
      </c>
      <c r="L999" t="s">
        <v>41</v>
      </c>
      <c r="M999">
        <f t="shared" si="62"/>
        <v>0</v>
      </c>
      <c r="N999" t="s">
        <v>24</v>
      </c>
      <c r="O999" t="s">
        <v>3146</v>
      </c>
      <c r="P999">
        <f t="shared" si="63"/>
        <v>52510.74</v>
      </c>
      <c r="Q999">
        <v>61059</v>
      </c>
      <c r="R999">
        <v>335</v>
      </c>
      <c r="S999">
        <f t="shared" si="64"/>
        <v>3</v>
      </c>
    </row>
    <row r="1000" spans="1:19" x14ac:dyDescent="0.25">
      <c r="A1000" t="s">
        <v>450</v>
      </c>
      <c r="B1000" t="s">
        <v>3147</v>
      </c>
      <c r="C1000">
        <v>2015</v>
      </c>
      <c r="D1000">
        <f t="shared" si="61"/>
        <v>84490.35</v>
      </c>
      <c r="E1000">
        <v>52500</v>
      </c>
      <c r="F1000" t="s">
        <v>687</v>
      </c>
      <c r="G1000" t="s">
        <v>29</v>
      </c>
      <c r="H1000" t="s">
        <v>3148</v>
      </c>
      <c r="I1000" t="s">
        <v>134</v>
      </c>
      <c r="J1000" t="s">
        <v>33</v>
      </c>
      <c r="K1000" t="s">
        <v>22</v>
      </c>
      <c r="L1000" t="s">
        <v>41</v>
      </c>
      <c r="M1000">
        <f t="shared" si="62"/>
        <v>0</v>
      </c>
      <c r="N1000" t="s">
        <v>24</v>
      </c>
      <c r="O1000" t="s">
        <v>598</v>
      </c>
      <c r="P1000">
        <f t="shared" si="63"/>
        <v>19780</v>
      </c>
      <c r="Q1000">
        <v>23000</v>
      </c>
      <c r="R1000">
        <v>268</v>
      </c>
      <c r="S1000">
        <f t="shared" si="64"/>
        <v>2</v>
      </c>
    </row>
    <row r="1001" spans="1:19" x14ac:dyDescent="0.25">
      <c r="A1001" t="s">
        <v>148</v>
      </c>
      <c r="B1001" t="s">
        <v>2329</v>
      </c>
      <c r="C1001">
        <v>2017</v>
      </c>
      <c r="D1001">
        <f t="shared" si="61"/>
        <v>334052.31313999998</v>
      </c>
      <c r="E1001">
        <v>207571</v>
      </c>
      <c r="F1001" t="s">
        <v>3149</v>
      </c>
      <c r="G1001" t="s">
        <v>29</v>
      </c>
      <c r="H1001" t="s">
        <v>164</v>
      </c>
      <c r="I1001" t="s">
        <v>21</v>
      </c>
      <c r="J1001" t="s">
        <v>22</v>
      </c>
      <c r="K1001" t="s">
        <v>22</v>
      </c>
      <c r="L1001" t="s">
        <v>23</v>
      </c>
      <c r="M1001">
        <f t="shared" si="62"/>
        <v>1</v>
      </c>
      <c r="N1001" t="s">
        <v>24</v>
      </c>
      <c r="O1001" t="s">
        <v>352</v>
      </c>
      <c r="P1001">
        <f t="shared" si="63"/>
        <v>18060</v>
      </c>
      <c r="Q1001">
        <v>21000</v>
      </c>
      <c r="R1001">
        <v>355</v>
      </c>
      <c r="S1001">
        <f t="shared" si="64"/>
        <v>5.3</v>
      </c>
    </row>
    <row r="1002" spans="1:19" x14ac:dyDescent="0.25">
      <c r="A1002" t="s">
        <v>43</v>
      </c>
      <c r="B1002" t="s">
        <v>3150</v>
      </c>
      <c r="C1002">
        <v>2020</v>
      </c>
      <c r="D1002">
        <f t="shared" si="61"/>
        <v>62764.26</v>
      </c>
      <c r="E1002">
        <v>39000</v>
      </c>
      <c r="F1002" t="s">
        <v>298</v>
      </c>
      <c r="G1002" t="s">
        <v>29</v>
      </c>
      <c r="H1002" t="s">
        <v>3094</v>
      </c>
      <c r="I1002" t="s">
        <v>72</v>
      </c>
      <c r="J1002" t="s">
        <v>33</v>
      </c>
      <c r="K1002" t="s">
        <v>33</v>
      </c>
      <c r="L1002" t="s">
        <v>41</v>
      </c>
      <c r="M1002">
        <f t="shared" si="62"/>
        <v>0</v>
      </c>
      <c r="N1002" t="s">
        <v>24</v>
      </c>
      <c r="O1002" t="s">
        <v>476</v>
      </c>
      <c r="P1002">
        <f t="shared" si="63"/>
        <v>25714</v>
      </c>
      <c r="Q1002">
        <v>29900</v>
      </c>
      <c r="R1002">
        <v>295</v>
      </c>
      <c r="S1002">
        <f t="shared" si="64"/>
        <v>3.5</v>
      </c>
    </row>
    <row r="1003" spans="1:19" x14ac:dyDescent="0.25">
      <c r="A1003" t="s">
        <v>277</v>
      </c>
      <c r="B1003" t="s">
        <v>661</v>
      </c>
      <c r="C1003">
        <v>2011</v>
      </c>
      <c r="D1003">
        <f t="shared" si="61"/>
        <v>106216.44</v>
      </c>
      <c r="E1003">
        <v>66000</v>
      </c>
      <c r="F1003" t="s">
        <v>432</v>
      </c>
      <c r="G1003" t="s">
        <v>29</v>
      </c>
      <c r="H1003" t="s">
        <v>2343</v>
      </c>
      <c r="I1003" t="s">
        <v>72</v>
      </c>
      <c r="J1003" t="s">
        <v>22</v>
      </c>
      <c r="K1003" t="s">
        <v>108</v>
      </c>
      <c r="M1003">
        <f t="shared" si="62"/>
        <v>0</v>
      </c>
      <c r="O1003" t="s">
        <v>1815</v>
      </c>
      <c r="P1003">
        <f t="shared" si="63"/>
        <v>24080</v>
      </c>
      <c r="Q1003">
        <v>28000</v>
      </c>
      <c r="R1003">
        <v>265</v>
      </c>
      <c r="S1003">
        <f t="shared" si="64"/>
        <v>2.9</v>
      </c>
    </row>
    <row r="1004" spans="1:19" x14ac:dyDescent="0.25">
      <c r="A1004" t="s">
        <v>43</v>
      </c>
      <c r="B1004" t="s">
        <v>3096</v>
      </c>
      <c r="C1004">
        <v>2017</v>
      </c>
      <c r="D1004">
        <f t="shared" si="61"/>
        <v>150473.29</v>
      </c>
      <c r="E1004">
        <v>93500</v>
      </c>
      <c r="F1004" t="s">
        <v>2914</v>
      </c>
      <c r="G1004" t="s">
        <v>29</v>
      </c>
      <c r="H1004" t="s">
        <v>3094</v>
      </c>
      <c r="I1004" t="s">
        <v>72</v>
      </c>
      <c r="J1004" t="s">
        <v>22</v>
      </c>
      <c r="K1004" t="s">
        <v>22</v>
      </c>
      <c r="L1004" t="s">
        <v>41</v>
      </c>
      <c r="M1004">
        <f t="shared" si="62"/>
        <v>0</v>
      </c>
      <c r="N1004" t="s">
        <v>24</v>
      </c>
      <c r="O1004" t="s">
        <v>1236</v>
      </c>
      <c r="P1004">
        <f t="shared" si="63"/>
        <v>13760</v>
      </c>
      <c r="Q1004">
        <v>16000</v>
      </c>
      <c r="R1004">
        <v>295</v>
      </c>
      <c r="S1004">
        <f t="shared" si="64"/>
        <v>3.5</v>
      </c>
    </row>
    <row r="1005" spans="1:19" x14ac:dyDescent="0.25">
      <c r="A1005" t="s">
        <v>68</v>
      </c>
      <c r="B1005" t="s">
        <v>380</v>
      </c>
      <c r="C1005">
        <v>2018</v>
      </c>
      <c r="D1005">
        <f t="shared" si="61"/>
        <v>11587.248</v>
      </c>
      <c r="E1005">
        <v>7200</v>
      </c>
      <c r="F1005" t="s">
        <v>3151</v>
      </c>
      <c r="G1005" t="s">
        <v>29</v>
      </c>
      <c r="H1005" t="s">
        <v>382</v>
      </c>
      <c r="I1005" t="s">
        <v>48</v>
      </c>
      <c r="J1005" t="s">
        <v>22</v>
      </c>
      <c r="K1005" t="s">
        <v>22</v>
      </c>
      <c r="L1005" t="s">
        <v>41</v>
      </c>
      <c r="M1005">
        <f t="shared" si="62"/>
        <v>0</v>
      </c>
      <c r="N1005" t="s">
        <v>24</v>
      </c>
      <c r="O1005" t="s">
        <v>2720</v>
      </c>
      <c r="P1005">
        <f t="shared" si="63"/>
        <v>55040</v>
      </c>
      <c r="Q1005">
        <v>64000</v>
      </c>
      <c r="R1005">
        <v>425</v>
      </c>
      <c r="S1005">
        <f t="shared" si="64"/>
        <v>3</v>
      </c>
    </row>
    <row r="1006" spans="1:19" x14ac:dyDescent="0.25">
      <c r="A1006" t="s">
        <v>403</v>
      </c>
      <c r="B1006" t="s">
        <v>3152</v>
      </c>
      <c r="C1006">
        <v>2022</v>
      </c>
      <c r="D1006">
        <f t="shared" si="61"/>
        <v>1963.3948</v>
      </c>
      <c r="E1006">
        <v>1220</v>
      </c>
      <c r="F1006" t="s">
        <v>3153</v>
      </c>
      <c r="G1006" t="s">
        <v>29</v>
      </c>
      <c r="H1006" t="s">
        <v>3154</v>
      </c>
      <c r="I1006" t="s">
        <v>3155</v>
      </c>
      <c r="J1006" t="s">
        <v>136</v>
      </c>
      <c r="K1006" t="s">
        <v>136</v>
      </c>
      <c r="L1006" t="s">
        <v>41</v>
      </c>
      <c r="M1006">
        <f t="shared" si="62"/>
        <v>0</v>
      </c>
      <c r="O1006" t="s">
        <v>3156</v>
      </c>
      <c r="P1006">
        <f t="shared" si="63"/>
        <v>205454</v>
      </c>
      <c r="Q1006">
        <v>238900</v>
      </c>
      <c r="R1006" t="e">
        <v>#VALUE!</v>
      </c>
      <c r="S1006" t="e">
        <f t="shared" si="64"/>
        <v>#VALUE!</v>
      </c>
    </row>
    <row r="1007" spans="1:19" x14ac:dyDescent="0.25">
      <c r="A1007" t="s">
        <v>84</v>
      </c>
      <c r="B1007" t="s">
        <v>3157</v>
      </c>
      <c r="C1007">
        <v>2023</v>
      </c>
      <c r="D1007">
        <f t="shared" si="61"/>
        <v>13552.252140000001</v>
      </c>
      <c r="E1007">
        <v>8421</v>
      </c>
      <c r="F1007" t="s">
        <v>3158</v>
      </c>
      <c r="G1007" t="s">
        <v>46</v>
      </c>
      <c r="H1007" t="s">
        <v>3053</v>
      </c>
      <c r="I1007" t="s">
        <v>72</v>
      </c>
      <c r="J1007" t="s">
        <v>22</v>
      </c>
      <c r="K1007" t="s">
        <v>118</v>
      </c>
      <c r="L1007" t="s">
        <v>41</v>
      </c>
      <c r="M1007">
        <f t="shared" si="62"/>
        <v>0</v>
      </c>
      <c r="N1007" t="s">
        <v>24</v>
      </c>
      <c r="O1007" t="s">
        <v>3159</v>
      </c>
      <c r="P1007">
        <f t="shared" si="63"/>
        <v>77400</v>
      </c>
      <c r="Q1007">
        <v>90000</v>
      </c>
      <c r="R1007">
        <v>395</v>
      </c>
      <c r="S1007">
        <f t="shared" si="64"/>
        <v>3</v>
      </c>
    </row>
    <row r="1008" spans="1:19" x14ac:dyDescent="0.25">
      <c r="A1008" t="s">
        <v>68</v>
      </c>
      <c r="B1008" t="s">
        <v>3160</v>
      </c>
      <c r="C1008">
        <v>2020</v>
      </c>
      <c r="D1008">
        <f t="shared" si="61"/>
        <v>41070.356800000001</v>
      </c>
      <c r="E1008">
        <v>25520</v>
      </c>
      <c r="F1008" t="s">
        <v>3161</v>
      </c>
      <c r="G1008" t="s">
        <v>29</v>
      </c>
      <c r="H1008" t="s">
        <v>1748</v>
      </c>
      <c r="I1008" t="s">
        <v>31</v>
      </c>
      <c r="J1008" t="s">
        <v>3162</v>
      </c>
      <c r="K1008" t="s">
        <v>22</v>
      </c>
      <c r="L1008" t="s">
        <v>41</v>
      </c>
      <c r="M1008">
        <f t="shared" si="62"/>
        <v>0</v>
      </c>
      <c r="O1008" t="s">
        <v>2429</v>
      </c>
      <c r="P1008">
        <f t="shared" si="63"/>
        <v>73014</v>
      </c>
      <c r="Q1008">
        <v>84900</v>
      </c>
      <c r="R1008" t="e">
        <v>#VALUE!</v>
      </c>
      <c r="S1008" t="e">
        <f t="shared" si="64"/>
        <v>#VALUE!</v>
      </c>
    </row>
    <row r="1009" spans="1:19" x14ac:dyDescent="0.25">
      <c r="A1009" t="s">
        <v>79</v>
      </c>
      <c r="B1009" t="s">
        <v>840</v>
      </c>
      <c r="C1009">
        <v>2020</v>
      </c>
      <c r="D1009">
        <f t="shared" si="61"/>
        <v>49171.774360000003</v>
      </c>
      <c r="E1009">
        <v>30554</v>
      </c>
      <c r="F1009" t="s">
        <v>3163</v>
      </c>
      <c r="H1009" t="s">
        <v>1019</v>
      </c>
      <c r="I1009" t="s">
        <v>778</v>
      </c>
      <c r="J1009" t="s">
        <v>40</v>
      </c>
      <c r="K1009" t="s">
        <v>22</v>
      </c>
      <c r="L1009" t="s">
        <v>41</v>
      </c>
      <c r="M1009">
        <f t="shared" si="62"/>
        <v>0</v>
      </c>
      <c r="O1009" t="s">
        <v>2535</v>
      </c>
      <c r="P1009">
        <f t="shared" si="63"/>
        <v>36119.14</v>
      </c>
      <c r="Q1009">
        <v>41999</v>
      </c>
      <c r="R1009" t="e">
        <v>#VALUE!</v>
      </c>
      <c r="S1009" t="e">
        <f t="shared" si="64"/>
        <v>#VALUE!</v>
      </c>
    </row>
    <row r="1010" spans="1:19" x14ac:dyDescent="0.25">
      <c r="A1010" t="s">
        <v>328</v>
      </c>
      <c r="B1010" t="s">
        <v>3164</v>
      </c>
      <c r="C1010">
        <v>2023</v>
      </c>
      <c r="D1010">
        <f t="shared" si="61"/>
        <v>27358.78</v>
      </c>
      <c r="E1010">
        <v>17000</v>
      </c>
      <c r="F1010" t="s">
        <v>1512</v>
      </c>
      <c r="H1010" t="s">
        <v>3165</v>
      </c>
      <c r="I1010" t="s">
        <v>72</v>
      </c>
      <c r="J1010" t="s">
        <v>33</v>
      </c>
      <c r="K1010" t="s">
        <v>40</v>
      </c>
      <c r="L1010" t="s">
        <v>41</v>
      </c>
      <c r="M1010">
        <f t="shared" si="62"/>
        <v>0</v>
      </c>
      <c r="N1010" t="s">
        <v>24</v>
      </c>
      <c r="O1010" t="s">
        <v>3166</v>
      </c>
      <c r="P1010">
        <f t="shared" si="63"/>
        <v>47214</v>
      </c>
      <c r="Q1010">
        <v>54900</v>
      </c>
      <c r="R1010">
        <v>402</v>
      </c>
      <c r="S1010" t="e">
        <f t="shared" si="64"/>
        <v>#VALUE!</v>
      </c>
    </row>
    <row r="1011" spans="1:19" x14ac:dyDescent="0.25">
      <c r="A1011" t="s">
        <v>120</v>
      </c>
      <c r="B1011" t="s">
        <v>917</v>
      </c>
      <c r="C1011">
        <v>2011</v>
      </c>
      <c r="D1011">
        <f t="shared" si="61"/>
        <v>66488.272759999993</v>
      </c>
      <c r="E1011">
        <v>41314</v>
      </c>
      <c r="F1011" t="s">
        <v>3167</v>
      </c>
      <c r="G1011" t="s">
        <v>29</v>
      </c>
      <c r="H1011" t="s">
        <v>955</v>
      </c>
      <c r="I1011" t="s">
        <v>107</v>
      </c>
      <c r="J1011" t="s">
        <v>214</v>
      </c>
      <c r="K1011" t="s">
        <v>118</v>
      </c>
      <c r="L1011" t="s">
        <v>23</v>
      </c>
      <c r="M1011">
        <f t="shared" si="62"/>
        <v>1</v>
      </c>
      <c r="N1011" t="s">
        <v>24</v>
      </c>
      <c r="O1011" t="s">
        <v>315</v>
      </c>
      <c r="P1011">
        <f t="shared" si="63"/>
        <v>26659.14</v>
      </c>
      <c r="Q1011">
        <v>30999</v>
      </c>
      <c r="R1011">
        <v>382</v>
      </c>
      <c r="S1011">
        <f t="shared" si="64"/>
        <v>5.5</v>
      </c>
    </row>
    <row r="1012" spans="1:19" x14ac:dyDescent="0.25">
      <c r="A1012" t="s">
        <v>84</v>
      </c>
      <c r="B1012" t="s">
        <v>3168</v>
      </c>
      <c r="C1012">
        <v>2020</v>
      </c>
      <c r="D1012">
        <f t="shared" si="61"/>
        <v>80304.456659999996</v>
      </c>
      <c r="E1012">
        <v>49899</v>
      </c>
      <c r="F1012" t="s">
        <v>3169</v>
      </c>
      <c r="G1012" t="s">
        <v>29</v>
      </c>
      <c r="H1012" t="s">
        <v>2142</v>
      </c>
      <c r="I1012" t="s">
        <v>107</v>
      </c>
      <c r="J1012" t="s">
        <v>118</v>
      </c>
      <c r="K1012" t="s">
        <v>22</v>
      </c>
      <c r="L1012" t="s">
        <v>23</v>
      </c>
      <c r="M1012">
        <f t="shared" si="62"/>
        <v>1</v>
      </c>
      <c r="N1012" t="s">
        <v>24</v>
      </c>
      <c r="O1012" t="s">
        <v>3170</v>
      </c>
      <c r="P1012">
        <f t="shared" si="63"/>
        <v>55470</v>
      </c>
      <c r="Q1012">
        <v>64500</v>
      </c>
      <c r="R1012">
        <v>518</v>
      </c>
      <c r="S1012">
        <f t="shared" si="64"/>
        <v>5</v>
      </c>
    </row>
    <row r="1013" spans="1:19" x14ac:dyDescent="0.25">
      <c r="A1013" t="s">
        <v>16</v>
      </c>
      <c r="B1013" t="s">
        <v>3171</v>
      </c>
      <c r="C1013">
        <v>2012</v>
      </c>
      <c r="D1013">
        <f t="shared" si="61"/>
        <v>299768.54311999999</v>
      </c>
      <c r="E1013">
        <v>186268</v>
      </c>
      <c r="F1013" t="s">
        <v>3172</v>
      </c>
      <c r="G1013" t="s">
        <v>19</v>
      </c>
      <c r="H1013" t="s">
        <v>3173</v>
      </c>
      <c r="I1013" t="s">
        <v>21</v>
      </c>
      <c r="J1013" t="s">
        <v>40</v>
      </c>
      <c r="K1013" t="s">
        <v>22</v>
      </c>
      <c r="L1013" t="s">
        <v>41</v>
      </c>
      <c r="M1013">
        <f t="shared" si="62"/>
        <v>0</v>
      </c>
      <c r="N1013" t="s">
        <v>24</v>
      </c>
      <c r="O1013" t="s">
        <v>152</v>
      </c>
      <c r="P1013">
        <f t="shared" si="63"/>
        <v>3870</v>
      </c>
      <c r="Q1013">
        <v>4500</v>
      </c>
      <c r="R1013">
        <v>240</v>
      </c>
      <c r="S1013">
        <f t="shared" si="64"/>
        <v>3</v>
      </c>
    </row>
    <row r="1014" spans="1:19" x14ac:dyDescent="0.25">
      <c r="A1014" t="s">
        <v>35</v>
      </c>
      <c r="B1014" t="s">
        <v>1732</v>
      </c>
      <c r="C1014">
        <v>2016</v>
      </c>
      <c r="D1014">
        <f t="shared" si="61"/>
        <v>82615.468899999993</v>
      </c>
      <c r="E1014">
        <v>51335</v>
      </c>
      <c r="F1014" t="s">
        <v>3174</v>
      </c>
      <c r="G1014" t="s">
        <v>29</v>
      </c>
      <c r="H1014" t="s">
        <v>275</v>
      </c>
      <c r="I1014" t="s">
        <v>21</v>
      </c>
      <c r="J1014" t="s">
        <v>61</v>
      </c>
      <c r="K1014" t="s">
        <v>22</v>
      </c>
      <c r="L1014" t="s">
        <v>23</v>
      </c>
      <c r="M1014">
        <f t="shared" si="62"/>
        <v>1</v>
      </c>
      <c r="N1014" t="s">
        <v>24</v>
      </c>
      <c r="O1014" t="s">
        <v>3175</v>
      </c>
      <c r="P1014">
        <f t="shared" si="63"/>
        <v>22355.7</v>
      </c>
      <c r="Q1014">
        <v>25995</v>
      </c>
      <c r="R1014">
        <v>268</v>
      </c>
      <c r="S1014">
        <f t="shared" si="64"/>
        <v>3.5</v>
      </c>
    </row>
    <row r="1015" spans="1:19" x14ac:dyDescent="0.25">
      <c r="A1015" t="s">
        <v>277</v>
      </c>
      <c r="B1015" t="s">
        <v>3176</v>
      </c>
      <c r="C1015">
        <v>2019</v>
      </c>
      <c r="D1015">
        <f t="shared" si="61"/>
        <v>16737.135999999999</v>
      </c>
      <c r="E1015">
        <v>10400</v>
      </c>
      <c r="F1015" t="s">
        <v>3177</v>
      </c>
      <c r="G1015" t="s">
        <v>29</v>
      </c>
      <c r="H1015" t="s">
        <v>2342</v>
      </c>
      <c r="I1015" t="s">
        <v>72</v>
      </c>
      <c r="J1015" t="s">
        <v>33</v>
      </c>
      <c r="K1015" t="s">
        <v>22</v>
      </c>
      <c r="L1015" t="s">
        <v>41</v>
      </c>
      <c r="M1015">
        <f t="shared" si="62"/>
        <v>0</v>
      </c>
      <c r="N1015" t="s">
        <v>24</v>
      </c>
      <c r="O1015" t="s">
        <v>3178</v>
      </c>
      <c r="P1015">
        <f t="shared" si="63"/>
        <v>85785</v>
      </c>
      <c r="Q1015">
        <v>99750</v>
      </c>
      <c r="R1015">
        <v>365</v>
      </c>
      <c r="S1015">
        <f t="shared" si="64"/>
        <v>2.5</v>
      </c>
    </row>
    <row r="1016" spans="1:19" x14ac:dyDescent="0.25">
      <c r="A1016" t="s">
        <v>120</v>
      </c>
      <c r="B1016" t="s">
        <v>3179</v>
      </c>
      <c r="C1016">
        <v>2020</v>
      </c>
      <c r="D1016">
        <f t="shared" si="61"/>
        <v>33187.809479999996</v>
      </c>
      <c r="E1016">
        <v>20622</v>
      </c>
      <c r="F1016" t="s">
        <v>3180</v>
      </c>
      <c r="G1016" t="s">
        <v>29</v>
      </c>
      <c r="H1016" t="s">
        <v>1333</v>
      </c>
      <c r="I1016" t="s">
        <v>39</v>
      </c>
      <c r="J1016" t="s">
        <v>2855</v>
      </c>
      <c r="K1016" t="s">
        <v>22</v>
      </c>
      <c r="L1016" t="s">
        <v>41</v>
      </c>
      <c r="M1016">
        <f t="shared" si="62"/>
        <v>0</v>
      </c>
      <c r="O1016" t="s">
        <v>3181</v>
      </c>
      <c r="P1016">
        <f t="shared" si="63"/>
        <v>122978.28</v>
      </c>
      <c r="Q1016">
        <v>142998</v>
      </c>
      <c r="R1016" t="e">
        <v>#VALUE!</v>
      </c>
      <c r="S1016">
        <f t="shared" si="64"/>
        <v>4</v>
      </c>
    </row>
    <row r="1017" spans="1:19" x14ac:dyDescent="0.25">
      <c r="A1017" t="s">
        <v>567</v>
      </c>
      <c r="B1017" t="s">
        <v>1383</v>
      </c>
      <c r="C1017">
        <v>2022</v>
      </c>
      <c r="D1017">
        <f t="shared" si="61"/>
        <v>31182.571840000001</v>
      </c>
      <c r="E1017">
        <v>19376</v>
      </c>
      <c r="F1017" t="s">
        <v>3182</v>
      </c>
      <c r="G1017" t="s">
        <v>29</v>
      </c>
      <c r="H1017" t="s">
        <v>483</v>
      </c>
      <c r="I1017" t="s">
        <v>39</v>
      </c>
      <c r="J1017" t="s">
        <v>572</v>
      </c>
      <c r="K1017" t="s">
        <v>22</v>
      </c>
      <c r="L1017" t="s">
        <v>41</v>
      </c>
      <c r="M1017">
        <f t="shared" si="62"/>
        <v>0</v>
      </c>
      <c r="N1017" t="s">
        <v>24</v>
      </c>
      <c r="O1017" t="s">
        <v>3183</v>
      </c>
      <c r="P1017">
        <f t="shared" si="63"/>
        <v>39440.46</v>
      </c>
      <c r="Q1017">
        <v>45861</v>
      </c>
      <c r="R1017" t="e">
        <v>#VALUE!</v>
      </c>
      <c r="S1017" t="e">
        <f t="shared" si="64"/>
        <v>#VALUE!</v>
      </c>
    </row>
    <row r="1018" spans="1:19" x14ac:dyDescent="0.25">
      <c r="A1018" t="s">
        <v>50</v>
      </c>
      <c r="B1018" t="s">
        <v>3184</v>
      </c>
      <c r="C1018">
        <v>2020</v>
      </c>
      <c r="D1018">
        <f t="shared" si="61"/>
        <v>19706.368299999998</v>
      </c>
      <c r="E1018">
        <v>12245</v>
      </c>
      <c r="F1018" t="s">
        <v>3185</v>
      </c>
      <c r="G1018" t="s">
        <v>29</v>
      </c>
      <c r="H1018" t="s">
        <v>336</v>
      </c>
      <c r="I1018" t="s">
        <v>337</v>
      </c>
      <c r="J1018" t="s">
        <v>3186</v>
      </c>
      <c r="K1018" t="s">
        <v>780</v>
      </c>
      <c r="L1018" t="s">
        <v>41</v>
      </c>
      <c r="M1018">
        <f t="shared" si="62"/>
        <v>0</v>
      </c>
      <c r="O1018" t="s">
        <v>3187</v>
      </c>
      <c r="P1018">
        <f t="shared" si="63"/>
        <v>161594</v>
      </c>
      <c r="Q1018">
        <v>187900</v>
      </c>
      <c r="R1018" t="e">
        <v>#VALUE!</v>
      </c>
      <c r="S1018" t="e">
        <f t="shared" si="64"/>
        <v>#VALUE!</v>
      </c>
    </row>
    <row r="1019" spans="1:19" x14ac:dyDescent="0.25">
      <c r="A1019" t="s">
        <v>836</v>
      </c>
      <c r="B1019" t="s">
        <v>3188</v>
      </c>
      <c r="C1019">
        <v>2006</v>
      </c>
      <c r="D1019">
        <f t="shared" si="61"/>
        <v>123919.18</v>
      </c>
      <c r="E1019">
        <v>77000</v>
      </c>
      <c r="F1019" t="s">
        <v>1330</v>
      </c>
      <c r="G1019" t="s">
        <v>29</v>
      </c>
      <c r="H1019" t="s">
        <v>3189</v>
      </c>
      <c r="I1019" t="s">
        <v>839</v>
      </c>
      <c r="J1019" t="s">
        <v>61</v>
      </c>
      <c r="K1019" t="s">
        <v>22</v>
      </c>
      <c r="L1019" t="s">
        <v>41</v>
      </c>
      <c r="M1019">
        <f t="shared" si="62"/>
        <v>0</v>
      </c>
      <c r="N1019" t="s">
        <v>24</v>
      </c>
      <c r="O1019" t="s">
        <v>2743</v>
      </c>
      <c r="P1019">
        <f t="shared" si="63"/>
        <v>49020</v>
      </c>
      <c r="Q1019">
        <v>57000</v>
      </c>
      <c r="R1019">
        <v>286</v>
      </c>
      <c r="S1019">
        <f t="shared" si="64"/>
        <v>2</v>
      </c>
    </row>
    <row r="1020" spans="1:19" x14ac:dyDescent="0.25">
      <c r="A1020" t="s">
        <v>56</v>
      </c>
      <c r="B1020" t="s">
        <v>3190</v>
      </c>
      <c r="C1020">
        <v>2013</v>
      </c>
      <c r="D1020">
        <f t="shared" si="61"/>
        <v>64373.599999999999</v>
      </c>
      <c r="E1020">
        <v>40000</v>
      </c>
      <c r="F1020" t="s">
        <v>330</v>
      </c>
      <c r="G1020" t="s">
        <v>29</v>
      </c>
      <c r="H1020" t="s">
        <v>1260</v>
      </c>
      <c r="I1020" t="s">
        <v>21</v>
      </c>
      <c r="J1020" t="s">
        <v>40</v>
      </c>
      <c r="K1020" t="s">
        <v>33</v>
      </c>
      <c r="L1020" t="s">
        <v>41</v>
      </c>
      <c r="M1020">
        <f t="shared" si="62"/>
        <v>0</v>
      </c>
      <c r="N1020" t="s">
        <v>24</v>
      </c>
      <c r="O1020" t="s">
        <v>720</v>
      </c>
      <c r="P1020">
        <f t="shared" si="63"/>
        <v>20640</v>
      </c>
      <c r="Q1020">
        <v>24000</v>
      </c>
      <c r="R1020">
        <v>280</v>
      </c>
      <c r="S1020">
        <f t="shared" si="64"/>
        <v>3.5</v>
      </c>
    </row>
    <row r="1021" spans="1:19" x14ac:dyDescent="0.25">
      <c r="A1021" t="s">
        <v>363</v>
      </c>
      <c r="B1021" t="s">
        <v>3191</v>
      </c>
      <c r="C1021">
        <v>2012</v>
      </c>
      <c r="D1021">
        <f t="shared" si="61"/>
        <v>181855.42</v>
      </c>
      <c r="E1021">
        <v>113000</v>
      </c>
      <c r="F1021" t="s">
        <v>3192</v>
      </c>
      <c r="G1021" t="s">
        <v>29</v>
      </c>
      <c r="H1021" t="s">
        <v>3193</v>
      </c>
      <c r="I1021" t="s">
        <v>21</v>
      </c>
      <c r="J1021" t="s">
        <v>118</v>
      </c>
      <c r="K1021" t="s">
        <v>146</v>
      </c>
      <c r="L1021" t="s">
        <v>41</v>
      </c>
      <c r="M1021">
        <f t="shared" si="62"/>
        <v>0</v>
      </c>
      <c r="N1021" t="s">
        <v>24</v>
      </c>
      <c r="O1021" t="s">
        <v>343</v>
      </c>
      <c r="P1021">
        <f t="shared" si="63"/>
        <v>8600</v>
      </c>
      <c r="Q1021">
        <v>10000</v>
      </c>
      <c r="R1021">
        <v>270</v>
      </c>
      <c r="S1021">
        <f t="shared" si="64"/>
        <v>3</v>
      </c>
    </row>
    <row r="1022" spans="1:19" x14ac:dyDescent="0.25">
      <c r="A1022" t="s">
        <v>148</v>
      </c>
      <c r="B1022" t="s">
        <v>3194</v>
      </c>
      <c r="C1022">
        <v>2022</v>
      </c>
      <c r="D1022">
        <f t="shared" si="61"/>
        <v>12230.984</v>
      </c>
      <c r="E1022">
        <v>7600</v>
      </c>
      <c r="F1022" t="s">
        <v>3195</v>
      </c>
      <c r="G1022" t="s">
        <v>29</v>
      </c>
      <c r="H1022" t="s">
        <v>3196</v>
      </c>
      <c r="I1022" t="s">
        <v>134</v>
      </c>
      <c r="J1022" t="s">
        <v>33</v>
      </c>
      <c r="K1022" t="s">
        <v>22</v>
      </c>
      <c r="L1022" t="s">
        <v>23</v>
      </c>
      <c r="M1022">
        <f t="shared" si="62"/>
        <v>1</v>
      </c>
      <c r="N1022" t="s">
        <v>24</v>
      </c>
      <c r="O1022" t="s">
        <v>2540</v>
      </c>
      <c r="P1022">
        <f t="shared" si="63"/>
        <v>39560</v>
      </c>
      <c r="Q1022">
        <v>46000</v>
      </c>
      <c r="R1022">
        <v>455</v>
      </c>
      <c r="S1022">
        <f t="shared" si="64"/>
        <v>6.2</v>
      </c>
    </row>
    <row r="1023" spans="1:19" x14ac:dyDescent="0.25">
      <c r="A1023" t="s">
        <v>97</v>
      </c>
      <c r="B1023" t="s">
        <v>1133</v>
      </c>
      <c r="C1023">
        <v>2022</v>
      </c>
      <c r="D1023">
        <f t="shared" si="61"/>
        <v>32830.536</v>
      </c>
      <c r="E1023">
        <v>20400</v>
      </c>
      <c r="F1023" t="s">
        <v>3197</v>
      </c>
      <c r="G1023" t="s">
        <v>46</v>
      </c>
      <c r="H1023" t="s">
        <v>3198</v>
      </c>
      <c r="I1023" t="s">
        <v>521</v>
      </c>
      <c r="J1023" t="s">
        <v>118</v>
      </c>
      <c r="K1023" t="s">
        <v>33</v>
      </c>
      <c r="L1023" t="s">
        <v>41</v>
      </c>
      <c r="M1023">
        <f t="shared" si="62"/>
        <v>0</v>
      </c>
      <c r="N1023" t="s">
        <v>24</v>
      </c>
      <c r="O1023" t="s">
        <v>476</v>
      </c>
      <c r="P1023">
        <f t="shared" si="63"/>
        <v>25714</v>
      </c>
      <c r="Q1023">
        <v>29900</v>
      </c>
      <c r="R1023">
        <v>208</v>
      </c>
      <c r="S1023">
        <f t="shared" si="64"/>
        <v>2.5</v>
      </c>
    </row>
    <row r="1024" spans="1:19" x14ac:dyDescent="0.25">
      <c r="A1024" t="s">
        <v>16</v>
      </c>
      <c r="B1024" t="s">
        <v>1047</v>
      </c>
      <c r="C1024">
        <v>2019</v>
      </c>
      <c r="D1024">
        <f t="shared" si="61"/>
        <v>185074.1</v>
      </c>
      <c r="E1024">
        <v>115000</v>
      </c>
      <c r="F1024" t="s">
        <v>918</v>
      </c>
      <c r="G1024" t="s">
        <v>29</v>
      </c>
      <c r="H1024" t="s">
        <v>1049</v>
      </c>
      <c r="I1024" t="s">
        <v>72</v>
      </c>
      <c r="J1024" t="s">
        <v>118</v>
      </c>
      <c r="K1024" t="s">
        <v>33</v>
      </c>
      <c r="L1024" t="s">
        <v>41</v>
      </c>
      <c r="M1024">
        <f t="shared" si="62"/>
        <v>0</v>
      </c>
      <c r="N1024" t="s">
        <v>24</v>
      </c>
      <c r="O1024" t="s">
        <v>1578</v>
      </c>
      <c r="P1024">
        <f t="shared" si="63"/>
        <v>33540</v>
      </c>
      <c r="Q1024">
        <v>39000</v>
      </c>
      <c r="R1024">
        <v>310</v>
      </c>
      <c r="S1024">
        <f t="shared" si="64"/>
        <v>3.5</v>
      </c>
    </row>
    <row r="1025" spans="1:19" x14ac:dyDescent="0.25">
      <c r="A1025" t="s">
        <v>35</v>
      </c>
      <c r="B1025" t="s">
        <v>2445</v>
      </c>
      <c r="C1025">
        <v>2012</v>
      </c>
      <c r="D1025">
        <f t="shared" si="61"/>
        <v>384632.26</v>
      </c>
      <c r="E1025">
        <v>239000</v>
      </c>
      <c r="F1025" t="s">
        <v>3199</v>
      </c>
      <c r="G1025" t="s">
        <v>46</v>
      </c>
      <c r="H1025" t="s">
        <v>3200</v>
      </c>
      <c r="I1025" t="s">
        <v>72</v>
      </c>
      <c r="J1025" t="s">
        <v>22</v>
      </c>
      <c r="K1025" t="s">
        <v>22</v>
      </c>
      <c r="L1025" t="s">
        <v>41</v>
      </c>
      <c r="M1025">
        <f t="shared" si="62"/>
        <v>0</v>
      </c>
      <c r="N1025" t="s">
        <v>24</v>
      </c>
      <c r="O1025" t="s">
        <v>763</v>
      </c>
      <c r="P1025">
        <f t="shared" si="63"/>
        <v>6020</v>
      </c>
      <c r="Q1025">
        <v>7000</v>
      </c>
      <c r="R1025">
        <v>295</v>
      </c>
      <c r="S1025">
        <f t="shared" si="64"/>
        <v>3.5</v>
      </c>
    </row>
    <row r="1026" spans="1:19" x14ac:dyDescent="0.25">
      <c r="A1026" t="s">
        <v>110</v>
      </c>
      <c r="B1026" t="s">
        <v>3201</v>
      </c>
      <c r="C1026">
        <v>2014</v>
      </c>
      <c r="D1026">
        <f t="shared" si="61"/>
        <v>100091.29196</v>
      </c>
      <c r="E1026">
        <v>62194</v>
      </c>
      <c r="F1026" t="s">
        <v>3202</v>
      </c>
      <c r="G1026" t="s">
        <v>29</v>
      </c>
      <c r="H1026" t="s">
        <v>3203</v>
      </c>
      <c r="I1026" t="s">
        <v>39</v>
      </c>
      <c r="J1026" t="s">
        <v>22</v>
      </c>
      <c r="K1026" t="s">
        <v>22</v>
      </c>
      <c r="L1026" t="s">
        <v>41</v>
      </c>
      <c r="M1026">
        <f t="shared" si="62"/>
        <v>0</v>
      </c>
      <c r="O1026" t="s">
        <v>3204</v>
      </c>
      <c r="P1026">
        <f t="shared" si="63"/>
        <v>28378.28</v>
      </c>
      <c r="Q1026">
        <v>32998</v>
      </c>
      <c r="R1026" t="e">
        <v>#VALUE!</v>
      </c>
      <c r="S1026">
        <f t="shared" si="64"/>
        <v>3</v>
      </c>
    </row>
    <row r="1027" spans="1:19" x14ac:dyDescent="0.25">
      <c r="A1027" t="s">
        <v>210</v>
      </c>
      <c r="B1027" t="s">
        <v>3205</v>
      </c>
      <c r="C1027">
        <v>2020</v>
      </c>
      <c r="D1027">
        <f t="shared" ref="D1027:D1090" si="65">E1027*1.60934</f>
        <v>35627.568919999998</v>
      </c>
      <c r="E1027">
        <v>22138</v>
      </c>
      <c r="F1027" t="s">
        <v>3206</v>
      </c>
      <c r="G1027" t="s">
        <v>29</v>
      </c>
      <c r="H1027" t="s">
        <v>3207</v>
      </c>
      <c r="I1027" t="s">
        <v>39</v>
      </c>
      <c r="J1027" t="s">
        <v>22</v>
      </c>
      <c r="K1027" t="s">
        <v>22</v>
      </c>
      <c r="L1027" t="s">
        <v>41</v>
      </c>
      <c r="M1027">
        <f t="shared" ref="M1027:M1090" si="66">IF(ISNUMBER(SEARCH("At least 1 accident or damage reported", L1027)), 1, 0)</f>
        <v>0</v>
      </c>
      <c r="O1027" t="s">
        <v>156</v>
      </c>
      <c r="P1027">
        <f t="shared" ref="P1027:P1090" si="67">Q1027*0.86</f>
        <v>33194.28</v>
      </c>
      <c r="Q1027">
        <v>38598</v>
      </c>
      <c r="R1027" t="e">
        <v>#VALUE!</v>
      </c>
      <c r="S1027">
        <f t="shared" ref="S1027:S1090" si="68">VALUE(SUBSTITUTE(MID(H1027, SEARCH("L", H1027)-4, 4), "L", ""))</f>
        <v>3.6</v>
      </c>
    </row>
    <row r="1028" spans="1:19" x14ac:dyDescent="0.25">
      <c r="A1028" t="s">
        <v>277</v>
      </c>
      <c r="B1028" t="s">
        <v>3208</v>
      </c>
      <c r="C1028">
        <v>2017</v>
      </c>
      <c r="D1028">
        <f t="shared" si="65"/>
        <v>78696.725999999995</v>
      </c>
      <c r="E1028">
        <v>48900</v>
      </c>
      <c r="F1028" t="s">
        <v>3209</v>
      </c>
      <c r="G1028" t="s">
        <v>29</v>
      </c>
      <c r="H1028" t="s">
        <v>1231</v>
      </c>
      <c r="I1028" t="s">
        <v>107</v>
      </c>
      <c r="J1028" t="s">
        <v>40</v>
      </c>
      <c r="K1028" t="s">
        <v>22</v>
      </c>
      <c r="L1028" t="s">
        <v>41</v>
      </c>
      <c r="M1028">
        <f t="shared" si="66"/>
        <v>0</v>
      </c>
      <c r="N1028" t="s">
        <v>24</v>
      </c>
      <c r="O1028" t="s">
        <v>3040</v>
      </c>
      <c r="P1028">
        <f t="shared" si="67"/>
        <v>53750</v>
      </c>
      <c r="Q1028">
        <v>62500</v>
      </c>
      <c r="R1028">
        <v>350</v>
      </c>
      <c r="S1028">
        <f t="shared" si="68"/>
        <v>2.5</v>
      </c>
    </row>
    <row r="1029" spans="1:19" x14ac:dyDescent="0.25">
      <c r="A1029" t="s">
        <v>50</v>
      </c>
      <c r="B1029" t="s">
        <v>1425</v>
      </c>
      <c r="C1029">
        <v>2014</v>
      </c>
      <c r="D1029">
        <f t="shared" si="65"/>
        <v>35083.612000000001</v>
      </c>
      <c r="E1029">
        <v>21800</v>
      </c>
      <c r="F1029" t="s">
        <v>3210</v>
      </c>
      <c r="G1029" t="s">
        <v>29</v>
      </c>
      <c r="H1029" t="s">
        <v>3211</v>
      </c>
      <c r="I1029" t="s">
        <v>107</v>
      </c>
      <c r="J1029" t="s">
        <v>118</v>
      </c>
      <c r="K1029" t="s">
        <v>22</v>
      </c>
      <c r="L1029" t="s">
        <v>41</v>
      </c>
      <c r="M1029">
        <f t="shared" si="66"/>
        <v>0</v>
      </c>
      <c r="N1029" t="s">
        <v>24</v>
      </c>
      <c r="O1029" t="s">
        <v>3212</v>
      </c>
      <c r="P1029">
        <f t="shared" si="67"/>
        <v>100620</v>
      </c>
      <c r="Q1029">
        <v>117000</v>
      </c>
      <c r="R1029">
        <v>525</v>
      </c>
      <c r="S1029">
        <f t="shared" si="68"/>
        <v>5.2</v>
      </c>
    </row>
    <row r="1030" spans="1:19" x14ac:dyDescent="0.25">
      <c r="A1030" t="s">
        <v>103</v>
      </c>
      <c r="B1030" t="s">
        <v>887</v>
      </c>
      <c r="C1030">
        <v>2016</v>
      </c>
      <c r="D1030">
        <f t="shared" si="65"/>
        <v>109756.988</v>
      </c>
      <c r="E1030">
        <v>68200</v>
      </c>
      <c r="F1030" t="s">
        <v>3213</v>
      </c>
      <c r="G1030" t="s">
        <v>29</v>
      </c>
      <c r="H1030" t="s">
        <v>326</v>
      </c>
      <c r="I1030" t="s">
        <v>21</v>
      </c>
      <c r="J1030" t="s">
        <v>61</v>
      </c>
      <c r="K1030" t="s">
        <v>22</v>
      </c>
      <c r="L1030" t="s">
        <v>23</v>
      </c>
      <c r="M1030">
        <f t="shared" si="66"/>
        <v>1</v>
      </c>
      <c r="N1030" t="s">
        <v>24</v>
      </c>
      <c r="O1030" t="s">
        <v>3214</v>
      </c>
      <c r="P1030">
        <f t="shared" si="67"/>
        <v>14405</v>
      </c>
      <c r="Q1030">
        <v>16750</v>
      </c>
      <c r="R1030">
        <v>300</v>
      </c>
      <c r="S1030">
        <f t="shared" si="68"/>
        <v>3.7</v>
      </c>
    </row>
    <row r="1031" spans="1:19" x14ac:dyDescent="0.25">
      <c r="A1031" t="s">
        <v>148</v>
      </c>
      <c r="B1031" t="s">
        <v>3215</v>
      </c>
      <c r="C1031">
        <v>2001</v>
      </c>
      <c r="D1031">
        <f t="shared" si="65"/>
        <v>223698.26</v>
      </c>
      <c r="E1031">
        <v>139000</v>
      </c>
      <c r="F1031" t="s">
        <v>3216</v>
      </c>
      <c r="G1031" t="s">
        <v>29</v>
      </c>
      <c r="H1031" t="s">
        <v>3217</v>
      </c>
      <c r="I1031" t="s">
        <v>72</v>
      </c>
      <c r="J1031" t="s">
        <v>214</v>
      </c>
      <c r="K1031" t="s">
        <v>33</v>
      </c>
      <c r="L1031" t="s">
        <v>41</v>
      </c>
      <c r="M1031">
        <f t="shared" si="66"/>
        <v>0</v>
      </c>
      <c r="N1031" t="s">
        <v>24</v>
      </c>
      <c r="O1031" t="s">
        <v>763</v>
      </c>
      <c r="P1031">
        <f t="shared" si="67"/>
        <v>6020</v>
      </c>
      <c r="Q1031">
        <v>7000</v>
      </c>
      <c r="R1031">
        <v>190</v>
      </c>
      <c r="S1031">
        <f t="shared" si="68"/>
        <v>4.3</v>
      </c>
    </row>
    <row r="1032" spans="1:19" x14ac:dyDescent="0.25">
      <c r="A1032" t="s">
        <v>120</v>
      </c>
      <c r="B1032" t="s">
        <v>1652</v>
      </c>
      <c r="C1032">
        <v>2021</v>
      </c>
      <c r="D1032">
        <f t="shared" si="65"/>
        <v>122470.774</v>
      </c>
      <c r="E1032">
        <v>76100</v>
      </c>
      <c r="F1032" t="s">
        <v>3218</v>
      </c>
      <c r="G1032" t="s">
        <v>29</v>
      </c>
      <c r="H1032" t="s">
        <v>1654</v>
      </c>
      <c r="I1032" t="s">
        <v>72</v>
      </c>
      <c r="J1032" t="s">
        <v>22</v>
      </c>
      <c r="K1032" t="s">
        <v>22</v>
      </c>
      <c r="L1032" t="s">
        <v>41</v>
      </c>
      <c r="M1032">
        <f t="shared" si="66"/>
        <v>0</v>
      </c>
      <c r="N1032" t="s">
        <v>24</v>
      </c>
      <c r="O1032" t="s">
        <v>379</v>
      </c>
      <c r="P1032">
        <f t="shared" si="67"/>
        <v>111800</v>
      </c>
      <c r="Q1032">
        <v>130000</v>
      </c>
      <c r="R1032">
        <v>416</v>
      </c>
      <c r="S1032">
        <f t="shared" si="68"/>
        <v>4</v>
      </c>
    </row>
    <row r="1033" spans="1:19" x14ac:dyDescent="0.25">
      <c r="A1033" t="s">
        <v>35</v>
      </c>
      <c r="B1033" t="s">
        <v>3219</v>
      </c>
      <c r="C1033">
        <v>2022</v>
      </c>
      <c r="D1033">
        <f t="shared" si="65"/>
        <v>23061.842199999999</v>
      </c>
      <c r="E1033">
        <v>14330</v>
      </c>
      <c r="F1033" t="s">
        <v>3220</v>
      </c>
      <c r="G1033" t="s">
        <v>29</v>
      </c>
      <c r="H1033" t="s">
        <v>38</v>
      </c>
      <c r="I1033" t="s">
        <v>39</v>
      </c>
      <c r="J1033" t="s">
        <v>22</v>
      </c>
      <c r="K1033" t="s">
        <v>214</v>
      </c>
      <c r="L1033" t="s">
        <v>41</v>
      </c>
      <c r="M1033">
        <f t="shared" si="66"/>
        <v>0</v>
      </c>
      <c r="O1033" t="s">
        <v>1787</v>
      </c>
      <c r="P1033">
        <f t="shared" si="67"/>
        <v>47298.28</v>
      </c>
      <c r="Q1033">
        <v>54998</v>
      </c>
      <c r="R1033" t="e">
        <v>#VALUE!</v>
      </c>
      <c r="S1033">
        <f t="shared" si="68"/>
        <v>3.5</v>
      </c>
    </row>
    <row r="1034" spans="1:19" x14ac:dyDescent="0.25">
      <c r="A1034" t="s">
        <v>68</v>
      </c>
      <c r="B1034" t="s">
        <v>1701</v>
      </c>
      <c r="C1034">
        <v>2019</v>
      </c>
      <c r="D1034">
        <f t="shared" si="65"/>
        <v>67441.002040000007</v>
      </c>
      <c r="E1034">
        <v>41906</v>
      </c>
      <c r="F1034" t="s">
        <v>3221</v>
      </c>
      <c r="G1034" t="s">
        <v>29</v>
      </c>
      <c r="H1034" t="s">
        <v>181</v>
      </c>
      <c r="I1034" t="s">
        <v>95</v>
      </c>
      <c r="J1034" t="s">
        <v>40</v>
      </c>
      <c r="K1034" t="s">
        <v>118</v>
      </c>
      <c r="L1034" t="s">
        <v>23</v>
      </c>
      <c r="M1034">
        <f t="shared" si="66"/>
        <v>1</v>
      </c>
      <c r="N1034" t="s">
        <v>24</v>
      </c>
      <c r="O1034" t="s">
        <v>3222</v>
      </c>
      <c r="P1034">
        <f t="shared" si="67"/>
        <v>39559.14</v>
      </c>
      <c r="Q1034">
        <v>45999</v>
      </c>
      <c r="R1034">
        <v>445</v>
      </c>
      <c r="S1034">
        <f t="shared" si="68"/>
        <v>4.4000000000000004</v>
      </c>
    </row>
    <row r="1035" spans="1:19" x14ac:dyDescent="0.25">
      <c r="A1035" t="s">
        <v>148</v>
      </c>
      <c r="B1035" t="s">
        <v>3223</v>
      </c>
      <c r="C1035">
        <v>2016</v>
      </c>
      <c r="D1035">
        <f t="shared" si="65"/>
        <v>263931.76</v>
      </c>
      <c r="E1035">
        <v>164000</v>
      </c>
      <c r="F1035" t="s">
        <v>3224</v>
      </c>
      <c r="G1035" t="s">
        <v>29</v>
      </c>
      <c r="H1035" t="s">
        <v>3196</v>
      </c>
      <c r="I1035" t="s">
        <v>95</v>
      </c>
      <c r="J1035" t="s">
        <v>22</v>
      </c>
      <c r="K1035" t="s">
        <v>214</v>
      </c>
      <c r="L1035" t="s">
        <v>41</v>
      </c>
      <c r="M1035">
        <f t="shared" si="66"/>
        <v>0</v>
      </c>
      <c r="N1035" t="s">
        <v>24</v>
      </c>
      <c r="O1035" t="s">
        <v>1635</v>
      </c>
      <c r="P1035">
        <f t="shared" si="67"/>
        <v>18490</v>
      </c>
      <c r="Q1035">
        <v>21500</v>
      </c>
      <c r="R1035">
        <v>455</v>
      </c>
      <c r="S1035">
        <f t="shared" si="68"/>
        <v>6.2</v>
      </c>
    </row>
    <row r="1036" spans="1:19" x14ac:dyDescent="0.25">
      <c r="A1036" t="s">
        <v>16</v>
      </c>
      <c r="B1036" t="s">
        <v>3225</v>
      </c>
      <c r="C1036">
        <v>2013</v>
      </c>
      <c r="D1036">
        <f t="shared" si="65"/>
        <v>260605.25422</v>
      </c>
      <c r="E1036">
        <v>161933</v>
      </c>
      <c r="F1036" t="s">
        <v>3226</v>
      </c>
      <c r="G1036" t="s">
        <v>46</v>
      </c>
      <c r="H1036" t="s">
        <v>3227</v>
      </c>
      <c r="I1036" t="s">
        <v>289</v>
      </c>
      <c r="J1036" t="s">
        <v>40</v>
      </c>
      <c r="K1036" t="s">
        <v>3228</v>
      </c>
      <c r="L1036" t="s">
        <v>41</v>
      </c>
      <c r="M1036">
        <f t="shared" si="66"/>
        <v>0</v>
      </c>
      <c r="N1036" t="s">
        <v>24</v>
      </c>
      <c r="O1036" t="s">
        <v>3229</v>
      </c>
      <c r="P1036">
        <f t="shared" si="67"/>
        <v>6832.7</v>
      </c>
      <c r="Q1036">
        <v>7945</v>
      </c>
      <c r="R1036" t="e">
        <v>#VALUE!</v>
      </c>
      <c r="S1036" t="e">
        <f t="shared" si="68"/>
        <v>#VALUE!</v>
      </c>
    </row>
    <row r="1037" spans="1:19" x14ac:dyDescent="0.25">
      <c r="A1037" t="s">
        <v>26</v>
      </c>
      <c r="B1037" t="s">
        <v>3230</v>
      </c>
      <c r="C1037">
        <v>2022</v>
      </c>
      <c r="D1037">
        <f t="shared" si="65"/>
        <v>36739.622860000003</v>
      </c>
      <c r="E1037">
        <v>22829</v>
      </c>
      <c r="F1037" t="s">
        <v>3231</v>
      </c>
      <c r="G1037" t="s">
        <v>29</v>
      </c>
      <c r="H1037" t="s">
        <v>2761</v>
      </c>
      <c r="I1037" t="s">
        <v>39</v>
      </c>
      <c r="J1037" t="s">
        <v>3232</v>
      </c>
      <c r="K1037" t="s">
        <v>22</v>
      </c>
      <c r="L1037" t="s">
        <v>41</v>
      </c>
      <c r="M1037">
        <f t="shared" si="66"/>
        <v>0</v>
      </c>
      <c r="O1037" t="s">
        <v>3233</v>
      </c>
      <c r="P1037">
        <f t="shared" si="67"/>
        <v>29738.799999999999</v>
      </c>
      <c r="Q1037">
        <v>34580</v>
      </c>
      <c r="R1037" t="e">
        <v>#VALUE!</v>
      </c>
      <c r="S1037" t="e">
        <f t="shared" si="68"/>
        <v>#VALUE!</v>
      </c>
    </row>
    <row r="1038" spans="1:19" x14ac:dyDescent="0.25">
      <c r="A1038" t="s">
        <v>35</v>
      </c>
      <c r="B1038" t="s">
        <v>3234</v>
      </c>
      <c r="C1038">
        <v>2023</v>
      </c>
      <c r="D1038">
        <f t="shared" si="65"/>
        <v>8824.0112200000003</v>
      </c>
      <c r="E1038">
        <v>5483</v>
      </c>
      <c r="F1038" t="s">
        <v>3235</v>
      </c>
      <c r="G1038" t="s">
        <v>29</v>
      </c>
      <c r="H1038" t="s">
        <v>3236</v>
      </c>
      <c r="I1038" t="s">
        <v>31</v>
      </c>
      <c r="J1038" t="s">
        <v>3237</v>
      </c>
      <c r="K1038" t="s">
        <v>22</v>
      </c>
      <c r="L1038" t="s">
        <v>41</v>
      </c>
      <c r="M1038">
        <f t="shared" si="66"/>
        <v>0</v>
      </c>
      <c r="O1038" t="s">
        <v>391</v>
      </c>
      <c r="P1038">
        <f t="shared" si="67"/>
        <v>51557</v>
      </c>
      <c r="Q1038">
        <v>59950</v>
      </c>
      <c r="R1038" t="e">
        <v>#VALUE!</v>
      </c>
      <c r="S1038" t="e">
        <f t="shared" si="68"/>
        <v>#VALUE!</v>
      </c>
    </row>
    <row r="1039" spans="1:19" x14ac:dyDescent="0.25">
      <c r="A1039" t="s">
        <v>84</v>
      </c>
      <c r="B1039" t="s">
        <v>1843</v>
      </c>
      <c r="C1039">
        <v>2020</v>
      </c>
      <c r="D1039">
        <f t="shared" si="65"/>
        <v>75463.56194</v>
      </c>
      <c r="E1039">
        <v>46891</v>
      </c>
      <c r="F1039" t="s">
        <v>3238</v>
      </c>
      <c r="G1039" t="s">
        <v>29</v>
      </c>
      <c r="H1039" t="s">
        <v>3239</v>
      </c>
      <c r="I1039" t="s">
        <v>191</v>
      </c>
      <c r="J1039" t="s">
        <v>33</v>
      </c>
      <c r="K1039" t="s">
        <v>22</v>
      </c>
      <c r="L1039" t="s">
        <v>23</v>
      </c>
      <c r="M1039">
        <f t="shared" si="66"/>
        <v>1</v>
      </c>
      <c r="N1039" t="s">
        <v>24</v>
      </c>
      <c r="O1039" t="s">
        <v>67</v>
      </c>
      <c r="P1039">
        <f t="shared" si="67"/>
        <v>26660</v>
      </c>
      <c r="Q1039">
        <v>31000</v>
      </c>
      <c r="R1039">
        <v>246</v>
      </c>
      <c r="S1039">
        <f t="shared" si="68"/>
        <v>2</v>
      </c>
    </row>
    <row r="1040" spans="1:19" x14ac:dyDescent="0.25">
      <c r="A1040" t="s">
        <v>148</v>
      </c>
      <c r="B1040" t="s">
        <v>2329</v>
      </c>
      <c r="C1040">
        <v>2019</v>
      </c>
      <c r="D1040">
        <f t="shared" si="65"/>
        <v>115872.48</v>
      </c>
      <c r="E1040">
        <v>72000</v>
      </c>
      <c r="F1040" t="s">
        <v>1318</v>
      </c>
      <c r="G1040" t="s">
        <v>29</v>
      </c>
      <c r="H1040" t="s">
        <v>164</v>
      </c>
      <c r="I1040" t="s">
        <v>72</v>
      </c>
      <c r="J1040" t="s">
        <v>40</v>
      </c>
      <c r="K1040" t="s">
        <v>146</v>
      </c>
      <c r="L1040" t="s">
        <v>23</v>
      </c>
      <c r="M1040">
        <f t="shared" si="66"/>
        <v>1</v>
      </c>
      <c r="N1040" t="s">
        <v>24</v>
      </c>
      <c r="O1040" t="s">
        <v>1578</v>
      </c>
      <c r="P1040">
        <f t="shared" si="67"/>
        <v>33540</v>
      </c>
      <c r="Q1040">
        <v>39000</v>
      </c>
      <c r="R1040">
        <v>355</v>
      </c>
      <c r="S1040">
        <f t="shared" si="68"/>
        <v>5.3</v>
      </c>
    </row>
    <row r="1041" spans="1:19" x14ac:dyDescent="0.25">
      <c r="A1041" t="s">
        <v>277</v>
      </c>
      <c r="B1041" t="s">
        <v>3240</v>
      </c>
      <c r="C1041">
        <v>2020</v>
      </c>
      <c r="D1041">
        <f t="shared" si="65"/>
        <v>5471.7560000000003</v>
      </c>
      <c r="E1041">
        <v>3400</v>
      </c>
      <c r="F1041" t="s">
        <v>3241</v>
      </c>
      <c r="G1041" t="s">
        <v>29</v>
      </c>
      <c r="H1041" t="s">
        <v>3242</v>
      </c>
      <c r="I1041" t="s">
        <v>134</v>
      </c>
      <c r="J1041" t="s">
        <v>118</v>
      </c>
      <c r="K1041" t="s">
        <v>22</v>
      </c>
      <c r="L1041" t="s">
        <v>41</v>
      </c>
      <c r="M1041">
        <f t="shared" si="66"/>
        <v>0</v>
      </c>
      <c r="N1041" t="s">
        <v>24</v>
      </c>
      <c r="O1041" t="s">
        <v>3243</v>
      </c>
      <c r="P1041">
        <f t="shared" si="67"/>
        <v>111714</v>
      </c>
      <c r="Q1041">
        <v>129900</v>
      </c>
      <c r="R1041">
        <v>414</v>
      </c>
      <c r="S1041">
        <f t="shared" si="68"/>
        <v>4</v>
      </c>
    </row>
    <row r="1042" spans="1:19" x14ac:dyDescent="0.25">
      <c r="A1042" t="s">
        <v>148</v>
      </c>
      <c r="B1042" t="s">
        <v>2152</v>
      </c>
      <c r="C1042">
        <v>2021</v>
      </c>
      <c r="D1042">
        <f t="shared" si="65"/>
        <v>28968.12</v>
      </c>
      <c r="E1042">
        <v>18000</v>
      </c>
      <c r="F1042" t="s">
        <v>3244</v>
      </c>
      <c r="G1042" t="s">
        <v>29</v>
      </c>
      <c r="H1042" t="s">
        <v>1038</v>
      </c>
      <c r="I1042" t="s">
        <v>165</v>
      </c>
      <c r="J1042" t="s">
        <v>118</v>
      </c>
      <c r="K1042" t="s">
        <v>22</v>
      </c>
      <c r="L1042" t="s">
        <v>23</v>
      </c>
      <c r="M1042">
        <f t="shared" si="66"/>
        <v>1</v>
      </c>
      <c r="N1042" t="s">
        <v>24</v>
      </c>
      <c r="O1042" t="s">
        <v>411</v>
      </c>
      <c r="P1042">
        <f t="shared" si="67"/>
        <v>25800</v>
      </c>
      <c r="Q1042">
        <v>30000</v>
      </c>
      <c r="R1042">
        <v>335</v>
      </c>
      <c r="S1042">
        <f t="shared" si="68"/>
        <v>3.6</v>
      </c>
    </row>
    <row r="1043" spans="1:19" x14ac:dyDescent="0.25">
      <c r="A1043" t="s">
        <v>210</v>
      </c>
      <c r="B1043" t="s">
        <v>3245</v>
      </c>
      <c r="C1043">
        <v>2021</v>
      </c>
      <c r="D1043">
        <f t="shared" si="65"/>
        <v>49294.084199999998</v>
      </c>
      <c r="E1043">
        <v>30630</v>
      </c>
      <c r="F1043" t="s">
        <v>3246</v>
      </c>
      <c r="G1043" t="s">
        <v>29</v>
      </c>
      <c r="H1043" t="s">
        <v>3207</v>
      </c>
      <c r="I1043" t="s">
        <v>39</v>
      </c>
      <c r="J1043" t="s">
        <v>3247</v>
      </c>
      <c r="K1043" t="s">
        <v>22</v>
      </c>
      <c r="L1043" t="s">
        <v>41</v>
      </c>
      <c r="M1043">
        <f t="shared" si="66"/>
        <v>0</v>
      </c>
      <c r="O1043" t="s">
        <v>533</v>
      </c>
      <c r="P1043">
        <f t="shared" si="67"/>
        <v>34398.28</v>
      </c>
      <c r="Q1043">
        <v>39998</v>
      </c>
      <c r="R1043" t="e">
        <v>#VALUE!</v>
      </c>
      <c r="S1043">
        <f t="shared" si="68"/>
        <v>3.6</v>
      </c>
    </row>
    <row r="1044" spans="1:19" x14ac:dyDescent="0.25">
      <c r="A1044" t="s">
        <v>97</v>
      </c>
      <c r="B1044" t="s">
        <v>3248</v>
      </c>
      <c r="C1044">
        <v>2007</v>
      </c>
      <c r="D1044">
        <f t="shared" si="65"/>
        <v>40209.359900000003</v>
      </c>
      <c r="E1044">
        <v>24985</v>
      </c>
      <c r="F1044" t="s">
        <v>3249</v>
      </c>
      <c r="G1044" t="s">
        <v>29</v>
      </c>
      <c r="H1044" t="s">
        <v>725</v>
      </c>
      <c r="I1044" t="s">
        <v>247</v>
      </c>
      <c r="J1044" t="s">
        <v>61</v>
      </c>
      <c r="K1044" t="s">
        <v>61</v>
      </c>
      <c r="M1044">
        <f t="shared" si="66"/>
        <v>0</v>
      </c>
      <c r="O1044" t="s">
        <v>3250</v>
      </c>
      <c r="P1044">
        <f t="shared" si="67"/>
        <v>28878.799999999999</v>
      </c>
      <c r="Q1044">
        <v>33580</v>
      </c>
      <c r="R1044">
        <v>236</v>
      </c>
      <c r="S1044">
        <f t="shared" si="68"/>
        <v>4</v>
      </c>
    </row>
    <row r="1045" spans="1:19" x14ac:dyDescent="0.25">
      <c r="A1045" t="s">
        <v>503</v>
      </c>
      <c r="B1045" t="s">
        <v>3251</v>
      </c>
      <c r="C1045">
        <v>2023</v>
      </c>
      <c r="D1045">
        <f t="shared" si="65"/>
        <v>16057.99452</v>
      </c>
      <c r="E1045">
        <v>9978</v>
      </c>
      <c r="F1045" t="s">
        <v>3252</v>
      </c>
      <c r="G1045" t="s">
        <v>29</v>
      </c>
      <c r="H1045" t="s">
        <v>1808</v>
      </c>
      <c r="I1045" t="s">
        <v>165</v>
      </c>
      <c r="J1045" t="s">
        <v>118</v>
      </c>
      <c r="K1045" t="s">
        <v>226</v>
      </c>
      <c r="L1045" t="s">
        <v>41</v>
      </c>
      <c r="M1045">
        <f t="shared" si="66"/>
        <v>0</v>
      </c>
      <c r="N1045" t="s">
        <v>24</v>
      </c>
      <c r="O1045" t="s">
        <v>978</v>
      </c>
      <c r="P1045">
        <f t="shared" si="67"/>
        <v>80839.14</v>
      </c>
      <c r="Q1045">
        <v>93999</v>
      </c>
      <c r="R1045">
        <v>420</v>
      </c>
      <c r="S1045">
        <f t="shared" si="68"/>
        <v>6.2</v>
      </c>
    </row>
    <row r="1046" spans="1:19" x14ac:dyDescent="0.25">
      <c r="A1046" t="s">
        <v>16</v>
      </c>
      <c r="B1046" t="s">
        <v>3253</v>
      </c>
      <c r="C1046">
        <v>2018</v>
      </c>
      <c r="D1046">
        <f t="shared" si="65"/>
        <v>29772.79</v>
      </c>
      <c r="E1046">
        <v>18500</v>
      </c>
      <c r="F1046" t="s">
        <v>2239</v>
      </c>
      <c r="G1046" t="s">
        <v>29</v>
      </c>
      <c r="H1046" t="s">
        <v>3254</v>
      </c>
      <c r="I1046" t="s">
        <v>454</v>
      </c>
      <c r="J1046" t="s">
        <v>40</v>
      </c>
      <c r="K1046" t="s">
        <v>22</v>
      </c>
      <c r="L1046" t="s">
        <v>23</v>
      </c>
      <c r="M1046">
        <f t="shared" si="66"/>
        <v>1</v>
      </c>
      <c r="N1046" t="s">
        <v>24</v>
      </c>
      <c r="O1046" t="s">
        <v>3255</v>
      </c>
      <c r="P1046">
        <f t="shared" si="67"/>
        <v>67079.14</v>
      </c>
      <c r="Q1046">
        <v>77999</v>
      </c>
      <c r="R1046">
        <v>526</v>
      </c>
      <c r="S1046">
        <f t="shared" si="68"/>
        <v>5.2</v>
      </c>
    </row>
    <row r="1047" spans="1:19" x14ac:dyDescent="0.25">
      <c r="A1047" t="s">
        <v>363</v>
      </c>
      <c r="B1047" t="s">
        <v>3089</v>
      </c>
      <c r="C1047">
        <v>2021</v>
      </c>
      <c r="D1047">
        <f t="shared" si="65"/>
        <v>117229.15362</v>
      </c>
      <c r="E1047">
        <v>72843</v>
      </c>
      <c r="F1047" t="s">
        <v>3256</v>
      </c>
      <c r="G1047" t="s">
        <v>29</v>
      </c>
      <c r="H1047" t="s">
        <v>3257</v>
      </c>
      <c r="I1047" t="s">
        <v>500</v>
      </c>
      <c r="J1047" t="s">
        <v>3258</v>
      </c>
      <c r="K1047" t="s">
        <v>3259</v>
      </c>
      <c r="L1047" t="s">
        <v>41</v>
      </c>
      <c r="M1047">
        <f t="shared" si="66"/>
        <v>0</v>
      </c>
      <c r="N1047" t="s">
        <v>24</v>
      </c>
      <c r="O1047" t="s">
        <v>3260</v>
      </c>
      <c r="P1047">
        <f t="shared" si="67"/>
        <v>68791.399999999994</v>
      </c>
      <c r="Q1047">
        <v>79990</v>
      </c>
      <c r="R1047" t="e">
        <v>#VALUE!</v>
      </c>
      <c r="S1047" t="e">
        <f t="shared" si="68"/>
        <v>#VALUE!</v>
      </c>
    </row>
    <row r="1048" spans="1:19" x14ac:dyDescent="0.25">
      <c r="A1048" t="s">
        <v>1831</v>
      </c>
      <c r="B1048" t="s">
        <v>3261</v>
      </c>
      <c r="C1048">
        <v>2017</v>
      </c>
      <c r="D1048">
        <f t="shared" si="65"/>
        <v>108630.45</v>
      </c>
      <c r="E1048">
        <v>67500</v>
      </c>
      <c r="F1048" t="s">
        <v>2323</v>
      </c>
      <c r="G1048" t="s">
        <v>29</v>
      </c>
      <c r="H1048" t="s">
        <v>874</v>
      </c>
      <c r="I1048" t="s">
        <v>95</v>
      </c>
      <c r="J1048" t="s">
        <v>22</v>
      </c>
      <c r="K1048" t="s">
        <v>146</v>
      </c>
      <c r="L1048" t="s">
        <v>41</v>
      </c>
      <c r="M1048">
        <f t="shared" si="66"/>
        <v>0</v>
      </c>
      <c r="N1048" t="s">
        <v>24</v>
      </c>
      <c r="O1048" t="s">
        <v>231</v>
      </c>
      <c r="P1048">
        <f t="shared" si="67"/>
        <v>17200</v>
      </c>
      <c r="Q1048">
        <v>20000</v>
      </c>
      <c r="R1048">
        <v>310</v>
      </c>
      <c r="S1048">
        <f t="shared" si="68"/>
        <v>3.6</v>
      </c>
    </row>
    <row r="1049" spans="1:19" x14ac:dyDescent="0.25">
      <c r="A1049" t="s">
        <v>79</v>
      </c>
      <c r="B1049" t="s">
        <v>80</v>
      </c>
      <c r="C1049">
        <v>2020</v>
      </c>
      <c r="D1049">
        <f t="shared" si="65"/>
        <v>70061.007559999998</v>
      </c>
      <c r="E1049">
        <v>43534</v>
      </c>
      <c r="F1049" t="s">
        <v>3262</v>
      </c>
      <c r="H1049" t="s">
        <v>82</v>
      </c>
      <c r="I1049" t="s">
        <v>257</v>
      </c>
      <c r="J1049" t="s">
        <v>22</v>
      </c>
      <c r="K1049" t="s">
        <v>22</v>
      </c>
      <c r="L1049" t="s">
        <v>41</v>
      </c>
      <c r="M1049">
        <f t="shared" si="66"/>
        <v>0</v>
      </c>
      <c r="N1049" t="s">
        <v>24</v>
      </c>
      <c r="O1049" t="s">
        <v>1985</v>
      </c>
      <c r="P1049">
        <f t="shared" si="67"/>
        <v>56751.4</v>
      </c>
      <c r="Q1049">
        <v>65990</v>
      </c>
      <c r="R1049">
        <v>534</v>
      </c>
      <c r="S1049" t="e">
        <f t="shared" si="68"/>
        <v>#VALUE!</v>
      </c>
    </row>
    <row r="1050" spans="1:19" x14ac:dyDescent="0.25">
      <c r="A1050" t="s">
        <v>120</v>
      </c>
      <c r="B1050" t="s">
        <v>3263</v>
      </c>
      <c r="C1050">
        <v>2017</v>
      </c>
      <c r="D1050">
        <f t="shared" si="65"/>
        <v>59384.646000000001</v>
      </c>
      <c r="E1050">
        <v>36900</v>
      </c>
      <c r="F1050" t="s">
        <v>3264</v>
      </c>
      <c r="G1050" t="s">
        <v>29</v>
      </c>
      <c r="H1050" t="s">
        <v>475</v>
      </c>
      <c r="I1050" t="s">
        <v>191</v>
      </c>
      <c r="J1050" t="s">
        <v>33</v>
      </c>
      <c r="K1050" t="s">
        <v>146</v>
      </c>
      <c r="L1050" t="s">
        <v>41</v>
      </c>
      <c r="M1050">
        <f t="shared" si="66"/>
        <v>0</v>
      </c>
      <c r="N1050" t="s">
        <v>24</v>
      </c>
      <c r="O1050" t="s">
        <v>323</v>
      </c>
      <c r="P1050">
        <f t="shared" si="67"/>
        <v>24510</v>
      </c>
      <c r="Q1050">
        <v>28500</v>
      </c>
      <c r="R1050">
        <v>241</v>
      </c>
      <c r="S1050">
        <f t="shared" si="68"/>
        <v>2</v>
      </c>
    </row>
    <row r="1051" spans="1:19" x14ac:dyDescent="0.25">
      <c r="A1051" t="s">
        <v>148</v>
      </c>
      <c r="B1051" t="s">
        <v>2336</v>
      </c>
      <c r="C1051">
        <v>2017</v>
      </c>
      <c r="D1051">
        <f t="shared" si="65"/>
        <v>99328.464800000002</v>
      </c>
      <c r="E1051">
        <v>61720</v>
      </c>
      <c r="F1051" t="s">
        <v>3265</v>
      </c>
      <c r="G1051" t="s">
        <v>19</v>
      </c>
      <c r="H1051" t="s">
        <v>3266</v>
      </c>
      <c r="I1051" t="s">
        <v>39</v>
      </c>
      <c r="J1051" t="s">
        <v>61</v>
      </c>
      <c r="K1051" t="s">
        <v>266</v>
      </c>
      <c r="L1051" t="s">
        <v>23</v>
      </c>
      <c r="M1051">
        <f t="shared" si="66"/>
        <v>1</v>
      </c>
      <c r="O1051" t="s">
        <v>533</v>
      </c>
      <c r="P1051">
        <f t="shared" si="67"/>
        <v>34398.28</v>
      </c>
      <c r="Q1051">
        <v>39998</v>
      </c>
      <c r="R1051" t="e">
        <v>#VALUE!</v>
      </c>
      <c r="S1051">
        <f t="shared" si="68"/>
        <v>5.3</v>
      </c>
    </row>
    <row r="1052" spans="1:19" x14ac:dyDescent="0.25">
      <c r="A1052" t="s">
        <v>201</v>
      </c>
      <c r="B1052" t="s">
        <v>3032</v>
      </c>
      <c r="C1052">
        <v>2022</v>
      </c>
      <c r="D1052">
        <f t="shared" si="65"/>
        <v>57836.460919999998</v>
      </c>
      <c r="E1052">
        <v>35938</v>
      </c>
      <c r="F1052" t="s">
        <v>3267</v>
      </c>
      <c r="G1052" t="s">
        <v>29</v>
      </c>
      <c r="H1052" t="s">
        <v>30</v>
      </c>
      <c r="I1052" t="s">
        <v>31</v>
      </c>
      <c r="J1052" t="s">
        <v>2831</v>
      </c>
      <c r="K1052" t="s">
        <v>22</v>
      </c>
      <c r="L1052" t="s">
        <v>41</v>
      </c>
      <c r="M1052">
        <f t="shared" si="66"/>
        <v>0</v>
      </c>
      <c r="O1052" t="s">
        <v>3268</v>
      </c>
      <c r="P1052">
        <f t="shared" si="67"/>
        <v>37262.94</v>
      </c>
      <c r="Q1052">
        <v>43329</v>
      </c>
      <c r="R1052" t="e">
        <v>#VALUE!</v>
      </c>
      <c r="S1052" t="e">
        <f t="shared" si="68"/>
        <v>#VALUE!</v>
      </c>
    </row>
    <row r="1053" spans="1:19" x14ac:dyDescent="0.25">
      <c r="A1053" t="s">
        <v>97</v>
      </c>
      <c r="B1053" t="s">
        <v>3269</v>
      </c>
      <c r="C1053">
        <v>2023</v>
      </c>
      <c r="D1053">
        <f t="shared" si="65"/>
        <v>17297.186320000001</v>
      </c>
      <c r="E1053">
        <v>10748</v>
      </c>
      <c r="F1053" t="s">
        <v>3270</v>
      </c>
      <c r="G1053" t="s">
        <v>46</v>
      </c>
      <c r="H1053" t="s">
        <v>3001</v>
      </c>
      <c r="I1053" t="s">
        <v>39</v>
      </c>
      <c r="J1053" t="s">
        <v>998</v>
      </c>
      <c r="K1053" t="s">
        <v>22</v>
      </c>
      <c r="L1053" t="s">
        <v>41</v>
      </c>
      <c r="M1053">
        <f t="shared" si="66"/>
        <v>0</v>
      </c>
      <c r="O1053" t="s">
        <v>3271</v>
      </c>
      <c r="P1053">
        <f t="shared" si="67"/>
        <v>54266</v>
      </c>
      <c r="Q1053">
        <v>63100</v>
      </c>
      <c r="R1053" t="e">
        <v>#VALUE!</v>
      </c>
      <c r="S1053" t="e">
        <f t="shared" si="68"/>
        <v>#VALUE!</v>
      </c>
    </row>
    <row r="1054" spans="1:19" x14ac:dyDescent="0.25">
      <c r="A1054" t="s">
        <v>50</v>
      </c>
      <c r="B1054" t="s">
        <v>3272</v>
      </c>
      <c r="C1054">
        <v>2023</v>
      </c>
      <c r="D1054">
        <f t="shared" si="65"/>
        <v>7172.8283799999999</v>
      </c>
      <c r="E1054">
        <v>4457</v>
      </c>
      <c r="F1054" t="s">
        <v>3273</v>
      </c>
      <c r="G1054" t="s">
        <v>29</v>
      </c>
      <c r="H1054" t="s">
        <v>777</v>
      </c>
      <c r="I1054" t="s">
        <v>39</v>
      </c>
      <c r="J1054" t="s">
        <v>186</v>
      </c>
      <c r="K1054" t="s">
        <v>22</v>
      </c>
      <c r="L1054" t="s">
        <v>41</v>
      </c>
      <c r="M1054">
        <f t="shared" si="66"/>
        <v>0</v>
      </c>
      <c r="O1054" t="s">
        <v>3274</v>
      </c>
      <c r="P1054">
        <f t="shared" si="67"/>
        <v>92794</v>
      </c>
      <c r="Q1054">
        <v>107900</v>
      </c>
      <c r="R1054" t="e">
        <v>#VALUE!</v>
      </c>
      <c r="S1054" t="e">
        <f t="shared" si="68"/>
        <v>#VALUE!</v>
      </c>
    </row>
    <row r="1055" spans="1:19" x14ac:dyDescent="0.25">
      <c r="A1055" t="s">
        <v>130</v>
      </c>
      <c r="B1055" t="s">
        <v>2602</v>
      </c>
      <c r="C1055">
        <v>2018</v>
      </c>
      <c r="D1055">
        <f t="shared" si="65"/>
        <v>174140.24403999999</v>
      </c>
      <c r="E1055">
        <v>108206</v>
      </c>
      <c r="F1055" t="s">
        <v>3275</v>
      </c>
      <c r="G1055" t="s">
        <v>29</v>
      </c>
      <c r="H1055" t="s">
        <v>1106</v>
      </c>
      <c r="I1055" t="s">
        <v>39</v>
      </c>
      <c r="J1055" t="s">
        <v>118</v>
      </c>
      <c r="K1055" t="s">
        <v>463</v>
      </c>
      <c r="L1055" t="s">
        <v>23</v>
      </c>
      <c r="M1055">
        <f t="shared" si="66"/>
        <v>1</v>
      </c>
      <c r="O1055" t="s">
        <v>3276</v>
      </c>
      <c r="P1055">
        <f t="shared" si="67"/>
        <v>22788.28</v>
      </c>
      <c r="Q1055">
        <v>26498</v>
      </c>
      <c r="R1055" t="e">
        <v>#VALUE!</v>
      </c>
      <c r="S1055">
        <f t="shared" si="68"/>
        <v>5.6</v>
      </c>
    </row>
    <row r="1056" spans="1:19" x14ac:dyDescent="0.25">
      <c r="A1056" t="s">
        <v>84</v>
      </c>
      <c r="B1056" t="s">
        <v>1168</v>
      </c>
      <c r="C1056">
        <v>2020</v>
      </c>
      <c r="D1056">
        <f t="shared" si="65"/>
        <v>52633.464699999997</v>
      </c>
      <c r="E1056">
        <v>32705</v>
      </c>
      <c r="F1056" t="s">
        <v>3277</v>
      </c>
      <c r="G1056" t="s">
        <v>245</v>
      </c>
      <c r="H1056" t="s">
        <v>1170</v>
      </c>
      <c r="I1056" t="s">
        <v>39</v>
      </c>
      <c r="J1056" t="s">
        <v>3278</v>
      </c>
      <c r="K1056" t="s">
        <v>3279</v>
      </c>
      <c r="L1056" t="s">
        <v>41</v>
      </c>
      <c r="M1056">
        <f t="shared" si="66"/>
        <v>0</v>
      </c>
      <c r="O1056" t="s">
        <v>1900</v>
      </c>
      <c r="P1056">
        <f t="shared" si="67"/>
        <v>40074.28</v>
      </c>
      <c r="Q1056">
        <v>46598</v>
      </c>
      <c r="R1056" t="e">
        <v>#VALUE!</v>
      </c>
      <c r="S1056">
        <f t="shared" si="68"/>
        <v>3</v>
      </c>
    </row>
    <row r="1057" spans="1:19" x14ac:dyDescent="0.25">
      <c r="A1057" t="s">
        <v>201</v>
      </c>
      <c r="B1057" t="s">
        <v>3280</v>
      </c>
      <c r="C1057">
        <v>2020</v>
      </c>
      <c r="D1057">
        <f t="shared" si="65"/>
        <v>119133.00284</v>
      </c>
      <c r="E1057">
        <v>74026</v>
      </c>
      <c r="F1057" t="s">
        <v>3281</v>
      </c>
      <c r="G1057" t="s">
        <v>29</v>
      </c>
      <c r="H1057" t="s">
        <v>30</v>
      </c>
      <c r="I1057" t="s">
        <v>31</v>
      </c>
      <c r="J1057" t="s">
        <v>3282</v>
      </c>
      <c r="K1057" t="s">
        <v>22</v>
      </c>
      <c r="L1057" t="s">
        <v>41</v>
      </c>
      <c r="M1057">
        <f t="shared" si="66"/>
        <v>0</v>
      </c>
      <c r="O1057" t="s">
        <v>3283</v>
      </c>
      <c r="P1057">
        <f t="shared" si="67"/>
        <v>28305.18</v>
      </c>
      <c r="Q1057">
        <v>32913</v>
      </c>
      <c r="R1057" t="e">
        <v>#VALUE!</v>
      </c>
      <c r="S1057" t="e">
        <f t="shared" si="68"/>
        <v>#VALUE!</v>
      </c>
    </row>
    <row r="1058" spans="1:19" x14ac:dyDescent="0.25">
      <c r="A1058" t="s">
        <v>35</v>
      </c>
      <c r="B1058" t="s">
        <v>3284</v>
      </c>
      <c r="C1058">
        <v>2020</v>
      </c>
      <c r="D1058">
        <f t="shared" si="65"/>
        <v>39671.840340000002</v>
      </c>
      <c r="E1058">
        <v>24651</v>
      </c>
      <c r="F1058" t="s">
        <v>3285</v>
      </c>
      <c r="G1058" t="s">
        <v>29</v>
      </c>
      <c r="H1058" t="s">
        <v>997</v>
      </c>
      <c r="I1058" t="s">
        <v>571</v>
      </c>
      <c r="J1058" t="s">
        <v>3237</v>
      </c>
      <c r="K1058" t="s">
        <v>22</v>
      </c>
      <c r="L1058" t="s">
        <v>41</v>
      </c>
      <c r="M1058">
        <f t="shared" si="66"/>
        <v>0</v>
      </c>
      <c r="O1058" t="s">
        <v>2490</v>
      </c>
      <c r="P1058">
        <f t="shared" si="67"/>
        <v>39517</v>
      </c>
      <c r="Q1058">
        <v>45950</v>
      </c>
      <c r="R1058" t="e">
        <v>#VALUE!</v>
      </c>
      <c r="S1058" t="e">
        <f t="shared" si="68"/>
        <v>#VALUE!</v>
      </c>
    </row>
    <row r="1059" spans="1:19" x14ac:dyDescent="0.25">
      <c r="A1059" t="s">
        <v>68</v>
      </c>
      <c r="B1059" t="s">
        <v>1395</v>
      </c>
      <c r="C1059">
        <v>2022</v>
      </c>
      <c r="D1059">
        <f t="shared" si="65"/>
        <v>20921.419999999998</v>
      </c>
      <c r="E1059">
        <v>13000</v>
      </c>
      <c r="F1059" t="s">
        <v>3286</v>
      </c>
      <c r="G1059" t="s">
        <v>46</v>
      </c>
      <c r="H1059" t="s">
        <v>3287</v>
      </c>
      <c r="I1059" t="s">
        <v>107</v>
      </c>
      <c r="J1059" t="s">
        <v>33</v>
      </c>
      <c r="K1059" t="s">
        <v>487</v>
      </c>
      <c r="L1059" t="s">
        <v>41</v>
      </c>
      <c r="M1059">
        <f t="shared" si="66"/>
        <v>0</v>
      </c>
      <c r="N1059" t="s">
        <v>24</v>
      </c>
      <c r="O1059" t="s">
        <v>1232</v>
      </c>
      <c r="P1059">
        <f t="shared" si="67"/>
        <v>59340</v>
      </c>
      <c r="Q1059">
        <v>69000</v>
      </c>
      <c r="R1059">
        <v>335</v>
      </c>
      <c r="S1059">
        <f t="shared" si="68"/>
        <v>3</v>
      </c>
    </row>
    <row r="1060" spans="1:19" x14ac:dyDescent="0.25">
      <c r="A1060" t="s">
        <v>84</v>
      </c>
      <c r="B1060" t="s">
        <v>3288</v>
      </c>
      <c r="C1060">
        <v>2023</v>
      </c>
      <c r="D1060">
        <f t="shared" si="65"/>
        <v>18829.277999999998</v>
      </c>
      <c r="E1060">
        <v>11700</v>
      </c>
      <c r="F1060" t="s">
        <v>3289</v>
      </c>
      <c r="G1060" t="s">
        <v>46</v>
      </c>
      <c r="H1060" t="s">
        <v>3053</v>
      </c>
      <c r="I1060" t="s">
        <v>107</v>
      </c>
      <c r="J1060" t="s">
        <v>33</v>
      </c>
      <c r="K1060" t="s">
        <v>118</v>
      </c>
      <c r="L1060" t="s">
        <v>41</v>
      </c>
      <c r="M1060">
        <f t="shared" si="66"/>
        <v>0</v>
      </c>
      <c r="N1060" t="s">
        <v>24</v>
      </c>
      <c r="O1060" t="s">
        <v>3290</v>
      </c>
      <c r="P1060">
        <f t="shared" si="67"/>
        <v>114810</v>
      </c>
      <c r="Q1060">
        <v>133500</v>
      </c>
      <c r="R1060">
        <v>395</v>
      </c>
      <c r="S1060">
        <f t="shared" si="68"/>
        <v>3</v>
      </c>
    </row>
    <row r="1061" spans="1:19" x14ac:dyDescent="0.25">
      <c r="A1061" t="s">
        <v>148</v>
      </c>
      <c r="B1061" t="s">
        <v>3291</v>
      </c>
      <c r="C1061">
        <v>2015</v>
      </c>
      <c r="D1061">
        <f t="shared" si="65"/>
        <v>124723.85</v>
      </c>
      <c r="E1061">
        <v>77500</v>
      </c>
      <c r="F1061" t="s">
        <v>3292</v>
      </c>
      <c r="G1061" t="s">
        <v>245</v>
      </c>
      <c r="H1061" t="s">
        <v>3293</v>
      </c>
      <c r="I1061" t="s">
        <v>21</v>
      </c>
      <c r="J1061" t="s">
        <v>22</v>
      </c>
      <c r="K1061" t="s">
        <v>108</v>
      </c>
      <c r="L1061" t="s">
        <v>41</v>
      </c>
      <c r="M1061">
        <f t="shared" si="66"/>
        <v>0</v>
      </c>
      <c r="N1061" t="s">
        <v>24</v>
      </c>
      <c r="O1061" t="s">
        <v>1181</v>
      </c>
      <c r="P1061">
        <f t="shared" si="67"/>
        <v>46440</v>
      </c>
      <c r="Q1061">
        <v>54000</v>
      </c>
      <c r="R1061">
        <v>397</v>
      </c>
      <c r="S1061">
        <f t="shared" si="68"/>
        <v>6.6</v>
      </c>
    </row>
    <row r="1062" spans="1:19" x14ac:dyDescent="0.25">
      <c r="A1062" t="s">
        <v>403</v>
      </c>
      <c r="B1062" t="s">
        <v>3294</v>
      </c>
      <c r="C1062">
        <v>2007</v>
      </c>
      <c r="D1062">
        <f t="shared" si="65"/>
        <v>131965.88</v>
      </c>
      <c r="E1062">
        <v>82000</v>
      </c>
      <c r="F1062" t="s">
        <v>753</v>
      </c>
      <c r="G1062" t="s">
        <v>29</v>
      </c>
      <c r="H1062" t="s">
        <v>2398</v>
      </c>
      <c r="I1062" t="s">
        <v>107</v>
      </c>
      <c r="J1062" t="s">
        <v>22</v>
      </c>
      <c r="K1062" t="s">
        <v>22</v>
      </c>
      <c r="L1062" t="s">
        <v>23</v>
      </c>
      <c r="M1062">
        <f t="shared" si="66"/>
        <v>1</v>
      </c>
      <c r="N1062" t="s">
        <v>24</v>
      </c>
      <c r="O1062" t="s">
        <v>3295</v>
      </c>
      <c r="P1062">
        <f t="shared" si="67"/>
        <v>6879.14</v>
      </c>
      <c r="Q1062">
        <v>7999</v>
      </c>
      <c r="R1062">
        <v>394</v>
      </c>
      <c r="S1062">
        <f t="shared" si="68"/>
        <v>4.2</v>
      </c>
    </row>
    <row r="1063" spans="1:19" x14ac:dyDescent="0.25">
      <c r="A1063" t="s">
        <v>125</v>
      </c>
      <c r="B1063" t="s">
        <v>3296</v>
      </c>
      <c r="C1063">
        <v>2017</v>
      </c>
      <c r="D1063">
        <f t="shared" si="65"/>
        <v>2235.3732599999998</v>
      </c>
      <c r="E1063">
        <v>1389</v>
      </c>
      <c r="F1063" t="s">
        <v>3297</v>
      </c>
      <c r="G1063" t="s">
        <v>29</v>
      </c>
      <c r="H1063" t="s">
        <v>3298</v>
      </c>
      <c r="I1063" t="s">
        <v>454</v>
      </c>
      <c r="J1063" t="s">
        <v>22</v>
      </c>
      <c r="K1063" t="s">
        <v>22</v>
      </c>
      <c r="L1063" t="s">
        <v>41</v>
      </c>
      <c r="M1063">
        <f t="shared" si="66"/>
        <v>0</v>
      </c>
      <c r="N1063" t="s">
        <v>24</v>
      </c>
      <c r="O1063" t="s">
        <v>3299</v>
      </c>
      <c r="P1063">
        <f t="shared" si="67"/>
        <v>421395.7</v>
      </c>
      <c r="Q1063">
        <v>489995</v>
      </c>
      <c r="R1063">
        <v>645</v>
      </c>
      <c r="S1063">
        <f t="shared" si="68"/>
        <v>8.4</v>
      </c>
    </row>
    <row r="1064" spans="1:19" x14ac:dyDescent="0.25">
      <c r="A1064" t="s">
        <v>16</v>
      </c>
      <c r="B1064" t="s">
        <v>982</v>
      </c>
      <c r="C1064">
        <v>2021</v>
      </c>
      <c r="D1064">
        <f t="shared" si="65"/>
        <v>48006.612200000003</v>
      </c>
      <c r="E1064">
        <v>29830</v>
      </c>
      <c r="F1064" t="s">
        <v>3300</v>
      </c>
      <c r="G1064" t="s">
        <v>29</v>
      </c>
      <c r="H1064" t="s">
        <v>159</v>
      </c>
      <c r="I1064" t="s">
        <v>500</v>
      </c>
      <c r="J1064" t="s">
        <v>3301</v>
      </c>
      <c r="K1064" t="s">
        <v>813</v>
      </c>
      <c r="L1064" t="s">
        <v>41</v>
      </c>
      <c r="M1064">
        <f t="shared" si="66"/>
        <v>0</v>
      </c>
      <c r="O1064" t="s">
        <v>3302</v>
      </c>
      <c r="P1064">
        <f t="shared" si="67"/>
        <v>47582.94</v>
      </c>
      <c r="Q1064">
        <v>55329</v>
      </c>
      <c r="R1064" t="e">
        <v>#VALUE!</v>
      </c>
      <c r="S1064" t="e">
        <f t="shared" si="68"/>
        <v>#VALUE!</v>
      </c>
    </row>
    <row r="1065" spans="1:19" x14ac:dyDescent="0.25">
      <c r="A1065" t="s">
        <v>857</v>
      </c>
      <c r="B1065" t="s">
        <v>3303</v>
      </c>
      <c r="C1065">
        <v>2016</v>
      </c>
      <c r="D1065">
        <f t="shared" si="65"/>
        <v>133736.15400000001</v>
      </c>
      <c r="E1065">
        <v>83100</v>
      </c>
      <c r="F1065" t="s">
        <v>3304</v>
      </c>
      <c r="G1065" t="s">
        <v>136</v>
      </c>
      <c r="H1065" t="s">
        <v>136</v>
      </c>
      <c r="I1065" t="s">
        <v>72</v>
      </c>
      <c r="J1065" t="s">
        <v>118</v>
      </c>
      <c r="K1065" t="s">
        <v>118</v>
      </c>
      <c r="L1065" t="s">
        <v>41</v>
      </c>
      <c r="M1065">
        <f t="shared" si="66"/>
        <v>0</v>
      </c>
      <c r="N1065" t="s">
        <v>24</v>
      </c>
      <c r="O1065" t="s">
        <v>1745</v>
      </c>
      <c r="P1065">
        <f t="shared" si="67"/>
        <v>15308</v>
      </c>
      <c r="Q1065">
        <v>17800</v>
      </c>
      <c r="R1065" t="e">
        <v>#VALUE!</v>
      </c>
      <c r="S1065" t="e">
        <f t="shared" si="68"/>
        <v>#VALUE!</v>
      </c>
    </row>
    <row r="1066" spans="1:19" x14ac:dyDescent="0.25">
      <c r="A1066" t="s">
        <v>201</v>
      </c>
      <c r="B1066" t="s">
        <v>3305</v>
      </c>
      <c r="C1066">
        <v>2019</v>
      </c>
      <c r="D1066">
        <f t="shared" si="65"/>
        <v>100841.2444</v>
      </c>
      <c r="E1066">
        <v>62660</v>
      </c>
      <c r="F1066" t="s">
        <v>3306</v>
      </c>
      <c r="G1066" t="s">
        <v>29</v>
      </c>
      <c r="H1066" t="s">
        <v>2734</v>
      </c>
      <c r="I1066" t="s">
        <v>72</v>
      </c>
      <c r="J1066" t="s">
        <v>118</v>
      </c>
      <c r="K1066" t="s">
        <v>22</v>
      </c>
      <c r="L1066" t="s">
        <v>41</v>
      </c>
      <c r="M1066">
        <f t="shared" si="66"/>
        <v>0</v>
      </c>
      <c r="N1066" t="s">
        <v>24</v>
      </c>
      <c r="O1066" t="s">
        <v>1159</v>
      </c>
      <c r="P1066">
        <f t="shared" si="67"/>
        <v>14190</v>
      </c>
      <c r="Q1066">
        <v>16500</v>
      </c>
      <c r="R1066">
        <v>185</v>
      </c>
      <c r="S1066">
        <f t="shared" si="68"/>
        <v>2.4</v>
      </c>
    </row>
    <row r="1067" spans="1:19" x14ac:dyDescent="0.25">
      <c r="A1067" t="s">
        <v>84</v>
      </c>
      <c r="B1067" t="s">
        <v>3307</v>
      </c>
      <c r="C1067">
        <v>2018</v>
      </c>
      <c r="D1067">
        <f t="shared" si="65"/>
        <v>90132.696039999995</v>
      </c>
      <c r="E1067">
        <v>56006</v>
      </c>
      <c r="F1067" t="s">
        <v>3308</v>
      </c>
      <c r="G1067" t="s">
        <v>29</v>
      </c>
      <c r="H1067" t="s">
        <v>3309</v>
      </c>
      <c r="I1067" t="s">
        <v>107</v>
      </c>
      <c r="J1067" t="s">
        <v>61</v>
      </c>
      <c r="K1067" t="s">
        <v>118</v>
      </c>
      <c r="L1067" t="s">
        <v>41</v>
      </c>
      <c r="M1067">
        <f t="shared" si="66"/>
        <v>0</v>
      </c>
      <c r="N1067" t="s">
        <v>24</v>
      </c>
      <c r="O1067" t="s">
        <v>3310</v>
      </c>
      <c r="P1067">
        <f t="shared" si="67"/>
        <v>50740</v>
      </c>
      <c r="Q1067">
        <v>59000</v>
      </c>
      <c r="R1067">
        <v>575</v>
      </c>
      <c r="S1067">
        <f t="shared" si="68"/>
        <v>5</v>
      </c>
    </row>
    <row r="1068" spans="1:19" x14ac:dyDescent="0.25">
      <c r="A1068" t="s">
        <v>35</v>
      </c>
      <c r="B1068" t="s">
        <v>3311</v>
      </c>
      <c r="C1068">
        <v>2021</v>
      </c>
      <c r="D1068">
        <f t="shared" si="65"/>
        <v>50476.949099999998</v>
      </c>
      <c r="E1068">
        <v>31365</v>
      </c>
      <c r="F1068" t="s">
        <v>3312</v>
      </c>
      <c r="G1068" t="s">
        <v>46</v>
      </c>
      <c r="H1068" t="s">
        <v>38</v>
      </c>
      <c r="I1068" t="s">
        <v>941</v>
      </c>
      <c r="J1068" t="s">
        <v>146</v>
      </c>
      <c r="K1068" t="s">
        <v>214</v>
      </c>
      <c r="L1068" t="s">
        <v>41</v>
      </c>
      <c r="M1068">
        <f t="shared" si="66"/>
        <v>0</v>
      </c>
      <c r="O1068" t="s">
        <v>3313</v>
      </c>
      <c r="P1068">
        <f t="shared" si="67"/>
        <v>45578.28</v>
      </c>
      <c r="Q1068">
        <v>52998</v>
      </c>
      <c r="R1068" t="e">
        <v>#VALUE!</v>
      </c>
      <c r="S1068">
        <f t="shared" si="68"/>
        <v>3.5</v>
      </c>
    </row>
    <row r="1069" spans="1:19" x14ac:dyDescent="0.25">
      <c r="A1069" t="s">
        <v>103</v>
      </c>
      <c r="B1069" t="s">
        <v>1126</v>
      </c>
      <c r="C1069">
        <v>2004</v>
      </c>
      <c r="D1069">
        <f t="shared" si="65"/>
        <v>44417.784</v>
      </c>
      <c r="E1069">
        <v>27600</v>
      </c>
      <c r="F1069" t="s">
        <v>3314</v>
      </c>
      <c r="G1069" t="s">
        <v>29</v>
      </c>
      <c r="H1069" t="s">
        <v>1128</v>
      </c>
      <c r="I1069" t="s">
        <v>557</v>
      </c>
      <c r="J1069" t="s">
        <v>22</v>
      </c>
      <c r="K1069" t="s">
        <v>118</v>
      </c>
      <c r="L1069" t="s">
        <v>41</v>
      </c>
      <c r="M1069">
        <f t="shared" si="66"/>
        <v>0</v>
      </c>
      <c r="N1069" t="s">
        <v>24</v>
      </c>
      <c r="O1069" t="s">
        <v>1129</v>
      </c>
      <c r="P1069">
        <f t="shared" si="67"/>
        <v>12814</v>
      </c>
      <c r="Q1069">
        <v>14900</v>
      </c>
      <c r="R1069">
        <v>239</v>
      </c>
      <c r="S1069">
        <f t="shared" si="68"/>
        <v>4.5999999999999996</v>
      </c>
    </row>
    <row r="1070" spans="1:19" x14ac:dyDescent="0.25">
      <c r="A1070" t="s">
        <v>237</v>
      </c>
      <c r="B1070" t="s">
        <v>3315</v>
      </c>
      <c r="C1070">
        <v>2012</v>
      </c>
      <c r="D1070">
        <f t="shared" si="65"/>
        <v>76033.268299999996</v>
      </c>
      <c r="E1070">
        <v>47245</v>
      </c>
      <c r="F1070" t="s">
        <v>3316</v>
      </c>
      <c r="G1070" t="s">
        <v>29</v>
      </c>
      <c r="H1070" t="s">
        <v>3317</v>
      </c>
      <c r="I1070" t="s">
        <v>134</v>
      </c>
      <c r="J1070" t="s">
        <v>118</v>
      </c>
      <c r="K1070" t="s">
        <v>22</v>
      </c>
      <c r="L1070" t="s">
        <v>41</v>
      </c>
      <c r="M1070">
        <f t="shared" si="66"/>
        <v>0</v>
      </c>
      <c r="N1070" t="s">
        <v>24</v>
      </c>
      <c r="O1070" t="s">
        <v>3318</v>
      </c>
      <c r="P1070">
        <f t="shared" si="67"/>
        <v>16856</v>
      </c>
      <c r="Q1070">
        <v>19600</v>
      </c>
      <c r="R1070">
        <v>201</v>
      </c>
      <c r="S1070">
        <f t="shared" si="68"/>
        <v>2.4</v>
      </c>
    </row>
    <row r="1071" spans="1:19" x14ac:dyDescent="0.25">
      <c r="A1071" t="s">
        <v>35</v>
      </c>
      <c r="B1071" t="s">
        <v>2445</v>
      </c>
      <c r="C1071">
        <v>2017</v>
      </c>
      <c r="D1071">
        <f t="shared" si="65"/>
        <v>119007.47431999999</v>
      </c>
      <c r="E1071">
        <v>73948</v>
      </c>
      <c r="F1071" t="s">
        <v>3319</v>
      </c>
      <c r="G1071" t="s">
        <v>46</v>
      </c>
      <c r="H1071" t="s">
        <v>2447</v>
      </c>
      <c r="I1071" t="s">
        <v>72</v>
      </c>
      <c r="J1071" t="s">
        <v>118</v>
      </c>
      <c r="K1071" t="s">
        <v>146</v>
      </c>
      <c r="L1071" t="s">
        <v>41</v>
      </c>
      <c r="M1071">
        <f t="shared" si="66"/>
        <v>0</v>
      </c>
      <c r="N1071" t="s">
        <v>24</v>
      </c>
      <c r="O1071" t="s">
        <v>2000</v>
      </c>
      <c r="P1071">
        <f t="shared" si="67"/>
        <v>27511.399999999998</v>
      </c>
      <c r="Q1071">
        <v>31990</v>
      </c>
      <c r="R1071">
        <v>308</v>
      </c>
      <c r="S1071">
        <f t="shared" si="68"/>
        <v>3.5</v>
      </c>
    </row>
    <row r="1072" spans="1:19" x14ac:dyDescent="0.25">
      <c r="A1072" t="s">
        <v>567</v>
      </c>
      <c r="B1072" t="s">
        <v>2996</v>
      </c>
      <c r="C1072">
        <v>2019</v>
      </c>
      <c r="D1072">
        <f t="shared" si="65"/>
        <v>59154.51038</v>
      </c>
      <c r="E1072">
        <v>36757</v>
      </c>
      <c r="F1072" t="s">
        <v>3320</v>
      </c>
      <c r="G1072" t="s">
        <v>19</v>
      </c>
      <c r="H1072" t="s">
        <v>2997</v>
      </c>
      <c r="I1072" t="s">
        <v>31</v>
      </c>
      <c r="J1072" t="s">
        <v>2050</v>
      </c>
      <c r="K1072" t="s">
        <v>2998</v>
      </c>
      <c r="L1072" t="s">
        <v>41</v>
      </c>
      <c r="M1072">
        <f t="shared" si="66"/>
        <v>0</v>
      </c>
      <c r="N1072" t="s">
        <v>24</v>
      </c>
      <c r="O1072" t="s">
        <v>3321</v>
      </c>
      <c r="P1072">
        <f t="shared" si="67"/>
        <v>27479.579999999998</v>
      </c>
      <c r="Q1072">
        <v>31953</v>
      </c>
      <c r="R1072" t="e">
        <v>#VALUE!</v>
      </c>
      <c r="S1072" t="e">
        <f t="shared" si="68"/>
        <v>#VALUE!</v>
      </c>
    </row>
    <row r="1073" spans="1:19" x14ac:dyDescent="0.25">
      <c r="A1073" t="s">
        <v>79</v>
      </c>
      <c r="B1073" t="s">
        <v>1904</v>
      </c>
      <c r="C1073">
        <v>2023</v>
      </c>
      <c r="D1073">
        <f t="shared" si="65"/>
        <v>7702.3012399999998</v>
      </c>
      <c r="E1073">
        <v>4786</v>
      </c>
      <c r="F1073" t="s">
        <v>3322</v>
      </c>
      <c r="H1073" t="s">
        <v>1906</v>
      </c>
      <c r="I1073" t="s">
        <v>72</v>
      </c>
      <c r="J1073" t="s">
        <v>118</v>
      </c>
      <c r="K1073" t="s">
        <v>118</v>
      </c>
      <c r="L1073" t="s">
        <v>41</v>
      </c>
      <c r="M1073">
        <f t="shared" si="66"/>
        <v>0</v>
      </c>
      <c r="N1073" t="s">
        <v>24</v>
      </c>
      <c r="O1073" t="s">
        <v>192</v>
      </c>
      <c r="P1073">
        <f t="shared" si="67"/>
        <v>41280</v>
      </c>
      <c r="Q1073">
        <v>48000</v>
      </c>
      <c r="R1073">
        <v>425</v>
      </c>
      <c r="S1073" t="e">
        <f t="shared" si="68"/>
        <v>#VALUE!</v>
      </c>
    </row>
    <row r="1074" spans="1:19" x14ac:dyDescent="0.25">
      <c r="A1074" t="s">
        <v>50</v>
      </c>
      <c r="B1074" t="s">
        <v>3323</v>
      </c>
      <c r="C1074">
        <v>2023</v>
      </c>
      <c r="D1074">
        <f t="shared" si="65"/>
        <v>3057.7460000000001</v>
      </c>
      <c r="E1074">
        <v>1900</v>
      </c>
      <c r="F1074" t="s">
        <v>3324</v>
      </c>
      <c r="G1074" t="s">
        <v>29</v>
      </c>
      <c r="H1074" t="s">
        <v>3325</v>
      </c>
      <c r="I1074" t="s">
        <v>107</v>
      </c>
      <c r="J1074" t="s">
        <v>33</v>
      </c>
      <c r="K1074" t="s">
        <v>22</v>
      </c>
      <c r="L1074" t="s">
        <v>41</v>
      </c>
      <c r="M1074">
        <f t="shared" si="66"/>
        <v>0</v>
      </c>
      <c r="N1074" t="s">
        <v>24</v>
      </c>
      <c r="O1074" t="s">
        <v>3121</v>
      </c>
      <c r="P1074">
        <f t="shared" si="67"/>
        <v>67854</v>
      </c>
      <c r="Q1074">
        <v>78900</v>
      </c>
      <c r="R1074">
        <v>401</v>
      </c>
      <c r="S1074">
        <f t="shared" si="68"/>
        <v>2.5</v>
      </c>
    </row>
    <row r="1075" spans="1:19" x14ac:dyDescent="0.25">
      <c r="A1075" t="s">
        <v>26</v>
      </c>
      <c r="B1075" t="s">
        <v>3326</v>
      </c>
      <c r="C1075">
        <v>2014</v>
      </c>
      <c r="D1075">
        <f t="shared" si="65"/>
        <v>83782.240399999995</v>
      </c>
      <c r="E1075">
        <v>52060</v>
      </c>
      <c r="F1075" t="s">
        <v>3327</v>
      </c>
      <c r="G1075" t="s">
        <v>29</v>
      </c>
      <c r="H1075" t="s">
        <v>3328</v>
      </c>
      <c r="I1075" t="s">
        <v>134</v>
      </c>
      <c r="J1075" t="s">
        <v>22</v>
      </c>
      <c r="K1075" t="s">
        <v>22</v>
      </c>
      <c r="L1075" t="s">
        <v>23</v>
      </c>
      <c r="M1075">
        <f t="shared" si="66"/>
        <v>1</v>
      </c>
      <c r="N1075" t="s">
        <v>24</v>
      </c>
      <c r="O1075" t="s">
        <v>1096</v>
      </c>
      <c r="P1075">
        <f t="shared" si="67"/>
        <v>12900</v>
      </c>
      <c r="Q1075">
        <v>15000</v>
      </c>
      <c r="R1075">
        <v>348</v>
      </c>
      <c r="S1075">
        <f t="shared" si="68"/>
        <v>3.8</v>
      </c>
    </row>
    <row r="1076" spans="1:19" x14ac:dyDescent="0.25">
      <c r="A1076" t="s">
        <v>277</v>
      </c>
      <c r="B1076" t="s">
        <v>3329</v>
      </c>
      <c r="C1076">
        <v>2008</v>
      </c>
      <c r="D1076">
        <f t="shared" si="65"/>
        <v>93341.72</v>
      </c>
      <c r="E1076">
        <v>58000</v>
      </c>
      <c r="F1076" t="s">
        <v>1766</v>
      </c>
      <c r="G1076" t="s">
        <v>29</v>
      </c>
      <c r="H1076" t="s">
        <v>3330</v>
      </c>
      <c r="I1076" t="s">
        <v>134</v>
      </c>
      <c r="J1076" t="s">
        <v>61</v>
      </c>
      <c r="K1076" t="s">
        <v>22</v>
      </c>
      <c r="L1076" t="s">
        <v>41</v>
      </c>
      <c r="M1076">
        <f t="shared" si="66"/>
        <v>0</v>
      </c>
      <c r="N1076" t="s">
        <v>24</v>
      </c>
      <c r="O1076" t="s">
        <v>3331</v>
      </c>
      <c r="P1076">
        <f t="shared" si="67"/>
        <v>35690</v>
      </c>
      <c r="Q1076">
        <v>41500</v>
      </c>
      <c r="R1076">
        <v>303</v>
      </c>
      <c r="S1076">
        <f t="shared" si="68"/>
        <v>3.4</v>
      </c>
    </row>
    <row r="1077" spans="1:19" x14ac:dyDescent="0.25">
      <c r="A1077" t="s">
        <v>16</v>
      </c>
      <c r="B1077" t="s">
        <v>3332</v>
      </c>
      <c r="C1077">
        <v>2010</v>
      </c>
      <c r="D1077">
        <f t="shared" si="65"/>
        <v>84081.577640000003</v>
      </c>
      <c r="E1077">
        <v>52246</v>
      </c>
      <c r="F1077" t="s">
        <v>3333</v>
      </c>
      <c r="G1077" t="s">
        <v>245</v>
      </c>
      <c r="H1077" t="s">
        <v>3334</v>
      </c>
      <c r="I1077" t="s">
        <v>904</v>
      </c>
      <c r="J1077" t="s">
        <v>2466</v>
      </c>
      <c r="K1077" t="s">
        <v>2561</v>
      </c>
      <c r="L1077" t="s">
        <v>41</v>
      </c>
      <c r="M1077">
        <f t="shared" si="66"/>
        <v>0</v>
      </c>
      <c r="N1077" t="s">
        <v>24</v>
      </c>
      <c r="O1077" t="s">
        <v>3335</v>
      </c>
      <c r="P1077">
        <f t="shared" si="67"/>
        <v>22441.7</v>
      </c>
      <c r="Q1077">
        <v>26095</v>
      </c>
      <c r="R1077" t="e">
        <v>#VALUE!</v>
      </c>
      <c r="S1077" t="e">
        <f t="shared" si="68"/>
        <v>#VALUE!</v>
      </c>
    </row>
    <row r="1078" spans="1:19" x14ac:dyDescent="0.25">
      <c r="A1078" t="s">
        <v>201</v>
      </c>
      <c r="B1078" t="s">
        <v>3336</v>
      </c>
      <c r="C1078">
        <v>2016</v>
      </c>
      <c r="D1078">
        <f t="shared" si="65"/>
        <v>103464.46859999999</v>
      </c>
      <c r="E1078">
        <v>64290</v>
      </c>
      <c r="F1078" t="s">
        <v>3337</v>
      </c>
      <c r="G1078" t="s">
        <v>29</v>
      </c>
      <c r="H1078" t="s">
        <v>53</v>
      </c>
      <c r="I1078" t="s">
        <v>571</v>
      </c>
      <c r="J1078" t="s">
        <v>1550</v>
      </c>
      <c r="K1078" t="s">
        <v>2508</v>
      </c>
      <c r="L1078" t="s">
        <v>41</v>
      </c>
      <c r="M1078">
        <f t="shared" si="66"/>
        <v>0</v>
      </c>
      <c r="O1078" t="s">
        <v>3338</v>
      </c>
      <c r="P1078">
        <f t="shared" si="67"/>
        <v>14619.14</v>
      </c>
      <c r="Q1078">
        <v>16999</v>
      </c>
      <c r="R1078" t="e">
        <v>#VALUE!</v>
      </c>
      <c r="S1078" t="e">
        <f t="shared" si="68"/>
        <v>#VALUE!</v>
      </c>
    </row>
    <row r="1079" spans="1:19" x14ac:dyDescent="0.25">
      <c r="A1079" t="s">
        <v>130</v>
      </c>
      <c r="B1079" t="s">
        <v>3339</v>
      </c>
      <c r="C1079">
        <v>2009</v>
      </c>
      <c r="D1079">
        <f t="shared" si="65"/>
        <v>60350.25</v>
      </c>
      <c r="E1079">
        <v>37500</v>
      </c>
      <c r="F1079" t="s">
        <v>3340</v>
      </c>
      <c r="G1079" t="s">
        <v>29</v>
      </c>
      <c r="H1079" t="s">
        <v>1938</v>
      </c>
      <c r="I1079" t="s">
        <v>134</v>
      </c>
      <c r="J1079" t="s">
        <v>61</v>
      </c>
      <c r="K1079" t="s">
        <v>487</v>
      </c>
      <c r="L1079" t="s">
        <v>41</v>
      </c>
      <c r="M1079">
        <f t="shared" si="66"/>
        <v>0</v>
      </c>
      <c r="N1079" t="s">
        <v>24</v>
      </c>
      <c r="O1079" t="s">
        <v>1635</v>
      </c>
      <c r="P1079">
        <f t="shared" si="67"/>
        <v>18490</v>
      </c>
      <c r="Q1079">
        <v>21500</v>
      </c>
      <c r="R1079">
        <v>332</v>
      </c>
      <c r="S1079">
        <f t="shared" si="68"/>
        <v>3.7</v>
      </c>
    </row>
    <row r="1080" spans="1:19" x14ac:dyDescent="0.25">
      <c r="A1080" t="s">
        <v>142</v>
      </c>
      <c r="B1080" t="s">
        <v>784</v>
      </c>
      <c r="C1080">
        <v>2023</v>
      </c>
      <c r="D1080">
        <f t="shared" si="65"/>
        <v>3413.41014</v>
      </c>
      <c r="E1080">
        <v>2121</v>
      </c>
      <c r="F1080" t="s">
        <v>3341</v>
      </c>
      <c r="G1080" t="s">
        <v>29</v>
      </c>
      <c r="H1080" t="s">
        <v>1440</v>
      </c>
      <c r="I1080" t="s">
        <v>95</v>
      </c>
      <c r="J1080" t="s">
        <v>118</v>
      </c>
      <c r="K1080" t="s">
        <v>214</v>
      </c>
      <c r="L1080" t="s">
        <v>41</v>
      </c>
      <c r="M1080">
        <f t="shared" si="66"/>
        <v>0</v>
      </c>
      <c r="N1080" t="s">
        <v>24</v>
      </c>
      <c r="O1080" t="s">
        <v>3342</v>
      </c>
      <c r="P1080">
        <f t="shared" si="67"/>
        <v>35045</v>
      </c>
      <c r="Q1080">
        <v>40750</v>
      </c>
      <c r="R1080">
        <v>252</v>
      </c>
      <c r="S1080">
        <f t="shared" si="68"/>
        <v>2</v>
      </c>
    </row>
    <row r="1081" spans="1:19" x14ac:dyDescent="0.25">
      <c r="A1081" t="s">
        <v>84</v>
      </c>
      <c r="B1081" t="s">
        <v>3343</v>
      </c>
      <c r="C1081">
        <v>2013</v>
      </c>
      <c r="D1081">
        <f t="shared" si="65"/>
        <v>91732.38</v>
      </c>
      <c r="E1081">
        <v>57000</v>
      </c>
      <c r="F1081" t="s">
        <v>1301</v>
      </c>
      <c r="G1081" t="s">
        <v>29</v>
      </c>
      <c r="H1081" t="s">
        <v>3344</v>
      </c>
      <c r="I1081" t="s">
        <v>107</v>
      </c>
      <c r="J1081" t="s">
        <v>118</v>
      </c>
      <c r="K1081" t="s">
        <v>146</v>
      </c>
      <c r="L1081" t="s">
        <v>41</v>
      </c>
      <c r="M1081">
        <f t="shared" si="66"/>
        <v>0</v>
      </c>
      <c r="N1081" t="s">
        <v>24</v>
      </c>
      <c r="O1081" t="s">
        <v>722</v>
      </c>
      <c r="P1081">
        <f t="shared" si="67"/>
        <v>22360</v>
      </c>
      <c r="Q1081">
        <v>26000</v>
      </c>
      <c r="R1081">
        <v>510</v>
      </c>
      <c r="S1081">
        <f t="shared" si="68"/>
        <v>5</v>
      </c>
    </row>
    <row r="1082" spans="1:19" x14ac:dyDescent="0.25">
      <c r="A1082" t="s">
        <v>120</v>
      </c>
      <c r="B1082" t="s">
        <v>3345</v>
      </c>
      <c r="C1082">
        <v>2020</v>
      </c>
      <c r="D1082">
        <f t="shared" si="65"/>
        <v>35405.480000000003</v>
      </c>
      <c r="E1082">
        <v>22000</v>
      </c>
      <c r="F1082" t="s">
        <v>2567</v>
      </c>
      <c r="G1082" t="s">
        <v>29</v>
      </c>
      <c r="H1082" t="s">
        <v>2930</v>
      </c>
      <c r="I1082" t="s">
        <v>72</v>
      </c>
      <c r="J1082" t="s">
        <v>118</v>
      </c>
      <c r="K1082" t="s">
        <v>146</v>
      </c>
      <c r="L1082" t="s">
        <v>41</v>
      </c>
      <c r="M1082">
        <f t="shared" si="66"/>
        <v>0</v>
      </c>
      <c r="N1082" t="s">
        <v>24</v>
      </c>
      <c r="O1082" t="s">
        <v>582</v>
      </c>
      <c r="P1082">
        <f t="shared" si="67"/>
        <v>59770</v>
      </c>
      <c r="Q1082">
        <v>69500</v>
      </c>
      <c r="R1082">
        <v>463</v>
      </c>
      <c r="S1082">
        <f t="shared" si="68"/>
        <v>4</v>
      </c>
    </row>
    <row r="1083" spans="1:19" x14ac:dyDescent="0.25">
      <c r="A1083" t="s">
        <v>16</v>
      </c>
      <c r="B1083" t="s">
        <v>2570</v>
      </c>
      <c r="C1083">
        <v>2023</v>
      </c>
      <c r="D1083">
        <f t="shared" si="65"/>
        <v>3218.68</v>
      </c>
      <c r="E1083">
        <v>2000</v>
      </c>
      <c r="F1083" t="s">
        <v>2257</v>
      </c>
      <c r="G1083" t="s">
        <v>29</v>
      </c>
      <c r="H1083" t="s">
        <v>2571</v>
      </c>
      <c r="I1083" t="s">
        <v>72</v>
      </c>
      <c r="J1083" t="s">
        <v>22</v>
      </c>
      <c r="K1083" t="s">
        <v>22</v>
      </c>
      <c r="L1083" t="s">
        <v>41</v>
      </c>
      <c r="M1083">
        <f t="shared" si="66"/>
        <v>0</v>
      </c>
      <c r="N1083" t="s">
        <v>24</v>
      </c>
      <c r="O1083" t="s">
        <v>3346</v>
      </c>
      <c r="P1083">
        <f t="shared" si="67"/>
        <v>57190</v>
      </c>
      <c r="Q1083">
        <v>66500</v>
      </c>
      <c r="R1083">
        <v>315</v>
      </c>
      <c r="S1083">
        <f t="shared" si="68"/>
        <v>2.7</v>
      </c>
    </row>
    <row r="1084" spans="1:19" x14ac:dyDescent="0.25">
      <c r="A1084" t="s">
        <v>567</v>
      </c>
      <c r="B1084" t="s">
        <v>3347</v>
      </c>
      <c r="C1084">
        <v>2018</v>
      </c>
      <c r="D1084">
        <f t="shared" si="65"/>
        <v>99460.430680000005</v>
      </c>
      <c r="E1084">
        <v>61802</v>
      </c>
      <c r="F1084" t="s">
        <v>3348</v>
      </c>
      <c r="G1084" t="s">
        <v>19</v>
      </c>
      <c r="H1084" t="s">
        <v>3349</v>
      </c>
      <c r="I1084" t="s">
        <v>95</v>
      </c>
      <c r="J1084" t="s">
        <v>22</v>
      </c>
      <c r="K1084" t="s">
        <v>33</v>
      </c>
      <c r="L1084" t="s">
        <v>41</v>
      </c>
      <c r="M1084">
        <f t="shared" si="66"/>
        <v>0</v>
      </c>
      <c r="N1084" t="s">
        <v>24</v>
      </c>
      <c r="O1084" t="s">
        <v>675</v>
      </c>
      <c r="P1084">
        <f t="shared" si="67"/>
        <v>27520</v>
      </c>
      <c r="Q1084">
        <v>32000</v>
      </c>
      <c r="R1084">
        <v>305</v>
      </c>
      <c r="S1084">
        <f t="shared" si="68"/>
        <v>3.6</v>
      </c>
    </row>
    <row r="1085" spans="1:19" x14ac:dyDescent="0.25">
      <c r="A1085" t="s">
        <v>125</v>
      </c>
      <c r="B1085" t="s">
        <v>2969</v>
      </c>
      <c r="C1085">
        <v>2010</v>
      </c>
      <c r="D1085">
        <f t="shared" si="65"/>
        <v>117481.81999999999</v>
      </c>
      <c r="E1085">
        <v>73000</v>
      </c>
      <c r="F1085" t="s">
        <v>2458</v>
      </c>
      <c r="G1085" t="s">
        <v>136</v>
      </c>
      <c r="H1085" t="s">
        <v>136</v>
      </c>
      <c r="I1085" t="s">
        <v>72</v>
      </c>
      <c r="J1085" t="s">
        <v>22</v>
      </c>
      <c r="K1085" t="s">
        <v>22</v>
      </c>
      <c r="L1085" t="s">
        <v>41</v>
      </c>
      <c r="M1085">
        <f t="shared" si="66"/>
        <v>0</v>
      </c>
      <c r="N1085" t="s">
        <v>24</v>
      </c>
      <c r="O1085" t="s">
        <v>276</v>
      </c>
      <c r="P1085">
        <f t="shared" si="67"/>
        <v>15050</v>
      </c>
      <c r="Q1085">
        <v>17500</v>
      </c>
      <c r="R1085" t="e">
        <v>#VALUE!</v>
      </c>
      <c r="S1085" t="e">
        <f t="shared" si="68"/>
        <v>#VALUE!</v>
      </c>
    </row>
    <row r="1086" spans="1:19" x14ac:dyDescent="0.25">
      <c r="A1086" t="s">
        <v>148</v>
      </c>
      <c r="B1086" t="s">
        <v>3350</v>
      </c>
      <c r="C1086">
        <v>2013</v>
      </c>
      <c r="D1086">
        <f t="shared" si="65"/>
        <v>177027.4</v>
      </c>
      <c r="E1086">
        <v>110000</v>
      </c>
      <c r="F1086" t="s">
        <v>1399</v>
      </c>
      <c r="G1086" t="s">
        <v>136</v>
      </c>
      <c r="H1086" t="s">
        <v>136</v>
      </c>
      <c r="I1086" t="s">
        <v>72</v>
      </c>
      <c r="J1086" t="s">
        <v>33</v>
      </c>
      <c r="K1086" t="s">
        <v>22</v>
      </c>
      <c r="L1086" t="s">
        <v>41</v>
      </c>
      <c r="M1086">
        <f t="shared" si="66"/>
        <v>0</v>
      </c>
      <c r="N1086" t="s">
        <v>24</v>
      </c>
      <c r="O1086" t="s">
        <v>309</v>
      </c>
      <c r="P1086">
        <f t="shared" si="67"/>
        <v>6450</v>
      </c>
      <c r="Q1086">
        <v>7500</v>
      </c>
      <c r="R1086" t="e">
        <v>#VALUE!</v>
      </c>
      <c r="S1086" t="e">
        <f t="shared" si="68"/>
        <v>#VALUE!</v>
      </c>
    </row>
    <row r="1087" spans="1:19" x14ac:dyDescent="0.25">
      <c r="A1087" t="s">
        <v>210</v>
      </c>
      <c r="B1087" t="s">
        <v>3351</v>
      </c>
      <c r="C1087">
        <v>2013</v>
      </c>
      <c r="D1087">
        <f t="shared" si="65"/>
        <v>171716.57800000001</v>
      </c>
      <c r="E1087">
        <v>106700</v>
      </c>
      <c r="F1087" t="s">
        <v>3352</v>
      </c>
      <c r="G1087" t="s">
        <v>19</v>
      </c>
      <c r="H1087" t="s">
        <v>3353</v>
      </c>
      <c r="I1087" t="s">
        <v>21</v>
      </c>
      <c r="J1087" t="s">
        <v>22</v>
      </c>
      <c r="K1087" t="s">
        <v>22</v>
      </c>
      <c r="L1087" t="s">
        <v>41</v>
      </c>
      <c r="M1087">
        <f t="shared" si="66"/>
        <v>0</v>
      </c>
      <c r="N1087" t="s">
        <v>24</v>
      </c>
      <c r="O1087" t="s">
        <v>1965</v>
      </c>
      <c r="P1087">
        <f t="shared" si="67"/>
        <v>11610</v>
      </c>
      <c r="Q1087">
        <v>13500</v>
      </c>
      <c r="R1087">
        <v>290</v>
      </c>
      <c r="S1087">
        <f t="shared" si="68"/>
        <v>3.6</v>
      </c>
    </row>
    <row r="1088" spans="1:19" x14ac:dyDescent="0.25">
      <c r="A1088" t="s">
        <v>50</v>
      </c>
      <c r="B1088" t="s">
        <v>2770</v>
      </c>
      <c r="C1088">
        <v>2013</v>
      </c>
      <c r="D1088">
        <f t="shared" si="65"/>
        <v>122253.5131</v>
      </c>
      <c r="E1088">
        <v>75965</v>
      </c>
      <c r="F1088" t="s">
        <v>3354</v>
      </c>
      <c r="G1088" t="s">
        <v>29</v>
      </c>
      <c r="H1088" t="s">
        <v>2772</v>
      </c>
      <c r="I1088" t="s">
        <v>48</v>
      </c>
      <c r="J1088" t="s">
        <v>118</v>
      </c>
      <c r="K1088" t="s">
        <v>22</v>
      </c>
      <c r="L1088" t="s">
        <v>23</v>
      </c>
      <c r="M1088">
        <f t="shared" si="66"/>
        <v>1</v>
      </c>
      <c r="N1088" t="s">
        <v>24</v>
      </c>
      <c r="O1088" t="s">
        <v>1021</v>
      </c>
      <c r="P1088">
        <f t="shared" si="67"/>
        <v>30959.14</v>
      </c>
      <c r="Q1088">
        <v>35999</v>
      </c>
      <c r="R1088">
        <v>450</v>
      </c>
      <c r="S1088">
        <f t="shared" si="68"/>
        <v>4.2</v>
      </c>
    </row>
    <row r="1089" spans="1:19" x14ac:dyDescent="0.25">
      <c r="A1089" t="s">
        <v>210</v>
      </c>
      <c r="B1089" t="s">
        <v>3355</v>
      </c>
      <c r="C1089">
        <v>2022</v>
      </c>
      <c r="D1089">
        <f t="shared" si="65"/>
        <v>51183.449359999999</v>
      </c>
      <c r="E1089">
        <v>31804</v>
      </c>
      <c r="F1089" t="s">
        <v>3356</v>
      </c>
      <c r="G1089" t="s">
        <v>29</v>
      </c>
      <c r="H1089" t="s">
        <v>570</v>
      </c>
      <c r="I1089" t="s">
        <v>39</v>
      </c>
      <c r="J1089" t="s">
        <v>2227</v>
      </c>
      <c r="K1089" t="s">
        <v>2228</v>
      </c>
      <c r="L1089" t="s">
        <v>23</v>
      </c>
      <c r="M1089">
        <f t="shared" si="66"/>
        <v>1</v>
      </c>
      <c r="N1089" t="s">
        <v>24</v>
      </c>
      <c r="O1089" t="s">
        <v>3357</v>
      </c>
      <c r="P1089">
        <f t="shared" si="67"/>
        <v>42135.7</v>
      </c>
      <c r="Q1089">
        <v>48995</v>
      </c>
      <c r="R1089" t="e">
        <v>#VALUE!</v>
      </c>
      <c r="S1089" t="e">
        <f t="shared" si="68"/>
        <v>#VALUE!</v>
      </c>
    </row>
    <row r="1090" spans="1:19" x14ac:dyDescent="0.25">
      <c r="A1090" t="s">
        <v>857</v>
      </c>
      <c r="B1090" t="s">
        <v>1669</v>
      </c>
      <c r="C1090">
        <v>1992</v>
      </c>
      <c r="D1090">
        <f t="shared" si="65"/>
        <v>202454.97200000001</v>
      </c>
      <c r="E1090">
        <v>125800</v>
      </c>
      <c r="F1090" t="s">
        <v>3358</v>
      </c>
      <c r="G1090" t="s">
        <v>136</v>
      </c>
      <c r="H1090" t="s">
        <v>136</v>
      </c>
      <c r="I1090" t="s">
        <v>839</v>
      </c>
      <c r="J1090" t="s">
        <v>214</v>
      </c>
      <c r="K1090" t="s">
        <v>22</v>
      </c>
      <c r="L1090" t="s">
        <v>41</v>
      </c>
      <c r="M1090">
        <f t="shared" si="66"/>
        <v>0</v>
      </c>
      <c r="N1090" t="s">
        <v>24</v>
      </c>
      <c r="O1090" t="s">
        <v>818</v>
      </c>
      <c r="P1090">
        <f t="shared" si="67"/>
        <v>9890</v>
      </c>
      <c r="Q1090">
        <v>11500</v>
      </c>
      <c r="R1090" t="e">
        <v>#VALUE!</v>
      </c>
      <c r="S1090" t="e">
        <f t="shared" si="68"/>
        <v>#VALUE!</v>
      </c>
    </row>
    <row r="1091" spans="1:19" x14ac:dyDescent="0.25">
      <c r="A1091" t="s">
        <v>305</v>
      </c>
      <c r="B1091" t="s">
        <v>3359</v>
      </c>
      <c r="C1091">
        <v>2005</v>
      </c>
      <c r="D1091">
        <f t="shared" ref="D1091:D1154" si="69">E1091*1.60934</f>
        <v>187198.42879999999</v>
      </c>
      <c r="E1091">
        <v>116320</v>
      </c>
      <c r="F1091" t="s">
        <v>3360</v>
      </c>
      <c r="G1091" t="s">
        <v>29</v>
      </c>
      <c r="H1091" t="s">
        <v>3361</v>
      </c>
      <c r="I1091" t="s">
        <v>247</v>
      </c>
      <c r="J1091" t="s">
        <v>33</v>
      </c>
      <c r="K1091" t="s">
        <v>214</v>
      </c>
      <c r="L1091" t="s">
        <v>23</v>
      </c>
      <c r="M1091">
        <f t="shared" ref="M1091:M1154" si="70">IF(ISNUMBER(SEARCH("At least 1 accident or damage reported", L1091)), 1, 0)</f>
        <v>1</v>
      </c>
      <c r="N1091" t="s">
        <v>24</v>
      </c>
      <c r="O1091" t="s">
        <v>1273</v>
      </c>
      <c r="P1091">
        <f t="shared" ref="P1091:P1154" si="71">Q1091*0.86</f>
        <v>5160</v>
      </c>
      <c r="Q1091">
        <v>6000</v>
      </c>
      <c r="R1091">
        <v>215</v>
      </c>
      <c r="S1091">
        <f t="shared" ref="S1091:S1154" si="72">VALUE(SUBSTITUTE(MID(H1091, SEARCH("L", H1091)-4, 4), "L", ""))</f>
        <v>3.2</v>
      </c>
    </row>
    <row r="1092" spans="1:19" x14ac:dyDescent="0.25">
      <c r="A1092" t="s">
        <v>50</v>
      </c>
      <c r="B1092" t="s">
        <v>3362</v>
      </c>
      <c r="C1092">
        <v>2011</v>
      </c>
      <c r="D1092">
        <f t="shared" si="69"/>
        <v>252465.21249999999</v>
      </c>
      <c r="E1092">
        <v>156875</v>
      </c>
      <c r="F1092" t="s">
        <v>3363</v>
      </c>
      <c r="G1092" t="s">
        <v>29</v>
      </c>
      <c r="H1092" t="s">
        <v>3364</v>
      </c>
      <c r="I1092" t="s">
        <v>134</v>
      </c>
      <c r="J1092" t="s">
        <v>22</v>
      </c>
      <c r="K1092" t="s">
        <v>214</v>
      </c>
      <c r="L1092" t="s">
        <v>23</v>
      </c>
      <c r="M1092">
        <f t="shared" si="70"/>
        <v>1</v>
      </c>
      <c r="N1092" t="s">
        <v>24</v>
      </c>
      <c r="O1092" t="s">
        <v>1011</v>
      </c>
      <c r="P1092">
        <f t="shared" si="71"/>
        <v>8514</v>
      </c>
      <c r="Q1092">
        <v>9900</v>
      </c>
      <c r="R1092">
        <v>354</v>
      </c>
      <c r="S1092">
        <f t="shared" si="72"/>
        <v>4.2</v>
      </c>
    </row>
    <row r="1093" spans="1:19" x14ac:dyDescent="0.25">
      <c r="A1093" t="s">
        <v>79</v>
      </c>
      <c r="B1093" t="s">
        <v>975</v>
      </c>
      <c r="C1093">
        <v>2023</v>
      </c>
      <c r="D1093">
        <f t="shared" si="69"/>
        <v>317.03998000000001</v>
      </c>
      <c r="E1093">
        <v>197</v>
      </c>
      <c r="F1093" t="s">
        <v>3365</v>
      </c>
      <c r="H1093" t="s">
        <v>977</v>
      </c>
      <c r="I1093" t="s">
        <v>72</v>
      </c>
      <c r="J1093" t="s">
        <v>40</v>
      </c>
      <c r="K1093" t="s">
        <v>22</v>
      </c>
      <c r="L1093" t="s">
        <v>41</v>
      </c>
      <c r="M1093">
        <f t="shared" si="70"/>
        <v>0</v>
      </c>
      <c r="N1093" t="s">
        <v>24</v>
      </c>
      <c r="O1093" t="s">
        <v>1998</v>
      </c>
      <c r="P1093">
        <f t="shared" si="71"/>
        <v>73100</v>
      </c>
      <c r="Q1093">
        <v>85000</v>
      </c>
      <c r="R1093">
        <v>670</v>
      </c>
      <c r="S1093" t="e">
        <f t="shared" si="72"/>
        <v>#VALUE!</v>
      </c>
    </row>
    <row r="1094" spans="1:19" x14ac:dyDescent="0.25">
      <c r="A1094" t="s">
        <v>363</v>
      </c>
      <c r="B1094" t="s">
        <v>3366</v>
      </c>
      <c r="C1094">
        <v>2020</v>
      </c>
      <c r="D1094">
        <f t="shared" si="69"/>
        <v>56648.767999999996</v>
      </c>
      <c r="E1094">
        <v>35200</v>
      </c>
      <c r="F1094" t="s">
        <v>3367</v>
      </c>
      <c r="G1094" t="s">
        <v>29</v>
      </c>
      <c r="H1094" t="s">
        <v>366</v>
      </c>
      <c r="I1094" t="s">
        <v>95</v>
      </c>
      <c r="J1094" t="s">
        <v>40</v>
      </c>
      <c r="K1094" t="s">
        <v>22</v>
      </c>
      <c r="L1094" t="s">
        <v>41</v>
      </c>
      <c r="M1094">
        <f t="shared" si="70"/>
        <v>0</v>
      </c>
      <c r="N1094" t="s">
        <v>24</v>
      </c>
      <c r="O1094" t="s">
        <v>323</v>
      </c>
      <c r="P1094">
        <f t="shared" si="71"/>
        <v>24510</v>
      </c>
      <c r="Q1094">
        <v>28500</v>
      </c>
      <c r="R1094">
        <v>237</v>
      </c>
      <c r="S1094">
        <f t="shared" si="72"/>
        <v>2</v>
      </c>
    </row>
    <row r="1095" spans="1:19" x14ac:dyDescent="0.25">
      <c r="A1095" t="s">
        <v>403</v>
      </c>
      <c r="B1095" t="s">
        <v>971</v>
      </c>
      <c r="C1095">
        <v>2014</v>
      </c>
      <c r="D1095">
        <f t="shared" si="69"/>
        <v>122309.84</v>
      </c>
      <c r="E1095">
        <v>76000</v>
      </c>
      <c r="F1095" t="s">
        <v>2409</v>
      </c>
      <c r="G1095" t="s">
        <v>29</v>
      </c>
      <c r="H1095" t="s">
        <v>973</v>
      </c>
      <c r="I1095" t="s">
        <v>72</v>
      </c>
      <c r="J1095" t="s">
        <v>22</v>
      </c>
      <c r="K1095" t="s">
        <v>22</v>
      </c>
      <c r="L1095" t="s">
        <v>41</v>
      </c>
      <c r="M1095">
        <f t="shared" si="70"/>
        <v>0</v>
      </c>
      <c r="N1095" t="s">
        <v>24</v>
      </c>
      <c r="O1095" t="s">
        <v>1716</v>
      </c>
      <c r="P1095">
        <f t="shared" si="71"/>
        <v>16340</v>
      </c>
      <c r="Q1095">
        <v>19000</v>
      </c>
      <c r="R1095">
        <v>404</v>
      </c>
      <c r="S1095">
        <f t="shared" si="72"/>
        <v>3</v>
      </c>
    </row>
    <row r="1096" spans="1:19" x14ac:dyDescent="0.25">
      <c r="A1096" t="s">
        <v>110</v>
      </c>
      <c r="B1096" t="s">
        <v>3368</v>
      </c>
      <c r="C1096">
        <v>2019</v>
      </c>
      <c r="D1096">
        <f t="shared" si="69"/>
        <v>46670.86</v>
      </c>
      <c r="E1096">
        <v>29000</v>
      </c>
      <c r="F1096" t="s">
        <v>1736</v>
      </c>
      <c r="G1096" t="s">
        <v>29</v>
      </c>
      <c r="H1096" t="s">
        <v>1783</v>
      </c>
      <c r="I1096" t="s">
        <v>72</v>
      </c>
      <c r="J1096" t="s">
        <v>118</v>
      </c>
      <c r="K1096" t="s">
        <v>22</v>
      </c>
      <c r="L1096" t="s">
        <v>41</v>
      </c>
      <c r="M1096">
        <f t="shared" si="70"/>
        <v>0</v>
      </c>
      <c r="N1096" t="s">
        <v>24</v>
      </c>
      <c r="O1096" t="s">
        <v>3369</v>
      </c>
      <c r="P1096">
        <f t="shared" si="71"/>
        <v>29670</v>
      </c>
      <c r="Q1096">
        <v>34500</v>
      </c>
      <c r="R1096">
        <v>247</v>
      </c>
      <c r="S1096">
        <f t="shared" si="72"/>
        <v>2</v>
      </c>
    </row>
    <row r="1097" spans="1:19" x14ac:dyDescent="0.25">
      <c r="A1097" t="s">
        <v>68</v>
      </c>
      <c r="B1097" t="s">
        <v>1701</v>
      </c>
      <c r="C1097">
        <v>2019</v>
      </c>
      <c r="D1097">
        <f t="shared" si="69"/>
        <v>53911.280659999997</v>
      </c>
      <c r="E1097">
        <v>33499</v>
      </c>
      <c r="F1097" t="s">
        <v>3370</v>
      </c>
      <c r="G1097" t="s">
        <v>29</v>
      </c>
      <c r="H1097" t="s">
        <v>181</v>
      </c>
      <c r="I1097" t="s">
        <v>72</v>
      </c>
      <c r="J1097" t="s">
        <v>33</v>
      </c>
      <c r="K1097" t="s">
        <v>22</v>
      </c>
      <c r="L1097" t="s">
        <v>23</v>
      </c>
      <c r="M1097">
        <f t="shared" si="70"/>
        <v>1</v>
      </c>
      <c r="N1097" t="s">
        <v>24</v>
      </c>
      <c r="O1097" t="s">
        <v>3371</v>
      </c>
      <c r="P1097">
        <f t="shared" si="71"/>
        <v>38265.699999999997</v>
      </c>
      <c r="Q1097">
        <v>44495</v>
      </c>
      <c r="R1097">
        <v>445</v>
      </c>
      <c r="S1097">
        <f t="shared" si="72"/>
        <v>4.4000000000000004</v>
      </c>
    </row>
    <row r="1098" spans="1:19" x14ac:dyDescent="0.25">
      <c r="A1098" t="s">
        <v>56</v>
      </c>
      <c r="B1098" t="s">
        <v>3372</v>
      </c>
      <c r="C1098">
        <v>2019</v>
      </c>
      <c r="D1098">
        <f t="shared" si="69"/>
        <v>41487.175860000003</v>
      </c>
      <c r="E1098">
        <v>25779</v>
      </c>
      <c r="F1098" t="s">
        <v>3373</v>
      </c>
      <c r="G1098" t="s">
        <v>29</v>
      </c>
      <c r="H1098" t="s">
        <v>2199</v>
      </c>
      <c r="I1098" t="s">
        <v>123</v>
      </c>
      <c r="J1098" t="s">
        <v>3374</v>
      </c>
      <c r="K1098" t="s">
        <v>813</v>
      </c>
      <c r="L1098" t="s">
        <v>23</v>
      </c>
      <c r="M1098">
        <f t="shared" si="70"/>
        <v>1</v>
      </c>
      <c r="O1098" t="s">
        <v>315</v>
      </c>
      <c r="P1098">
        <f t="shared" si="71"/>
        <v>26659.14</v>
      </c>
      <c r="Q1098">
        <v>30999</v>
      </c>
      <c r="R1098" t="e">
        <v>#VALUE!</v>
      </c>
      <c r="S1098" t="e">
        <f t="shared" si="72"/>
        <v>#VALUE!</v>
      </c>
    </row>
    <row r="1099" spans="1:19" x14ac:dyDescent="0.25">
      <c r="A1099" t="s">
        <v>503</v>
      </c>
      <c r="B1099" t="s">
        <v>3375</v>
      </c>
      <c r="C1099">
        <v>2015</v>
      </c>
      <c r="D1099">
        <f t="shared" si="69"/>
        <v>122786.20464</v>
      </c>
      <c r="E1099">
        <v>76296</v>
      </c>
      <c r="F1099" t="s">
        <v>3376</v>
      </c>
      <c r="G1099" t="s">
        <v>29</v>
      </c>
      <c r="H1099" t="s">
        <v>2139</v>
      </c>
      <c r="I1099" t="s">
        <v>21</v>
      </c>
      <c r="J1099" t="s">
        <v>33</v>
      </c>
      <c r="K1099" t="s">
        <v>22</v>
      </c>
      <c r="L1099" t="s">
        <v>23</v>
      </c>
      <c r="M1099">
        <f t="shared" si="70"/>
        <v>1</v>
      </c>
      <c r="N1099" t="s">
        <v>24</v>
      </c>
      <c r="O1099" t="s">
        <v>3377</v>
      </c>
      <c r="P1099">
        <f t="shared" si="71"/>
        <v>8170</v>
      </c>
      <c r="Q1099">
        <v>9500</v>
      </c>
      <c r="R1099">
        <v>182</v>
      </c>
      <c r="S1099">
        <f t="shared" si="72"/>
        <v>2.4</v>
      </c>
    </row>
    <row r="1100" spans="1:19" x14ac:dyDescent="0.25">
      <c r="A1100" t="s">
        <v>68</v>
      </c>
      <c r="B1100" t="s">
        <v>3378</v>
      </c>
      <c r="C1100">
        <v>2014</v>
      </c>
      <c r="D1100">
        <f t="shared" si="69"/>
        <v>47560.825019999997</v>
      </c>
      <c r="E1100">
        <v>29553</v>
      </c>
      <c r="F1100" t="s">
        <v>3379</v>
      </c>
      <c r="H1100" t="s">
        <v>3380</v>
      </c>
      <c r="I1100" t="s">
        <v>257</v>
      </c>
      <c r="J1100" t="s">
        <v>22</v>
      </c>
      <c r="K1100" t="s">
        <v>33</v>
      </c>
      <c r="L1100" t="s">
        <v>41</v>
      </c>
      <c r="M1100">
        <f t="shared" si="70"/>
        <v>0</v>
      </c>
      <c r="N1100" t="s">
        <v>24</v>
      </c>
      <c r="O1100" t="s">
        <v>3381</v>
      </c>
      <c r="P1100">
        <f t="shared" si="71"/>
        <v>11008</v>
      </c>
      <c r="Q1100">
        <v>12800</v>
      </c>
      <c r="R1100">
        <v>170</v>
      </c>
      <c r="S1100">
        <f t="shared" si="72"/>
        <v>0.65</v>
      </c>
    </row>
    <row r="1101" spans="1:19" x14ac:dyDescent="0.25">
      <c r="A1101" t="s">
        <v>130</v>
      </c>
      <c r="B1101" t="s">
        <v>3382</v>
      </c>
      <c r="C1101">
        <v>2011</v>
      </c>
      <c r="D1101">
        <f t="shared" si="69"/>
        <v>176869.68468000001</v>
      </c>
      <c r="E1101">
        <v>109902</v>
      </c>
      <c r="F1101" t="s">
        <v>3383</v>
      </c>
      <c r="G1101" t="s">
        <v>29</v>
      </c>
      <c r="H1101" t="s">
        <v>3384</v>
      </c>
      <c r="I1101" t="s">
        <v>72</v>
      </c>
      <c r="J1101" t="s">
        <v>40</v>
      </c>
      <c r="K1101" t="s">
        <v>33</v>
      </c>
      <c r="L1101" t="s">
        <v>41</v>
      </c>
      <c r="M1101">
        <f t="shared" si="70"/>
        <v>0</v>
      </c>
      <c r="N1101" t="s">
        <v>24</v>
      </c>
      <c r="O1101" t="s">
        <v>152</v>
      </c>
      <c r="P1101">
        <f t="shared" si="71"/>
        <v>3870</v>
      </c>
      <c r="Q1101">
        <v>4500</v>
      </c>
      <c r="R1101">
        <v>122</v>
      </c>
      <c r="S1101">
        <f t="shared" si="72"/>
        <v>1.8</v>
      </c>
    </row>
    <row r="1102" spans="1:19" x14ac:dyDescent="0.25">
      <c r="A1102" t="s">
        <v>120</v>
      </c>
      <c r="B1102" t="s">
        <v>2993</v>
      </c>
      <c r="C1102">
        <v>2019</v>
      </c>
      <c r="D1102">
        <f t="shared" si="69"/>
        <v>37148.395219999999</v>
      </c>
      <c r="E1102">
        <v>23083</v>
      </c>
      <c r="F1102" t="s">
        <v>3385</v>
      </c>
      <c r="G1102" t="s">
        <v>29</v>
      </c>
      <c r="H1102" t="s">
        <v>1919</v>
      </c>
      <c r="I1102" t="s">
        <v>191</v>
      </c>
      <c r="J1102" t="s">
        <v>118</v>
      </c>
      <c r="K1102" t="s">
        <v>146</v>
      </c>
      <c r="L1102" t="s">
        <v>41</v>
      </c>
      <c r="M1102">
        <f t="shared" si="70"/>
        <v>0</v>
      </c>
      <c r="N1102" t="s">
        <v>24</v>
      </c>
      <c r="O1102" t="s">
        <v>1945</v>
      </c>
      <c r="P1102">
        <f t="shared" si="71"/>
        <v>28810</v>
      </c>
      <c r="Q1102">
        <v>33500</v>
      </c>
      <c r="R1102">
        <v>255</v>
      </c>
      <c r="S1102">
        <f t="shared" si="72"/>
        <v>2</v>
      </c>
    </row>
    <row r="1103" spans="1:19" x14ac:dyDescent="0.25">
      <c r="A1103" t="s">
        <v>97</v>
      </c>
      <c r="B1103" t="s">
        <v>3386</v>
      </c>
      <c r="C1103">
        <v>2003</v>
      </c>
      <c r="D1103">
        <f t="shared" si="69"/>
        <v>231101.22399999999</v>
      </c>
      <c r="E1103">
        <v>143600</v>
      </c>
      <c r="F1103" t="s">
        <v>3387</v>
      </c>
      <c r="G1103" t="s">
        <v>29</v>
      </c>
      <c r="H1103" t="s">
        <v>3388</v>
      </c>
      <c r="I1103" t="s">
        <v>134</v>
      </c>
      <c r="J1103" t="s">
        <v>22</v>
      </c>
      <c r="K1103" t="s">
        <v>22</v>
      </c>
      <c r="L1103" t="s">
        <v>41</v>
      </c>
      <c r="M1103">
        <f t="shared" si="70"/>
        <v>0</v>
      </c>
      <c r="N1103" t="s">
        <v>24</v>
      </c>
      <c r="O1103" t="s">
        <v>3389</v>
      </c>
      <c r="P1103">
        <f t="shared" si="71"/>
        <v>3611.14</v>
      </c>
      <c r="Q1103">
        <v>4199</v>
      </c>
      <c r="R1103">
        <v>180</v>
      </c>
      <c r="S1103">
        <f t="shared" si="72"/>
        <v>1.8</v>
      </c>
    </row>
    <row r="1104" spans="1:19" x14ac:dyDescent="0.25">
      <c r="A1104" t="s">
        <v>567</v>
      </c>
      <c r="B1104" t="s">
        <v>1794</v>
      </c>
      <c r="C1104">
        <v>2021</v>
      </c>
      <c r="D1104">
        <f t="shared" si="69"/>
        <v>35405.480000000003</v>
      </c>
      <c r="E1104">
        <v>22000</v>
      </c>
      <c r="F1104" t="s">
        <v>2567</v>
      </c>
      <c r="G1104" t="s">
        <v>29</v>
      </c>
      <c r="H1104" t="s">
        <v>1385</v>
      </c>
      <c r="I1104" t="s">
        <v>95</v>
      </c>
      <c r="J1104" t="s">
        <v>22</v>
      </c>
      <c r="K1104" t="s">
        <v>22</v>
      </c>
      <c r="L1104" t="s">
        <v>41</v>
      </c>
      <c r="M1104">
        <f t="shared" si="70"/>
        <v>0</v>
      </c>
      <c r="N1104" t="s">
        <v>24</v>
      </c>
      <c r="O1104" t="s">
        <v>3390</v>
      </c>
      <c r="P1104">
        <f t="shared" si="71"/>
        <v>47128</v>
      </c>
      <c r="Q1104">
        <v>54800</v>
      </c>
      <c r="R1104">
        <v>395</v>
      </c>
      <c r="S1104">
        <f t="shared" si="72"/>
        <v>5.7</v>
      </c>
    </row>
    <row r="1105" spans="1:19" x14ac:dyDescent="0.25">
      <c r="A1105" t="s">
        <v>120</v>
      </c>
      <c r="B1105" t="s">
        <v>3391</v>
      </c>
      <c r="C1105">
        <v>2022</v>
      </c>
      <c r="D1105">
        <f t="shared" si="69"/>
        <v>20921.419999999998</v>
      </c>
      <c r="E1105">
        <v>13000</v>
      </c>
      <c r="F1105" t="s">
        <v>3286</v>
      </c>
      <c r="G1105" t="s">
        <v>46</v>
      </c>
      <c r="H1105" t="s">
        <v>3392</v>
      </c>
      <c r="I1105" t="s">
        <v>191</v>
      </c>
      <c r="J1105" t="s">
        <v>61</v>
      </c>
      <c r="K1105" t="s">
        <v>22</v>
      </c>
      <c r="L1105" t="s">
        <v>41</v>
      </c>
      <c r="M1105">
        <f t="shared" si="70"/>
        <v>0</v>
      </c>
      <c r="N1105" t="s">
        <v>24</v>
      </c>
      <c r="O1105" t="s">
        <v>3393</v>
      </c>
      <c r="P1105">
        <f t="shared" si="71"/>
        <v>70090</v>
      </c>
      <c r="Q1105">
        <v>81500</v>
      </c>
      <c r="R1105">
        <v>429</v>
      </c>
      <c r="S1105">
        <f t="shared" si="72"/>
        <v>3</v>
      </c>
    </row>
    <row r="1106" spans="1:19" x14ac:dyDescent="0.25">
      <c r="A1106" t="s">
        <v>50</v>
      </c>
      <c r="B1106" t="s">
        <v>576</v>
      </c>
      <c r="C1106">
        <v>2018</v>
      </c>
      <c r="D1106">
        <f t="shared" si="69"/>
        <v>85295.02</v>
      </c>
      <c r="E1106">
        <v>53000</v>
      </c>
      <c r="F1106" t="s">
        <v>1902</v>
      </c>
      <c r="G1106" t="s">
        <v>29</v>
      </c>
      <c r="H1106" t="s">
        <v>1440</v>
      </c>
      <c r="I1106" t="s">
        <v>72</v>
      </c>
      <c r="J1106" t="s">
        <v>118</v>
      </c>
      <c r="K1106" t="s">
        <v>108</v>
      </c>
      <c r="L1106" t="s">
        <v>23</v>
      </c>
      <c r="M1106">
        <f t="shared" si="70"/>
        <v>1</v>
      </c>
      <c r="N1106" t="s">
        <v>24</v>
      </c>
      <c r="O1106" t="s">
        <v>1815</v>
      </c>
      <c r="P1106">
        <f t="shared" si="71"/>
        <v>24080</v>
      </c>
      <c r="Q1106">
        <v>28000</v>
      </c>
      <c r="R1106">
        <v>252</v>
      </c>
      <c r="S1106">
        <f t="shared" si="72"/>
        <v>2</v>
      </c>
    </row>
    <row r="1107" spans="1:19" x14ac:dyDescent="0.25">
      <c r="A1107" t="s">
        <v>103</v>
      </c>
      <c r="B1107" t="s">
        <v>2107</v>
      </c>
      <c r="C1107">
        <v>2019</v>
      </c>
      <c r="D1107">
        <f t="shared" si="69"/>
        <v>72003.480939999994</v>
      </c>
      <c r="E1107">
        <v>44741</v>
      </c>
      <c r="F1107" t="s">
        <v>3394</v>
      </c>
      <c r="G1107" t="s">
        <v>29</v>
      </c>
      <c r="H1107" t="s">
        <v>970</v>
      </c>
      <c r="I1107" t="s">
        <v>165</v>
      </c>
      <c r="J1107" t="s">
        <v>146</v>
      </c>
      <c r="K1107" t="s">
        <v>146</v>
      </c>
      <c r="L1107" t="s">
        <v>41</v>
      </c>
      <c r="M1107">
        <f t="shared" si="70"/>
        <v>0</v>
      </c>
      <c r="N1107" t="s">
        <v>24</v>
      </c>
      <c r="O1107" t="s">
        <v>3395</v>
      </c>
      <c r="P1107">
        <f t="shared" si="71"/>
        <v>45579.14</v>
      </c>
      <c r="Q1107">
        <v>52999</v>
      </c>
      <c r="R1107">
        <v>450</v>
      </c>
      <c r="S1107">
        <f t="shared" si="72"/>
        <v>3.5</v>
      </c>
    </row>
    <row r="1108" spans="1:19" x14ac:dyDescent="0.25">
      <c r="A1108" t="s">
        <v>50</v>
      </c>
      <c r="B1108" t="s">
        <v>3396</v>
      </c>
      <c r="C1108">
        <v>2008</v>
      </c>
      <c r="D1108">
        <f t="shared" si="69"/>
        <v>325086.68</v>
      </c>
      <c r="E1108">
        <v>202000</v>
      </c>
      <c r="F1108" t="s">
        <v>3397</v>
      </c>
      <c r="G1108" t="s">
        <v>29</v>
      </c>
      <c r="H1108" t="s">
        <v>3398</v>
      </c>
      <c r="I1108" t="s">
        <v>72</v>
      </c>
      <c r="J1108" t="s">
        <v>40</v>
      </c>
      <c r="K1108" t="s">
        <v>33</v>
      </c>
      <c r="L1108" t="s">
        <v>23</v>
      </c>
      <c r="M1108">
        <f t="shared" si="70"/>
        <v>1</v>
      </c>
      <c r="N1108" t="s">
        <v>24</v>
      </c>
      <c r="O1108" t="s">
        <v>1740</v>
      </c>
      <c r="P1108">
        <f t="shared" si="71"/>
        <v>4902</v>
      </c>
      <c r="Q1108">
        <v>5700</v>
      </c>
      <c r="R1108">
        <v>255</v>
      </c>
      <c r="S1108">
        <f t="shared" si="72"/>
        <v>3.2</v>
      </c>
    </row>
    <row r="1109" spans="1:19" x14ac:dyDescent="0.25">
      <c r="A1109" t="s">
        <v>148</v>
      </c>
      <c r="B1109" t="s">
        <v>3399</v>
      </c>
      <c r="C1109">
        <v>2006</v>
      </c>
      <c r="D1109">
        <f t="shared" si="69"/>
        <v>346008.1</v>
      </c>
      <c r="E1109">
        <v>215000</v>
      </c>
      <c r="F1109" t="s">
        <v>3400</v>
      </c>
      <c r="G1109" t="s">
        <v>29</v>
      </c>
      <c r="H1109" t="s">
        <v>3401</v>
      </c>
      <c r="I1109" t="s">
        <v>72</v>
      </c>
      <c r="J1109" t="s">
        <v>22</v>
      </c>
      <c r="K1109" t="s">
        <v>22</v>
      </c>
      <c r="L1109" t="s">
        <v>23</v>
      </c>
      <c r="M1109">
        <f t="shared" si="70"/>
        <v>1</v>
      </c>
      <c r="N1109" t="s">
        <v>24</v>
      </c>
      <c r="O1109" t="s">
        <v>3402</v>
      </c>
      <c r="P1109">
        <f t="shared" si="71"/>
        <v>6015.7</v>
      </c>
      <c r="Q1109">
        <v>6995</v>
      </c>
      <c r="R1109">
        <v>345</v>
      </c>
      <c r="S1109">
        <f t="shared" si="72"/>
        <v>6</v>
      </c>
    </row>
    <row r="1110" spans="1:19" x14ac:dyDescent="0.25">
      <c r="A1110" t="s">
        <v>120</v>
      </c>
      <c r="B1110" t="s">
        <v>2928</v>
      </c>
      <c r="C1110">
        <v>2019</v>
      </c>
      <c r="D1110">
        <f t="shared" si="69"/>
        <v>124141.26892</v>
      </c>
      <c r="E1110">
        <v>77138</v>
      </c>
      <c r="F1110" t="s">
        <v>3403</v>
      </c>
      <c r="G1110" t="s">
        <v>29</v>
      </c>
      <c r="H1110" t="s">
        <v>3404</v>
      </c>
      <c r="I1110" t="s">
        <v>39</v>
      </c>
      <c r="J1110" t="s">
        <v>3405</v>
      </c>
      <c r="K1110" t="s">
        <v>22</v>
      </c>
      <c r="L1110" t="s">
        <v>41</v>
      </c>
      <c r="M1110">
        <f t="shared" si="70"/>
        <v>0</v>
      </c>
      <c r="O1110" t="s">
        <v>611</v>
      </c>
      <c r="P1110">
        <f t="shared" si="71"/>
        <v>42998.28</v>
      </c>
      <c r="Q1110">
        <v>49998</v>
      </c>
      <c r="R1110" t="e">
        <v>#VALUE!</v>
      </c>
      <c r="S1110">
        <f t="shared" si="72"/>
        <v>4</v>
      </c>
    </row>
    <row r="1111" spans="1:19" x14ac:dyDescent="0.25">
      <c r="A1111" t="s">
        <v>328</v>
      </c>
      <c r="B1111" t="s">
        <v>1569</v>
      </c>
      <c r="C1111">
        <v>2018</v>
      </c>
      <c r="D1111">
        <f t="shared" si="69"/>
        <v>145872.18693999999</v>
      </c>
      <c r="E1111">
        <v>90641</v>
      </c>
      <c r="F1111" t="s">
        <v>3406</v>
      </c>
      <c r="G1111" t="s">
        <v>29</v>
      </c>
      <c r="H1111" t="s">
        <v>2594</v>
      </c>
      <c r="I1111" t="s">
        <v>31</v>
      </c>
      <c r="J1111" t="s">
        <v>118</v>
      </c>
      <c r="K1111" t="s">
        <v>3407</v>
      </c>
      <c r="L1111" t="s">
        <v>41</v>
      </c>
      <c r="M1111">
        <f t="shared" si="70"/>
        <v>0</v>
      </c>
      <c r="O1111" t="s">
        <v>625</v>
      </c>
      <c r="P1111">
        <f t="shared" si="71"/>
        <v>22359.14</v>
      </c>
      <c r="Q1111">
        <v>25999</v>
      </c>
      <c r="R1111" t="e">
        <v>#VALUE!</v>
      </c>
      <c r="S1111" t="e">
        <f t="shared" si="72"/>
        <v>#VALUE!</v>
      </c>
    </row>
    <row r="1112" spans="1:19" x14ac:dyDescent="0.25">
      <c r="A1112" t="s">
        <v>97</v>
      </c>
      <c r="B1112" t="s">
        <v>3408</v>
      </c>
      <c r="C1112">
        <v>2011</v>
      </c>
      <c r="D1112">
        <f t="shared" si="69"/>
        <v>285982.93667999998</v>
      </c>
      <c r="E1112">
        <v>177702</v>
      </c>
      <c r="F1112" t="s">
        <v>3409</v>
      </c>
      <c r="G1112" t="s">
        <v>29</v>
      </c>
      <c r="H1112" t="s">
        <v>3410</v>
      </c>
      <c r="I1112" t="s">
        <v>72</v>
      </c>
      <c r="J1112" t="s">
        <v>33</v>
      </c>
      <c r="K1112" t="s">
        <v>33</v>
      </c>
      <c r="L1112" t="s">
        <v>23</v>
      </c>
      <c r="M1112">
        <f t="shared" si="70"/>
        <v>1</v>
      </c>
      <c r="N1112" t="s">
        <v>24</v>
      </c>
      <c r="O1112" t="s">
        <v>3411</v>
      </c>
      <c r="P1112">
        <f t="shared" si="71"/>
        <v>6622</v>
      </c>
      <c r="Q1112">
        <v>7700</v>
      </c>
      <c r="R1112">
        <v>179</v>
      </c>
      <c r="S1112">
        <f t="shared" si="72"/>
        <v>2.5</v>
      </c>
    </row>
    <row r="1113" spans="1:19" x14ac:dyDescent="0.25">
      <c r="A1113" t="s">
        <v>120</v>
      </c>
      <c r="B1113" t="s">
        <v>121</v>
      </c>
      <c r="C1113">
        <v>2018</v>
      </c>
      <c r="D1113">
        <f t="shared" si="69"/>
        <v>93904.989000000001</v>
      </c>
      <c r="E1113">
        <v>58350</v>
      </c>
      <c r="F1113" t="s">
        <v>3412</v>
      </c>
      <c r="G1113" t="s">
        <v>29</v>
      </c>
      <c r="H1113" t="s">
        <v>303</v>
      </c>
      <c r="I1113" t="s">
        <v>48</v>
      </c>
      <c r="J1113" t="s">
        <v>22</v>
      </c>
      <c r="K1113" t="s">
        <v>22</v>
      </c>
      <c r="L1113" t="s">
        <v>41</v>
      </c>
      <c r="M1113">
        <f t="shared" si="70"/>
        <v>0</v>
      </c>
      <c r="N1113" t="s">
        <v>24</v>
      </c>
      <c r="O1113" t="s">
        <v>3413</v>
      </c>
      <c r="P1113">
        <f t="shared" si="71"/>
        <v>25367.42</v>
      </c>
      <c r="Q1113">
        <v>29497</v>
      </c>
      <c r="R1113">
        <v>208</v>
      </c>
      <c r="S1113">
        <f t="shared" si="72"/>
        <v>2</v>
      </c>
    </row>
    <row r="1114" spans="1:19" x14ac:dyDescent="0.25">
      <c r="A1114" t="s">
        <v>148</v>
      </c>
      <c r="B1114" t="s">
        <v>2890</v>
      </c>
      <c r="C1114">
        <v>2010</v>
      </c>
      <c r="D1114">
        <f t="shared" si="69"/>
        <v>138676.8278</v>
      </c>
      <c r="E1114">
        <v>86170</v>
      </c>
      <c r="F1114" t="s">
        <v>3414</v>
      </c>
      <c r="G1114" t="s">
        <v>29</v>
      </c>
      <c r="H1114" t="s">
        <v>1053</v>
      </c>
      <c r="I1114" t="s">
        <v>21</v>
      </c>
      <c r="J1114" t="s">
        <v>22</v>
      </c>
      <c r="K1114" t="s">
        <v>22</v>
      </c>
      <c r="L1114" t="s">
        <v>23</v>
      </c>
      <c r="M1114">
        <f t="shared" si="70"/>
        <v>1</v>
      </c>
      <c r="N1114" t="s">
        <v>24</v>
      </c>
      <c r="O1114" t="s">
        <v>783</v>
      </c>
      <c r="P1114">
        <f t="shared" si="71"/>
        <v>14620</v>
      </c>
      <c r="Q1114">
        <v>17000</v>
      </c>
      <c r="R1114">
        <v>304</v>
      </c>
      <c r="S1114">
        <f t="shared" si="72"/>
        <v>3.6</v>
      </c>
    </row>
    <row r="1115" spans="1:19" x14ac:dyDescent="0.25">
      <c r="A1115" t="s">
        <v>857</v>
      </c>
      <c r="B1115" t="s">
        <v>1143</v>
      </c>
      <c r="C1115">
        <v>2012</v>
      </c>
      <c r="D1115">
        <f t="shared" si="69"/>
        <v>58850.345119999998</v>
      </c>
      <c r="E1115">
        <v>36568</v>
      </c>
      <c r="F1115" t="s">
        <v>3415</v>
      </c>
      <c r="G1115" t="s">
        <v>29</v>
      </c>
      <c r="H1115" t="s">
        <v>3416</v>
      </c>
      <c r="I1115" t="s">
        <v>134</v>
      </c>
      <c r="J1115" t="s">
        <v>40</v>
      </c>
      <c r="K1115" t="s">
        <v>146</v>
      </c>
      <c r="L1115" t="s">
        <v>23</v>
      </c>
      <c r="M1115">
        <f t="shared" si="70"/>
        <v>1</v>
      </c>
      <c r="N1115" t="s">
        <v>24</v>
      </c>
      <c r="O1115" t="s">
        <v>3417</v>
      </c>
      <c r="P1115">
        <f t="shared" si="71"/>
        <v>17371.14</v>
      </c>
      <c r="Q1115">
        <v>20199</v>
      </c>
      <c r="R1115">
        <v>167</v>
      </c>
      <c r="S1115">
        <f t="shared" si="72"/>
        <v>2</v>
      </c>
    </row>
    <row r="1116" spans="1:19" x14ac:dyDescent="0.25">
      <c r="A1116" t="s">
        <v>16</v>
      </c>
      <c r="B1116" t="s">
        <v>3418</v>
      </c>
      <c r="C1116">
        <v>2015</v>
      </c>
      <c r="D1116">
        <f t="shared" si="69"/>
        <v>87478.894379999998</v>
      </c>
      <c r="E1116">
        <v>54357</v>
      </c>
      <c r="F1116" t="s">
        <v>3419</v>
      </c>
      <c r="G1116" t="s">
        <v>29</v>
      </c>
      <c r="H1116" t="s">
        <v>3420</v>
      </c>
      <c r="I1116" t="s">
        <v>21</v>
      </c>
      <c r="J1116" t="s">
        <v>118</v>
      </c>
      <c r="K1116" t="s">
        <v>33</v>
      </c>
      <c r="L1116" t="s">
        <v>41</v>
      </c>
      <c r="M1116">
        <f t="shared" si="70"/>
        <v>0</v>
      </c>
      <c r="N1116" t="s">
        <v>24</v>
      </c>
      <c r="O1116" t="s">
        <v>3421</v>
      </c>
      <c r="P1116">
        <f t="shared" si="71"/>
        <v>13975</v>
      </c>
      <c r="Q1116">
        <v>16250</v>
      </c>
      <c r="R1116">
        <v>173</v>
      </c>
      <c r="S1116">
        <f t="shared" si="72"/>
        <v>1.6</v>
      </c>
    </row>
    <row r="1117" spans="1:19" x14ac:dyDescent="0.25">
      <c r="A1117" t="s">
        <v>120</v>
      </c>
      <c r="B1117" t="s">
        <v>2939</v>
      </c>
      <c r="C1117">
        <v>2015</v>
      </c>
      <c r="D1117">
        <f t="shared" si="69"/>
        <v>32820.879959999998</v>
      </c>
      <c r="E1117">
        <v>20394</v>
      </c>
      <c r="F1117" t="s">
        <v>3422</v>
      </c>
      <c r="G1117" t="s">
        <v>29</v>
      </c>
      <c r="H1117" t="s">
        <v>3423</v>
      </c>
      <c r="I1117" t="s">
        <v>39</v>
      </c>
      <c r="J1117" t="s">
        <v>22</v>
      </c>
      <c r="K1117" t="s">
        <v>22</v>
      </c>
      <c r="L1117" t="s">
        <v>23</v>
      </c>
      <c r="M1117">
        <f t="shared" si="70"/>
        <v>1</v>
      </c>
      <c r="O1117" t="s">
        <v>1805</v>
      </c>
      <c r="P1117">
        <f t="shared" si="71"/>
        <v>51254.28</v>
      </c>
      <c r="Q1117">
        <v>59598</v>
      </c>
      <c r="R1117" t="e">
        <v>#VALUE!</v>
      </c>
      <c r="S1117">
        <f t="shared" si="72"/>
        <v>5.5</v>
      </c>
    </row>
    <row r="1118" spans="1:19" x14ac:dyDescent="0.25">
      <c r="A1118" t="s">
        <v>201</v>
      </c>
      <c r="B1118" t="s">
        <v>3424</v>
      </c>
      <c r="C1118">
        <v>2023</v>
      </c>
      <c r="D1118">
        <f t="shared" si="69"/>
        <v>12195.578519999999</v>
      </c>
      <c r="E1118">
        <v>7578</v>
      </c>
      <c r="F1118" t="s">
        <v>3425</v>
      </c>
      <c r="G1118" t="s">
        <v>46</v>
      </c>
      <c r="H1118" t="s">
        <v>460</v>
      </c>
      <c r="I1118" t="s">
        <v>39</v>
      </c>
      <c r="J1118" t="s">
        <v>1550</v>
      </c>
      <c r="K1118" t="s">
        <v>463</v>
      </c>
      <c r="L1118" t="s">
        <v>41</v>
      </c>
      <c r="M1118">
        <f t="shared" si="70"/>
        <v>0</v>
      </c>
      <c r="O1118" t="s">
        <v>3426</v>
      </c>
      <c r="P1118">
        <f t="shared" si="71"/>
        <v>26757.18</v>
      </c>
      <c r="Q1118">
        <v>31113</v>
      </c>
      <c r="R1118" t="e">
        <v>#VALUE!</v>
      </c>
      <c r="S1118" t="e">
        <f t="shared" si="72"/>
        <v>#VALUE!</v>
      </c>
    </row>
    <row r="1119" spans="1:19" x14ac:dyDescent="0.25">
      <c r="A1119" t="s">
        <v>277</v>
      </c>
      <c r="B1119" t="s">
        <v>2977</v>
      </c>
      <c r="C1119">
        <v>2010</v>
      </c>
      <c r="D1119">
        <f t="shared" si="69"/>
        <v>104285.232</v>
      </c>
      <c r="E1119">
        <v>64800</v>
      </c>
      <c r="F1119" t="s">
        <v>3427</v>
      </c>
      <c r="G1119" t="s">
        <v>29</v>
      </c>
      <c r="H1119" t="s">
        <v>3428</v>
      </c>
      <c r="I1119" t="s">
        <v>134</v>
      </c>
      <c r="J1119" t="s">
        <v>33</v>
      </c>
      <c r="K1119" t="s">
        <v>33</v>
      </c>
      <c r="L1119" t="s">
        <v>23</v>
      </c>
      <c r="M1119">
        <f t="shared" si="70"/>
        <v>1</v>
      </c>
      <c r="N1119" t="s">
        <v>24</v>
      </c>
      <c r="O1119" t="s">
        <v>2604</v>
      </c>
      <c r="P1119">
        <f t="shared" si="71"/>
        <v>17974</v>
      </c>
      <c r="Q1119">
        <v>20900</v>
      </c>
      <c r="R1119">
        <v>255</v>
      </c>
      <c r="S1119">
        <f t="shared" si="72"/>
        <v>2.9</v>
      </c>
    </row>
    <row r="1120" spans="1:19" x14ac:dyDescent="0.25">
      <c r="A1120" t="s">
        <v>97</v>
      </c>
      <c r="B1120" t="s">
        <v>3429</v>
      </c>
      <c r="C1120">
        <v>2016</v>
      </c>
      <c r="D1120">
        <f t="shared" si="69"/>
        <v>189548.06520000001</v>
      </c>
      <c r="E1120">
        <v>117780</v>
      </c>
      <c r="F1120" t="s">
        <v>3430</v>
      </c>
      <c r="G1120" t="s">
        <v>29</v>
      </c>
      <c r="H1120" t="s">
        <v>3431</v>
      </c>
      <c r="I1120" t="s">
        <v>247</v>
      </c>
      <c r="J1120" t="s">
        <v>33</v>
      </c>
      <c r="K1120" t="s">
        <v>22</v>
      </c>
      <c r="L1120" t="s">
        <v>41</v>
      </c>
      <c r="M1120">
        <f t="shared" si="70"/>
        <v>0</v>
      </c>
      <c r="N1120" t="s">
        <v>24</v>
      </c>
      <c r="O1120" t="s">
        <v>3432</v>
      </c>
      <c r="P1120">
        <f t="shared" si="71"/>
        <v>23865</v>
      </c>
      <c r="Q1120">
        <v>27750</v>
      </c>
      <c r="R1120">
        <v>270</v>
      </c>
      <c r="S1120">
        <f t="shared" si="72"/>
        <v>4</v>
      </c>
    </row>
    <row r="1121" spans="1:19" x14ac:dyDescent="0.25">
      <c r="A1121" t="s">
        <v>26</v>
      </c>
      <c r="B1121" t="s">
        <v>3433</v>
      </c>
      <c r="C1121">
        <v>2019</v>
      </c>
      <c r="D1121">
        <f t="shared" si="69"/>
        <v>53269.154000000002</v>
      </c>
      <c r="E1121">
        <v>33100</v>
      </c>
      <c r="F1121" t="s">
        <v>3434</v>
      </c>
      <c r="H1121" t="s">
        <v>3435</v>
      </c>
      <c r="I1121" t="s">
        <v>257</v>
      </c>
      <c r="J1121" t="s">
        <v>22</v>
      </c>
      <c r="K1121" t="s">
        <v>22</v>
      </c>
      <c r="L1121" t="s">
        <v>41</v>
      </c>
      <c r="M1121">
        <f t="shared" si="70"/>
        <v>0</v>
      </c>
      <c r="N1121" t="s">
        <v>24</v>
      </c>
      <c r="O1121" t="s">
        <v>2625</v>
      </c>
      <c r="P1121">
        <f t="shared" si="71"/>
        <v>15652</v>
      </c>
      <c r="Q1121">
        <v>18200</v>
      </c>
      <c r="R1121">
        <v>201</v>
      </c>
      <c r="S1121" t="e">
        <f t="shared" si="72"/>
        <v>#VALUE!</v>
      </c>
    </row>
    <row r="1122" spans="1:19" x14ac:dyDescent="0.25">
      <c r="A1122" t="s">
        <v>84</v>
      </c>
      <c r="B1122" t="s">
        <v>1593</v>
      </c>
      <c r="C1122">
        <v>2016</v>
      </c>
      <c r="D1122">
        <f t="shared" si="69"/>
        <v>138728.32668</v>
      </c>
      <c r="E1122">
        <v>86202</v>
      </c>
      <c r="F1122" t="s">
        <v>3436</v>
      </c>
      <c r="G1122" t="s">
        <v>29</v>
      </c>
      <c r="H1122" t="s">
        <v>230</v>
      </c>
      <c r="I1122" t="s">
        <v>191</v>
      </c>
      <c r="J1122" t="s">
        <v>22</v>
      </c>
      <c r="K1122" t="s">
        <v>22</v>
      </c>
      <c r="L1122" t="s">
        <v>41</v>
      </c>
      <c r="M1122">
        <f t="shared" si="70"/>
        <v>0</v>
      </c>
      <c r="N1122" t="s">
        <v>24</v>
      </c>
      <c r="O1122" t="s">
        <v>3021</v>
      </c>
      <c r="P1122">
        <f t="shared" si="71"/>
        <v>16125</v>
      </c>
      <c r="Q1122">
        <v>18750</v>
      </c>
      <c r="R1122">
        <v>240</v>
      </c>
      <c r="S1122">
        <f t="shared" si="72"/>
        <v>2</v>
      </c>
    </row>
    <row r="1123" spans="1:19" x14ac:dyDescent="0.25">
      <c r="A1123" t="s">
        <v>16</v>
      </c>
      <c r="B1123" t="s">
        <v>3437</v>
      </c>
      <c r="C1123">
        <v>2012</v>
      </c>
      <c r="D1123">
        <f t="shared" si="69"/>
        <v>262322.42</v>
      </c>
      <c r="E1123">
        <v>163000</v>
      </c>
      <c r="F1123" t="s">
        <v>3438</v>
      </c>
      <c r="G1123" t="s">
        <v>19</v>
      </c>
      <c r="H1123" t="s">
        <v>707</v>
      </c>
      <c r="I1123" t="s">
        <v>72</v>
      </c>
      <c r="J1123" t="s">
        <v>118</v>
      </c>
      <c r="K1123" t="s">
        <v>33</v>
      </c>
      <c r="L1123" t="s">
        <v>41</v>
      </c>
      <c r="M1123">
        <f t="shared" si="70"/>
        <v>0</v>
      </c>
      <c r="N1123" t="s">
        <v>24</v>
      </c>
      <c r="O1123" t="s">
        <v>3439</v>
      </c>
      <c r="P1123">
        <f t="shared" si="71"/>
        <v>16813</v>
      </c>
      <c r="Q1123">
        <v>19550</v>
      </c>
      <c r="R1123">
        <v>255</v>
      </c>
      <c r="S1123">
        <f t="shared" si="72"/>
        <v>5.4</v>
      </c>
    </row>
    <row r="1124" spans="1:19" x14ac:dyDescent="0.25">
      <c r="A1124" t="s">
        <v>120</v>
      </c>
      <c r="B1124" t="s">
        <v>949</v>
      </c>
      <c r="C1124">
        <v>2004</v>
      </c>
      <c r="D1124">
        <f t="shared" si="69"/>
        <v>56970.635999999999</v>
      </c>
      <c r="E1124">
        <v>35400</v>
      </c>
      <c r="F1124" t="s">
        <v>3440</v>
      </c>
      <c r="G1124" t="s">
        <v>29</v>
      </c>
      <c r="H1124" t="s">
        <v>951</v>
      </c>
      <c r="I1124" t="s">
        <v>48</v>
      </c>
      <c r="J1124" t="s">
        <v>22</v>
      </c>
      <c r="K1124" t="s">
        <v>33</v>
      </c>
      <c r="L1124" t="s">
        <v>41</v>
      </c>
      <c r="M1124">
        <f t="shared" si="70"/>
        <v>0</v>
      </c>
      <c r="N1124" t="s">
        <v>24</v>
      </c>
      <c r="O1124" t="s">
        <v>974</v>
      </c>
      <c r="P1124">
        <f t="shared" si="71"/>
        <v>21414</v>
      </c>
      <c r="Q1124">
        <v>24900</v>
      </c>
      <c r="R1124">
        <v>302</v>
      </c>
      <c r="S1124">
        <f t="shared" si="72"/>
        <v>5</v>
      </c>
    </row>
    <row r="1125" spans="1:19" x14ac:dyDescent="0.25">
      <c r="A1125" t="s">
        <v>210</v>
      </c>
      <c r="B1125" t="s">
        <v>3441</v>
      </c>
      <c r="C1125">
        <v>2018</v>
      </c>
      <c r="D1125">
        <f t="shared" si="69"/>
        <v>49889.54</v>
      </c>
      <c r="E1125">
        <v>31000</v>
      </c>
      <c r="F1125" t="s">
        <v>2384</v>
      </c>
      <c r="G1125" t="s">
        <v>29</v>
      </c>
      <c r="H1125" t="s">
        <v>213</v>
      </c>
      <c r="I1125" t="s">
        <v>191</v>
      </c>
      <c r="J1125" t="s">
        <v>33</v>
      </c>
      <c r="K1125" t="s">
        <v>22</v>
      </c>
      <c r="L1125" t="s">
        <v>41</v>
      </c>
      <c r="M1125">
        <f t="shared" si="70"/>
        <v>0</v>
      </c>
      <c r="N1125" t="s">
        <v>24</v>
      </c>
      <c r="O1125" t="s">
        <v>1463</v>
      </c>
      <c r="P1125">
        <f t="shared" si="71"/>
        <v>18920</v>
      </c>
      <c r="Q1125">
        <v>22000</v>
      </c>
      <c r="R1125">
        <v>180</v>
      </c>
      <c r="S1125">
        <f t="shared" si="72"/>
        <v>2.4</v>
      </c>
    </row>
    <row r="1126" spans="1:19" x14ac:dyDescent="0.25">
      <c r="A1126" t="s">
        <v>120</v>
      </c>
      <c r="B1126" t="s">
        <v>3345</v>
      </c>
      <c r="C1126">
        <v>2018</v>
      </c>
      <c r="D1126">
        <f t="shared" si="69"/>
        <v>165873.06445999999</v>
      </c>
      <c r="E1126">
        <v>103069</v>
      </c>
      <c r="F1126" t="s">
        <v>3442</v>
      </c>
      <c r="G1126" t="s">
        <v>29</v>
      </c>
      <c r="H1126" t="s">
        <v>3404</v>
      </c>
      <c r="I1126" t="s">
        <v>39</v>
      </c>
      <c r="J1126" t="s">
        <v>3443</v>
      </c>
      <c r="K1126" t="s">
        <v>3444</v>
      </c>
      <c r="L1126" t="s">
        <v>41</v>
      </c>
      <c r="M1126">
        <f t="shared" si="70"/>
        <v>0</v>
      </c>
      <c r="O1126" t="s">
        <v>3445</v>
      </c>
      <c r="P1126">
        <f t="shared" si="71"/>
        <v>35258.28</v>
      </c>
      <c r="Q1126">
        <v>40998</v>
      </c>
      <c r="R1126" t="e">
        <v>#VALUE!</v>
      </c>
      <c r="S1126">
        <f t="shared" si="72"/>
        <v>4</v>
      </c>
    </row>
    <row r="1127" spans="1:19" x14ac:dyDescent="0.25">
      <c r="A1127" t="s">
        <v>120</v>
      </c>
      <c r="B1127" t="s">
        <v>1652</v>
      </c>
      <c r="C1127">
        <v>2021</v>
      </c>
      <c r="D1127">
        <f t="shared" si="69"/>
        <v>36177.963199999998</v>
      </c>
      <c r="E1127">
        <v>22480</v>
      </c>
      <c r="F1127" t="s">
        <v>3446</v>
      </c>
      <c r="G1127" t="s">
        <v>29</v>
      </c>
      <c r="H1127" t="s">
        <v>1654</v>
      </c>
      <c r="I1127" t="s">
        <v>72</v>
      </c>
      <c r="J1127" t="s">
        <v>118</v>
      </c>
      <c r="K1127" t="s">
        <v>108</v>
      </c>
      <c r="L1127" t="s">
        <v>41</v>
      </c>
      <c r="M1127">
        <f t="shared" si="70"/>
        <v>0</v>
      </c>
      <c r="N1127" t="s">
        <v>24</v>
      </c>
      <c r="O1127" t="s">
        <v>3447</v>
      </c>
      <c r="P1127">
        <f t="shared" si="71"/>
        <v>116788</v>
      </c>
      <c r="Q1127">
        <v>135800</v>
      </c>
      <c r="R1127">
        <v>416</v>
      </c>
      <c r="S1127">
        <f t="shared" si="72"/>
        <v>4</v>
      </c>
    </row>
    <row r="1128" spans="1:19" x14ac:dyDescent="0.25">
      <c r="A1128" t="s">
        <v>79</v>
      </c>
      <c r="B1128" t="s">
        <v>3448</v>
      </c>
      <c r="C1128">
        <v>2016</v>
      </c>
      <c r="D1128">
        <f t="shared" si="69"/>
        <v>146449.94</v>
      </c>
      <c r="E1128">
        <v>91000</v>
      </c>
      <c r="F1128" t="s">
        <v>2757</v>
      </c>
      <c r="H1128" t="s">
        <v>3449</v>
      </c>
      <c r="I1128" t="s">
        <v>72</v>
      </c>
      <c r="J1128" t="s">
        <v>61</v>
      </c>
      <c r="K1128" t="s">
        <v>118</v>
      </c>
      <c r="L1128" t="s">
        <v>41</v>
      </c>
      <c r="M1128">
        <f t="shared" si="70"/>
        <v>0</v>
      </c>
      <c r="N1128" t="s">
        <v>24</v>
      </c>
      <c r="O1128" t="s">
        <v>2123</v>
      </c>
      <c r="P1128">
        <f t="shared" si="71"/>
        <v>33970</v>
      </c>
      <c r="Q1128">
        <v>39500</v>
      </c>
      <c r="R1128">
        <v>691</v>
      </c>
      <c r="S1128" t="e">
        <f t="shared" si="72"/>
        <v>#VALUE!</v>
      </c>
    </row>
    <row r="1129" spans="1:19" x14ac:dyDescent="0.25">
      <c r="A1129" t="s">
        <v>35</v>
      </c>
      <c r="B1129" t="s">
        <v>3450</v>
      </c>
      <c r="C1129">
        <v>2010</v>
      </c>
      <c r="D1129">
        <f t="shared" si="69"/>
        <v>66787.61</v>
      </c>
      <c r="E1129">
        <v>41500</v>
      </c>
      <c r="F1129" t="s">
        <v>515</v>
      </c>
      <c r="G1129" t="s">
        <v>29</v>
      </c>
      <c r="H1129" t="s">
        <v>3451</v>
      </c>
      <c r="I1129" t="s">
        <v>95</v>
      </c>
      <c r="J1129" t="s">
        <v>40</v>
      </c>
      <c r="K1129" t="s">
        <v>22</v>
      </c>
      <c r="L1129" t="s">
        <v>23</v>
      </c>
      <c r="M1129">
        <f t="shared" si="70"/>
        <v>1</v>
      </c>
      <c r="N1129" t="s">
        <v>24</v>
      </c>
      <c r="O1129" t="s">
        <v>3452</v>
      </c>
      <c r="P1129">
        <f t="shared" si="71"/>
        <v>38528</v>
      </c>
      <c r="Q1129">
        <v>44800</v>
      </c>
      <c r="R1129">
        <v>416</v>
      </c>
      <c r="S1129">
        <f t="shared" si="72"/>
        <v>5</v>
      </c>
    </row>
    <row r="1130" spans="1:19" x14ac:dyDescent="0.25">
      <c r="A1130" t="s">
        <v>68</v>
      </c>
      <c r="B1130" t="s">
        <v>3453</v>
      </c>
      <c r="C1130">
        <v>2010</v>
      </c>
      <c r="D1130">
        <f t="shared" si="69"/>
        <v>147327.03030000001</v>
      </c>
      <c r="E1130">
        <v>91545</v>
      </c>
      <c r="F1130" t="s">
        <v>3454</v>
      </c>
      <c r="G1130" t="s">
        <v>29</v>
      </c>
      <c r="H1130" t="s">
        <v>479</v>
      </c>
      <c r="I1130" t="s">
        <v>21</v>
      </c>
      <c r="J1130" t="s">
        <v>22</v>
      </c>
      <c r="K1130" t="s">
        <v>22</v>
      </c>
      <c r="L1130" t="s">
        <v>41</v>
      </c>
      <c r="M1130">
        <f t="shared" si="70"/>
        <v>0</v>
      </c>
      <c r="N1130" t="s">
        <v>24</v>
      </c>
      <c r="O1130" t="s">
        <v>2056</v>
      </c>
      <c r="P1130">
        <f t="shared" si="71"/>
        <v>11180</v>
      </c>
      <c r="Q1130">
        <v>13000</v>
      </c>
      <c r="R1130">
        <v>300</v>
      </c>
      <c r="S1130">
        <f t="shared" si="72"/>
        <v>3</v>
      </c>
    </row>
    <row r="1131" spans="1:19" x14ac:dyDescent="0.25">
      <c r="A1131" t="s">
        <v>50</v>
      </c>
      <c r="B1131" t="s">
        <v>2127</v>
      </c>
      <c r="C1131">
        <v>2022</v>
      </c>
      <c r="D1131">
        <f t="shared" si="69"/>
        <v>6598.2939999999999</v>
      </c>
      <c r="E1131">
        <v>4100</v>
      </c>
      <c r="F1131" t="s">
        <v>3455</v>
      </c>
      <c r="G1131" t="s">
        <v>46</v>
      </c>
      <c r="H1131" t="s">
        <v>3456</v>
      </c>
      <c r="I1131" t="s">
        <v>95</v>
      </c>
      <c r="J1131" t="s">
        <v>40</v>
      </c>
      <c r="K1131" t="s">
        <v>22</v>
      </c>
      <c r="L1131" t="s">
        <v>41</v>
      </c>
      <c r="M1131">
        <f t="shared" si="70"/>
        <v>0</v>
      </c>
      <c r="N1131" t="s">
        <v>24</v>
      </c>
      <c r="O1131" t="s">
        <v>3457</v>
      </c>
      <c r="P1131">
        <f t="shared" si="71"/>
        <v>139750</v>
      </c>
      <c r="Q1131">
        <v>162500</v>
      </c>
      <c r="R1131">
        <v>591</v>
      </c>
      <c r="S1131">
        <f t="shared" si="72"/>
        <v>4</v>
      </c>
    </row>
    <row r="1132" spans="1:19" x14ac:dyDescent="0.25">
      <c r="A1132" t="s">
        <v>1831</v>
      </c>
      <c r="B1132" t="s">
        <v>3458</v>
      </c>
      <c r="C1132">
        <v>2006</v>
      </c>
      <c r="D1132">
        <f t="shared" si="69"/>
        <v>177027.4</v>
      </c>
      <c r="E1132">
        <v>110000</v>
      </c>
      <c r="F1132" t="s">
        <v>1399</v>
      </c>
      <c r="G1132" t="s">
        <v>29</v>
      </c>
      <c r="H1132" t="s">
        <v>736</v>
      </c>
      <c r="I1132" t="s">
        <v>72</v>
      </c>
      <c r="J1132" t="s">
        <v>226</v>
      </c>
      <c r="K1132" t="s">
        <v>146</v>
      </c>
      <c r="L1132" t="s">
        <v>41</v>
      </c>
      <c r="M1132">
        <f t="shared" si="70"/>
        <v>0</v>
      </c>
      <c r="N1132" t="s">
        <v>24</v>
      </c>
      <c r="O1132" t="s">
        <v>989</v>
      </c>
      <c r="P1132">
        <f t="shared" si="71"/>
        <v>4300</v>
      </c>
      <c r="Q1132">
        <v>5000</v>
      </c>
      <c r="R1132">
        <v>275</v>
      </c>
      <c r="S1132">
        <f t="shared" si="72"/>
        <v>4.5999999999999996</v>
      </c>
    </row>
    <row r="1133" spans="1:19" x14ac:dyDescent="0.25">
      <c r="A1133" t="s">
        <v>103</v>
      </c>
      <c r="B1133" t="s">
        <v>3459</v>
      </c>
      <c r="C1133">
        <v>2016</v>
      </c>
      <c r="D1133">
        <f t="shared" si="69"/>
        <v>141621.92000000001</v>
      </c>
      <c r="E1133">
        <v>88000</v>
      </c>
      <c r="F1133" t="s">
        <v>3460</v>
      </c>
      <c r="G1133" t="s">
        <v>29</v>
      </c>
      <c r="H1133" t="s">
        <v>3461</v>
      </c>
      <c r="I1133" t="s">
        <v>107</v>
      </c>
      <c r="J1133" t="s">
        <v>22</v>
      </c>
      <c r="K1133" t="s">
        <v>22</v>
      </c>
      <c r="L1133" t="s">
        <v>41</v>
      </c>
      <c r="M1133">
        <f t="shared" si="70"/>
        <v>0</v>
      </c>
      <c r="N1133" t="s">
        <v>24</v>
      </c>
      <c r="O1133" t="s">
        <v>441</v>
      </c>
      <c r="P1133">
        <f t="shared" si="71"/>
        <v>15910</v>
      </c>
      <c r="Q1133">
        <v>18500</v>
      </c>
      <c r="R1133">
        <v>335</v>
      </c>
      <c r="S1133">
        <f t="shared" si="72"/>
        <v>2.7</v>
      </c>
    </row>
    <row r="1134" spans="1:19" x14ac:dyDescent="0.25">
      <c r="A1134" t="s">
        <v>130</v>
      </c>
      <c r="B1134" t="s">
        <v>2602</v>
      </c>
      <c r="C1134">
        <v>2018</v>
      </c>
      <c r="D1134">
        <f t="shared" si="69"/>
        <v>68932.860220000002</v>
      </c>
      <c r="E1134">
        <v>42833</v>
      </c>
      <c r="F1134" t="s">
        <v>3462</v>
      </c>
      <c r="G1134" t="s">
        <v>29</v>
      </c>
      <c r="H1134" t="s">
        <v>1162</v>
      </c>
      <c r="I1134" t="s">
        <v>107</v>
      </c>
      <c r="J1134" t="s">
        <v>40</v>
      </c>
      <c r="K1134" t="s">
        <v>33</v>
      </c>
      <c r="L1134" t="s">
        <v>41</v>
      </c>
      <c r="M1134">
        <f t="shared" si="70"/>
        <v>0</v>
      </c>
      <c r="N1134" t="s">
        <v>24</v>
      </c>
      <c r="O1134" t="s">
        <v>1193</v>
      </c>
      <c r="P1134">
        <f t="shared" si="71"/>
        <v>31820</v>
      </c>
      <c r="Q1134">
        <v>37000</v>
      </c>
      <c r="R1134">
        <v>390</v>
      </c>
      <c r="S1134">
        <f t="shared" si="72"/>
        <v>5.6</v>
      </c>
    </row>
    <row r="1135" spans="1:19" x14ac:dyDescent="0.25">
      <c r="A1135" t="s">
        <v>277</v>
      </c>
      <c r="B1135" t="s">
        <v>3463</v>
      </c>
      <c r="C1135">
        <v>2020</v>
      </c>
      <c r="D1135">
        <f t="shared" si="69"/>
        <v>37462.216520000002</v>
      </c>
      <c r="E1135">
        <v>23278</v>
      </c>
      <c r="F1135" t="s">
        <v>3464</v>
      </c>
      <c r="G1135" t="s">
        <v>29</v>
      </c>
      <c r="H1135" t="s">
        <v>1170</v>
      </c>
      <c r="I1135" t="s">
        <v>39</v>
      </c>
      <c r="J1135" t="s">
        <v>40</v>
      </c>
      <c r="K1135" t="s">
        <v>136</v>
      </c>
      <c r="L1135" t="s">
        <v>41</v>
      </c>
      <c r="M1135">
        <f t="shared" si="70"/>
        <v>0</v>
      </c>
      <c r="O1135" t="s">
        <v>3465</v>
      </c>
      <c r="P1135">
        <f t="shared" si="71"/>
        <v>98898.28</v>
      </c>
      <c r="Q1135">
        <v>114998</v>
      </c>
      <c r="R1135" t="e">
        <v>#VALUE!</v>
      </c>
      <c r="S1135">
        <f t="shared" si="72"/>
        <v>3</v>
      </c>
    </row>
    <row r="1136" spans="1:19" x14ac:dyDescent="0.25">
      <c r="A1136" t="s">
        <v>120</v>
      </c>
      <c r="B1136" t="s">
        <v>3466</v>
      </c>
      <c r="C1136">
        <v>1993</v>
      </c>
      <c r="D1136">
        <f t="shared" si="69"/>
        <v>172172.02122</v>
      </c>
      <c r="E1136">
        <v>106983</v>
      </c>
      <c r="F1136" t="s">
        <v>3467</v>
      </c>
      <c r="G1136" t="s">
        <v>136</v>
      </c>
      <c r="H1136" t="s">
        <v>136</v>
      </c>
      <c r="I1136" t="s">
        <v>557</v>
      </c>
      <c r="J1136" t="s">
        <v>118</v>
      </c>
      <c r="K1136" t="s">
        <v>33</v>
      </c>
      <c r="L1136" t="s">
        <v>41</v>
      </c>
      <c r="M1136">
        <f t="shared" si="70"/>
        <v>0</v>
      </c>
      <c r="N1136" t="s">
        <v>24</v>
      </c>
      <c r="O1136" t="s">
        <v>1880</v>
      </c>
      <c r="P1136">
        <f t="shared" si="71"/>
        <v>13158</v>
      </c>
      <c r="Q1136">
        <v>15300</v>
      </c>
      <c r="R1136" t="e">
        <v>#VALUE!</v>
      </c>
      <c r="S1136" t="e">
        <f t="shared" si="72"/>
        <v>#VALUE!</v>
      </c>
    </row>
    <row r="1137" spans="1:19" x14ac:dyDescent="0.25">
      <c r="A1137" t="s">
        <v>68</v>
      </c>
      <c r="B1137" t="s">
        <v>477</v>
      </c>
      <c r="C1137">
        <v>2015</v>
      </c>
      <c r="D1137">
        <f t="shared" si="69"/>
        <v>96721.334000000003</v>
      </c>
      <c r="E1137">
        <v>60100</v>
      </c>
      <c r="F1137" t="s">
        <v>3468</v>
      </c>
      <c r="G1137" t="s">
        <v>29</v>
      </c>
      <c r="H1137" t="s">
        <v>479</v>
      </c>
      <c r="I1137" t="s">
        <v>95</v>
      </c>
      <c r="J1137" t="s">
        <v>40</v>
      </c>
      <c r="K1137" t="s">
        <v>146</v>
      </c>
      <c r="L1137" t="s">
        <v>41</v>
      </c>
      <c r="M1137">
        <f t="shared" si="70"/>
        <v>0</v>
      </c>
      <c r="N1137" t="s">
        <v>24</v>
      </c>
      <c r="O1137" t="s">
        <v>3469</v>
      </c>
      <c r="P1137">
        <f t="shared" si="71"/>
        <v>21495.7</v>
      </c>
      <c r="Q1137">
        <v>24995</v>
      </c>
      <c r="R1137">
        <v>300</v>
      </c>
      <c r="S1137">
        <f t="shared" si="72"/>
        <v>3</v>
      </c>
    </row>
    <row r="1138" spans="1:19" x14ac:dyDescent="0.25">
      <c r="A1138" t="s">
        <v>210</v>
      </c>
      <c r="B1138" t="s">
        <v>3470</v>
      </c>
      <c r="C1138">
        <v>2022</v>
      </c>
      <c r="D1138">
        <f t="shared" si="69"/>
        <v>27971.938539999999</v>
      </c>
      <c r="E1138">
        <v>17381</v>
      </c>
      <c r="F1138" t="s">
        <v>3471</v>
      </c>
      <c r="G1138" t="s">
        <v>29</v>
      </c>
      <c r="H1138" t="s">
        <v>483</v>
      </c>
      <c r="I1138" t="s">
        <v>31</v>
      </c>
      <c r="J1138" t="s">
        <v>3472</v>
      </c>
      <c r="K1138" t="s">
        <v>2228</v>
      </c>
      <c r="L1138" t="s">
        <v>41</v>
      </c>
      <c r="M1138">
        <f t="shared" si="70"/>
        <v>0</v>
      </c>
      <c r="N1138" t="s">
        <v>24</v>
      </c>
      <c r="O1138" t="s">
        <v>3473</v>
      </c>
      <c r="P1138">
        <f t="shared" si="71"/>
        <v>59929.1</v>
      </c>
      <c r="Q1138">
        <v>69685</v>
      </c>
      <c r="R1138" t="e">
        <v>#VALUE!</v>
      </c>
      <c r="S1138" t="e">
        <f t="shared" si="72"/>
        <v>#VALUE!</v>
      </c>
    </row>
    <row r="1139" spans="1:19" x14ac:dyDescent="0.25">
      <c r="A1139" t="s">
        <v>363</v>
      </c>
      <c r="B1139" t="s">
        <v>3474</v>
      </c>
      <c r="C1139">
        <v>2013</v>
      </c>
      <c r="D1139">
        <f t="shared" si="69"/>
        <v>101665.22648</v>
      </c>
      <c r="E1139">
        <v>63172</v>
      </c>
      <c r="F1139" t="s">
        <v>3475</v>
      </c>
      <c r="G1139" t="s">
        <v>29</v>
      </c>
      <c r="H1139" t="s">
        <v>3476</v>
      </c>
      <c r="I1139" t="s">
        <v>72</v>
      </c>
      <c r="J1139" t="s">
        <v>22</v>
      </c>
      <c r="K1139" t="s">
        <v>22</v>
      </c>
      <c r="L1139" t="s">
        <v>23</v>
      </c>
      <c r="M1139">
        <f t="shared" si="70"/>
        <v>1</v>
      </c>
      <c r="N1139" t="s">
        <v>24</v>
      </c>
      <c r="O1139" t="s">
        <v>1264</v>
      </c>
      <c r="P1139">
        <f t="shared" si="71"/>
        <v>11175.7</v>
      </c>
      <c r="Q1139">
        <v>12995</v>
      </c>
      <c r="R1139">
        <v>202</v>
      </c>
      <c r="S1139">
        <f t="shared" si="72"/>
        <v>2.5</v>
      </c>
    </row>
    <row r="1140" spans="1:19" x14ac:dyDescent="0.25">
      <c r="A1140" t="s">
        <v>16</v>
      </c>
      <c r="B1140" t="s">
        <v>645</v>
      </c>
      <c r="C1140">
        <v>2010</v>
      </c>
      <c r="D1140">
        <f t="shared" si="69"/>
        <v>115872.48</v>
      </c>
      <c r="E1140">
        <v>72000</v>
      </c>
      <c r="F1140" t="s">
        <v>1318</v>
      </c>
      <c r="G1140" t="s">
        <v>29</v>
      </c>
      <c r="H1140" t="s">
        <v>3477</v>
      </c>
      <c r="I1140" t="s">
        <v>72</v>
      </c>
      <c r="J1140" t="s">
        <v>118</v>
      </c>
      <c r="K1140" t="s">
        <v>33</v>
      </c>
      <c r="L1140" t="s">
        <v>23</v>
      </c>
      <c r="M1140">
        <f t="shared" si="70"/>
        <v>1</v>
      </c>
      <c r="N1140" t="s">
        <v>24</v>
      </c>
      <c r="O1140" t="s">
        <v>196</v>
      </c>
      <c r="P1140">
        <f t="shared" si="71"/>
        <v>9374</v>
      </c>
      <c r="Q1140">
        <v>10900</v>
      </c>
      <c r="R1140">
        <v>136</v>
      </c>
      <c r="S1140">
        <f t="shared" si="72"/>
        <v>2</v>
      </c>
    </row>
    <row r="1141" spans="1:19" x14ac:dyDescent="0.25">
      <c r="A1141" t="s">
        <v>201</v>
      </c>
      <c r="B1141" t="s">
        <v>3478</v>
      </c>
      <c r="C1141">
        <v>2022</v>
      </c>
      <c r="D1141">
        <f t="shared" si="69"/>
        <v>7757.0187999999998</v>
      </c>
      <c r="E1141">
        <v>4820</v>
      </c>
      <c r="F1141" t="s">
        <v>3479</v>
      </c>
      <c r="H1141" t="s">
        <v>3480</v>
      </c>
      <c r="I1141" t="s">
        <v>257</v>
      </c>
      <c r="J1141" t="s">
        <v>214</v>
      </c>
      <c r="K1141" t="s">
        <v>22</v>
      </c>
      <c r="L1141" t="s">
        <v>41</v>
      </c>
      <c r="M1141">
        <f t="shared" si="70"/>
        <v>0</v>
      </c>
      <c r="N1141" t="s">
        <v>24</v>
      </c>
      <c r="O1141" t="s">
        <v>541</v>
      </c>
      <c r="P1141">
        <f t="shared" si="71"/>
        <v>40850</v>
      </c>
      <c r="Q1141">
        <v>47500</v>
      </c>
      <c r="R1141">
        <v>320</v>
      </c>
      <c r="S1141" t="e">
        <f t="shared" si="72"/>
        <v>#VALUE!</v>
      </c>
    </row>
    <row r="1142" spans="1:19" x14ac:dyDescent="0.25">
      <c r="A1142" t="s">
        <v>50</v>
      </c>
      <c r="B1142" t="s">
        <v>3481</v>
      </c>
      <c r="C1142">
        <v>2014</v>
      </c>
      <c r="D1142">
        <f t="shared" si="69"/>
        <v>109274.186</v>
      </c>
      <c r="E1142">
        <v>67900</v>
      </c>
      <c r="F1142" t="s">
        <v>3482</v>
      </c>
      <c r="G1142" t="s">
        <v>29</v>
      </c>
      <c r="H1142" t="s">
        <v>1694</v>
      </c>
      <c r="I1142" t="s">
        <v>134</v>
      </c>
      <c r="J1142" t="s">
        <v>61</v>
      </c>
      <c r="K1142" t="s">
        <v>22</v>
      </c>
      <c r="M1142">
        <f t="shared" si="70"/>
        <v>0</v>
      </c>
      <c r="O1142" t="s">
        <v>3483</v>
      </c>
      <c r="P1142">
        <f t="shared" si="71"/>
        <v>22351.4</v>
      </c>
      <c r="Q1142">
        <v>25990</v>
      </c>
      <c r="R1142">
        <v>333</v>
      </c>
      <c r="S1142">
        <f t="shared" si="72"/>
        <v>3</v>
      </c>
    </row>
    <row r="1143" spans="1:19" x14ac:dyDescent="0.25">
      <c r="A1143" t="s">
        <v>97</v>
      </c>
      <c r="B1143" t="s">
        <v>3484</v>
      </c>
      <c r="C1143">
        <v>2018</v>
      </c>
      <c r="D1143">
        <f t="shared" si="69"/>
        <v>82076.34</v>
      </c>
      <c r="E1143">
        <v>51000</v>
      </c>
      <c r="F1143" t="s">
        <v>18</v>
      </c>
      <c r="G1143" t="s">
        <v>29</v>
      </c>
      <c r="H1143" t="s">
        <v>1062</v>
      </c>
      <c r="I1143" t="s">
        <v>72</v>
      </c>
      <c r="J1143" t="s">
        <v>22</v>
      </c>
      <c r="K1143" t="s">
        <v>33</v>
      </c>
      <c r="L1143" t="s">
        <v>41</v>
      </c>
      <c r="M1143">
        <f t="shared" si="70"/>
        <v>0</v>
      </c>
      <c r="N1143" t="s">
        <v>24</v>
      </c>
      <c r="O1143" t="s">
        <v>1376</v>
      </c>
      <c r="P1143">
        <f t="shared" si="71"/>
        <v>32680</v>
      </c>
      <c r="Q1143">
        <v>38000</v>
      </c>
      <c r="R1143">
        <v>381</v>
      </c>
      <c r="S1143">
        <f t="shared" si="72"/>
        <v>5.7</v>
      </c>
    </row>
    <row r="1144" spans="1:19" x14ac:dyDescent="0.25">
      <c r="A1144" t="s">
        <v>210</v>
      </c>
      <c r="B1144" t="s">
        <v>3485</v>
      </c>
      <c r="C1144">
        <v>2013</v>
      </c>
      <c r="D1144">
        <f t="shared" si="69"/>
        <v>87709.03</v>
      </c>
      <c r="E1144">
        <v>54500</v>
      </c>
      <c r="F1144" t="s">
        <v>2638</v>
      </c>
      <c r="G1144" t="s">
        <v>29</v>
      </c>
      <c r="H1144" t="s">
        <v>540</v>
      </c>
      <c r="I1144" t="s">
        <v>72</v>
      </c>
      <c r="J1144" t="s">
        <v>73</v>
      </c>
      <c r="K1144" t="s">
        <v>22</v>
      </c>
      <c r="L1144" t="s">
        <v>41</v>
      </c>
      <c r="M1144">
        <f t="shared" si="70"/>
        <v>0</v>
      </c>
      <c r="N1144" t="s">
        <v>24</v>
      </c>
      <c r="O1144" t="s">
        <v>1024</v>
      </c>
      <c r="P1144">
        <f t="shared" si="71"/>
        <v>30100</v>
      </c>
      <c r="Q1144">
        <v>35000</v>
      </c>
      <c r="R1144">
        <v>285</v>
      </c>
      <c r="S1144">
        <f t="shared" si="72"/>
        <v>3.6</v>
      </c>
    </row>
    <row r="1145" spans="1:19" x14ac:dyDescent="0.25">
      <c r="A1145" t="s">
        <v>403</v>
      </c>
      <c r="B1145" t="s">
        <v>2397</v>
      </c>
      <c r="C1145">
        <v>2006</v>
      </c>
      <c r="D1145">
        <f t="shared" si="69"/>
        <v>99521.585600000006</v>
      </c>
      <c r="E1145">
        <v>61840</v>
      </c>
      <c r="F1145" t="s">
        <v>3486</v>
      </c>
      <c r="G1145" t="s">
        <v>29</v>
      </c>
      <c r="H1145" t="s">
        <v>2398</v>
      </c>
      <c r="I1145" t="s">
        <v>107</v>
      </c>
      <c r="J1145" t="s">
        <v>33</v>
      </c>
      <c r="K1145" t="s">
        <v>146</v>
      </c>
      <c r="L1145" t="s">
        <v>41</v>
      </c>
      <c r="M1145">
        <f t="shared" si="70"/>
        <v>0</v>
      </c>
      <c r="N1145" t="s">
        <v>24</v>
      </c>
      <c r="O1145" t="s">
        <v>1159</v>
      </c>
      <c r="P1145">
        <f t="shared" si="71"/>
        <v>14190</v>
      </c>
      <c r="Q1145">
        <v>16500</v>
      </c>
      <c r="R1145">
        <v>394</v>
      </c>
      <c r="S1145">
        <f t="shared" si="72"/>
        <v>4.2</v>
      </c>
    </row>
    <row r="1146" spans="1:19" x14ac:dyDescent="0.25">
      <c r="A1146" t="s">
        <v>120</v>
      </c>
      <c r="B1146" t="s">
        <v>3487</v>
      </c>
      <c r="C1146">
        <v>2006</v>
      </c>
      <c r="D1146">
        <f t="shared" si="69"/>
        <v>46590.392999999996</v>
      </c>
      <c r="E1146">
        <v>28950</v>
      </c>
      <c r="F1146" t="s">
        <v>3488</v>
      </c>
      <c r="G1146" t="s">
        <v>29</v>
      </c>
      <c r="H1146" t="s">
        <v>951</v>
      </c>
      <c r="I1146" t="s">
        <v>48</v>
      </c>
      <c r="J1146" t="s">
        <v>40</v>
      </c>
      <c r="K1146" t="s">
        <v>146</v>
      </c>
      <c r="M1146">
        <f t="shared" si="70"/>
        <v>0</v>
      </c>
      <c r="O1146" t="s">
        <v>3214</v>
      </c>
      <c r="P1146">
        <f t="shared" si="71"/>
        <v>14405</v>
      </c>
      <c r="Q1146">
        <v>16750</v>
      </c>
      <c r="R1146">
        <v>302</v>
      </c>
      <c r="S1146">
        <f t="shared" si="72"/>
        <v>5</v>
      </c>
    </row>
    <row r="1147" spans="1:19" x14ac:dyDescent="0.25">
      <c r="A1147" t="s">
        <v>503</v>
      </c>
      <c r="B1147" t="s">
        <v>3489</v>
      </c>
      <c r="C1147">
        <v>2002</v>
      </c>
      <c r="D1147">
        <f t="shared" si="69"/>
        <v>482802</v>
      </c>
      <c r="E1147">
        <v>300000</v>
      </c>
      <c r="F1147" t="s">
        <v>3490</v>
      </c>
      <c r="G1147" t="s">
        <v>245</v>
      </c>
      <c r="H1147" t="s">
        <v>3491</v>
      </c>
      <c r="I1147" t="s">
        <v>247</v>
      </c>
      <c r="J1147" t="s">
        <v>22</v>
      </c>
      <c r="K1147" t="s">
        <v>33</v>
      </c>
      <c r="L1147" t="s">
        <v>23</v>
      </c>
      <c r="M1147">
        <f t="shared" si="70"/>
        <v>1</v>
      </c>
      <c r="N1147" t="s">
        <v>24</v>
      </c>
      <c r="O1147" t="s">
        <v>989</v>
      </c>
      <c r="P1147">
        <f t="shared" si="71"/>
        <v>4300</v>
      </c>
      <c r="Q1147">
        <v>5000</v>
      </c>
      <c r="R1147">
        <v>300</v>
      </c>
      <c r="S1147">
        <f t="shared" si="72"/>
        <v>6.6</v>
      </c>
    </row>
    <row r="1148" spans="1:19" x14ac:dyDescent="0.25">
      <c r="A1148" t="s">
        <v>130</v>
      </c>
      <c r="B1148" t="s">
        <v>3492</v>
      </c>
      <c r="C1148">
        <v>2011</v>
      </c>
      <c r="D1148">
        <f t="shared" si="69"/>
        <v>166405.75599999999</v>
      </c>
      <c r="E1148">
        <v>103400</v>
      </c>
      <c r="F1148" t="s">
        <v>3493</v>
      </c>
      <c r="G1148" t="s">
        <v>29</v>
      </c>
      <c r="H1148" t="s">
        <v>1961</v>
      </c>
      <c r="I1148" t="s">
        <v>247</v>
      </c>
      <c r="J1148" t="s">
        <v>33</v>
      </c>
      <c r="K1148" t="s">
        <v>33</v>
      </c>
      <c r="L1148" t="s">
        <v>23</v>
      </c>
      <c r="M1148">
        <f t="shared" si="70"/>
        <v>1</v>
      </c>
      <c r="N1148" t="s">
        <v>24</v>
      </c>
      <c r="O1148" t="s">
        <v>783</v>
      </c>
      <c r="P1148">
        <f t="shared" si="71"/>
        <v>14620</v>
      </c>
      <c r="Q1148">
        <v>17000</v>
      </c>
      <c r="R1148">
        <v>261</v>
      </c>
      <c r="S1148">
        <f t="shared" si="72"/>
        <v>4</v>
      </c>
    </row>
    <row r="1149" spans="1:19" x14ac:dyDescent="0.25">
      <c r="A1149" t="s">
        <v>68</v>
      </c>
      <c r="B1149" t="s">
        <v>673</v>
      </c>
      <c r="C1149">
        <v>2023</v>
      </c>
      <c r="D1149">
        <f t="shared" si="69"/>
        <v>1313.22144</v>
      </c>
      <c r="E1149">
        <v>816</v>
      </c>
      <c r="F1149" t="s">
        <v>3494</v>
      </c>
      <c r="G1149" t="s">
        <v>29</v>
      </c>
      <c r="H1149" t="s">
        <v>1748</v>
      </c>
      <c r="I1149" t="s">
        <v>31</v>
      </c>
      <c r="J1149" t="s">
        <v>360</v>
      </c>
      <c r="K1149" t="s">
        <v>22</v>
      </c>
      <c r="L1149" t="s">
        <v>41</v>
      </c>
      <c r="M1149">
        <f t="shared" si="70"/>
        <v>0</v>
      </c>
      <c r="O1149" t="s">
        <v>3495</v>
      </c>
      <c r="P1149">
        <f t="shared" si="71"/>
        <v>94514</v>
      </c>
      <c r="Q1149">
        <v>109900</v>
      </c>
      <c r="R1149" t="e">
        <v>#VALUE!</v>
      </c>
      <c r="S1149" t="e">
        <f t="shared" si="72"/>
        <v>#VALUE!</v>
      </c>
    </row>
    <row r="1150" spans="1:19" x14ac:dyDescent="0.25">
      <c r="A1150" t="s">
        <v>277</v>
      </c>
      <c r="B1150" t="s">
        <v>3496</v>
      </c>
      <c r="C1150">
        <v>2016</v>
      </c>
      <c r="D1150">
        <f t="shared" si="69"/>
        <v>1157.11546</v>
      </c>
      <c r="E1150">
        <v>719</v>
      </c>
      <c r="F1150" t="s">
        <v>3497</v>
      </c>
      <c r="G1150" t="s">
        <v>29</v>
      </c>
      <c r="H1150" t="s">
        <v>3498</v>
      </c>
      <c r="I1150" t="s">
        <v>904</v>
      </c>
      <c r="J1150" t="s">
        <v>118</v>
      </c>
      <c r="K1150" t="s">
        <v>3499</v>
      </c>
      <c r="L1150" t="s">
        <v>41</v>
      </c>
      <c r="M1150">
        <f t="shared" si="70"/>
        <v>0</v>
      </c>
      <c r="N1150" t="s">
        <v>24</v>
      </c>
      <c r="O1150" t="s">
        <v>3500</v>
      </c>
      <c r="P1150">
        <f t="shared" si="71"/>
        <v>420540</v>
      </c>
      <c r="Q1150">
        <v>489000</v>
      </c>
      <c r="R1150" t="e">
        <v>#VALUE!</v>
      </c>
      <c r="S1150" t="e">
        <f t="shared" si="72"/>
        <v>#VALUE!</v>
      </c>
    </row>
    <row r="1151" spans="1:19" x14ac:dyDescent="0.25">
      <c r="A1151" t="s">
        <v>84</v>
      </c>
      <c r="B1151" t="s">
        <v>1348</v>
      </c>
      <c r="C1151">
        <v>2023</v>
      </c>
      <c r="D1151">
        <f t="shared" si="69"/>
        <v>5919.1525199999996</v>
      </c>
      <c r="E1151">
        <v>3678</v>
      </c>
      <c r="F1151" t="s">
        <v>3501</v>
      </c>
      <c r="G1151" t="s">
        <v>46</v>
      </c>
      <c r="H1151" t="s">
        <v>1170</v>
      </c>
      <c r="I1151" t="s">
        <v>39</v>
      </c>
      <c r="J1151" t="s">
        <v>88</v>
      </c>
      <c r="K1151" t="s">
        <v>22</v>
      </c>
      <c r="L1151" t="s">
        <v>41</v>
      </c>
      <c r="M1151">
        <f t="shared" si="70"/>
        <v>0</v>
      </c>
      <c r="O1151" t="s">
        <v>3502</v>
      </c>
      <c r="P1151">
        <f t="shared" si="71"/>
        <v>70518.28</v>
      </c>
      <c r="Q1151">
        <v>81998</v>
      </c>
      <c r="R1151" t="e">
        <v>#VALUE!</v>
      </c>
      <c r="S1151">
        <f t="shared" si="72"/>
        <v>3</v>
      </c>
    </row>
    <row r="1152" spans="1:19" x14ac:dyDescent="0.25">
      <c r="A1152" t="s">
        <v>16</v>
      </c>
      <c r="B1152" t="s">
        <v>3503</v>
      </c>
      <c r="C1152">
        <v>2016</v>
      </c>
      <c r="D1152">
        <f t="shared" si="69"/>
        <v>172199.38</v>
      </c>
      <c r="E1152">
        <v>107000</v>
      </c>
      <c r="F1152" t="s">
        <v>830</v>
      </c>
      <c r="G1152" t="s">
        <v>19</v>
      </c>
      <c r="H1152" t="s">
        <v>3504</v>
      </c>
      <c r="I1152" t="s">
        <v>21</v>
      </c>
      <c r="J1152" t="s">
        <v>118</v>
      </c>
      <c r="K1152" t="s">
        <v>33</v>
      </c>
      <c r="L1152" t="s">
        <v>23</v>
      </c>
      <c r="M1152">
        <f t="shared" si="70"/>
        <v>1</v>
      </c>
      <c r="N1152" t="s">
        <v>24</v>
      </c>
      <c r="O1152" t="s">
        <v>1463</v>
      </c>
      <c r="P1152">
        <f t="shared" si="71"/>
        <v>18920</v>
      </c>
      <c r="Q1152">
        <v>22000</v>
      </c>
      <c r="R1152">
        <v>385</v>
      </c>
      <c r="S1152">
        <f t="shared" si="72"/>
        <v>5</v>
      </c>
    </row>
    <row r="1153" spans="1:19" x14ac:dyDescent="0.25">
      <c r="A1153" t="s">
        <v>68</v>
      </c>
      <c r="B1153" t="s">
        <v>1202</v>
      </c>
      <c r="C1153">
        <v>2022</v>
      </c>
      <c r="D1153">
        <f t="shared" si="69"/>
        <v>8075.6681200000003</v>
      </c>
      <c r="E1153">
        <v>5018</v>
      </c>
      <c r="F1153" t="s">
        <v>3505</v>
      </c>
      <c r="G1153" t="s">
        <v>29</v>
      </c>
      <c r="H1153" t="s">
        <v>552</v>
      </c>
      <c r="I1153" t="s">
        <v>39</v>
      </c>
      <c r="J1153" t="s">
        <v>136</v>
      </c>
      <c r="K1153" t="s">
        <v>3506</v>
      </c>
      <c r="L1153" t="s">
        <v>41</v>
      </c>
      <c r="M1153">
        <f t="shared" si="70"/>
        <v>0</v>
      </c>
      <c r="O1153" t="s">
        <v>3465</v>
      </c>
      <c r="P1153">
        <f t="shared" si="71"/>
        <v>98898.28</v>
      </c>
      <c r="Q1153">
        <v>114998</v>
      </c>
      <c r="R1153" t="e">
        <v>#VALUE!</v>
      </c>
      <c r="S1153">
        <f t="shared" si="72"/>
        <v>4.4000000000000004</v>
      </c>
    </row>
    <row r="1154" spans="1:19" x14ac:dyDescent="0.25">
      <c r="A1154" t="s">
        <v>277</v>
      </c>
      <c r="B1154" t="s">
        <v>297</v>
      </c>
      <c r="C1154">
        <v>2010</v>
      </c>
      <c r="D1154">
        <f t="shared" si="69"/>
        <v>22289.359</v>
      </c>
      <c r="E1154">
        <v>13850</v>
      </c>
      <c r="F1154" t="s">
        <v>3507</v>
      </c>
      <c r="G1154" t="s">
        <v>29</v>
      </c>
      <c r="H1154" t="s">
        <v>3508</v>
      </c>
      <c r="I1154" t="s">
        <v>134</v>
      </c>
      <c r="J1154" t="s">
        <v>22</v>
      </c>
      <c r="K1154" t="s">
        <v>22</v>
      </c>
      <c r="L1154" t="s">
        <v>41</v>
      </c>
      <c r="M1154">
        <f t="shared" si="70"/>
        <v>0</v>
      </c>
      <c r="N1154" t="s">
        <v>24</v>
      </c>
      <c r="O1154" t="s">
        <v>3509</v>
      </c>
      <c r="P1154">
        <f t="shared" si="71"/>
        <v>61404</v>
      </c>
      <c r="Q1154">
        <v>71400</v>
      </c>
      <c r="R1154">
        <v>385</v>
      </c>
      <c r="S1154">
        <f t="shared" si="72"/>
        <v>3.8</v>
      </c>
    </row>
    <row r="1155" spans="1:19" x14ac:dyDescent="0.25">
      <c r="A1155" t="s">
        <v>328</v>
      </c>
      <c r="B1155" t="s">
        <v>3510</v>
      </c>
      <c r="C1155">
        <v>2008</v>
      </c>
      <c r="D1155">
        <f t="shared" ref="D1155:D1218" si="73">E1155*1.60934</f>
        <v>75156.178</v>
      </c>
      <c r="E1155">
        <v>46700</v>
      </c>
      <c r="F1155" t="s">
        <v>3511</v>
      </c>
      <c r="G1155" t="s">
        <v>29</v>
      </c>
      <c r="H1155" t="s">
        <v>817</v>
      </c>
      <c r="I1155" t="s">
        <v>21</v>
      </c>
      <c r="J1155" t="s">
        <v>118</v>
      </c>
      <c r="K1155" t="s">
        <v>146</v>
      </c>
      <c r="M1155">
        <f t="shared" ref="M1155:M1218" si="74">IF(ISNUMBER(SEARCH("At least 1 accident or damage reported", L1155)), 1, 0)</f>
        <v>0</v>
      </c>
      <c r="O1155" t="s">
        <v>1713</v>
      </c>
      <c r="P1155">
        <f t="shared" ref="P1155:P1218" si="75">Q1155*0.86</f>
        <v>9804</v>
      </c>
      <c r="Q1155">
        <v>11400</v>
      </c>
      <c r="R1155">
        <v>235</v>
      </c>
      <c r="S1155">
        <f t="shared" ref="S1155:S1218" si="76">VALUE(SUBSTITUTE(MID(H1155, SEARCH("L", H1155)-4, 4), "L", ""))</f>
        <v>3.2</v>
      </c>
    </row>
    <row r="1156" spans="1:19" x14ac:dyDescent="0.25">
      <c r="A1156" t="s">
        <v>305</v>
      </c>
      <c r="B1156" t="s">
        <v>306</v>
      </c>
      <c r="C1156">
        <v>2021</v>
      </c>
      <c r="D1156">
        <f t="shared" si="73"/>
        <v>34565.404519999996</v>
      </c>
      <c r="E1156">
        <v>21478</v>
      </c>
      <c r="F1156" t="s">
        <v>3512</v>
      </c>
      <c r="G1156" t="s">
        <v>29</v>
      </c>
      <c r="H1156" t="s">
        <v>3207</v>
      </c>
      <c r="I1156" t="s">
        <v>39</v>
      </c>
      <c r="J1156" t="s">
        <v>3513</v>
      </c>
      <c r="K1156" t="s">
        <v>22</v>
      </c>
      <c r="L1156" t="s">
        <v>41</v>
      </c>
      <c r="M1156">
        <f t="shared" si="74"/>
        <v>0</v>
      </c>
      <c r="O1156" t="s">
        <v>3514</v>
      </c>
      <c r="P1156">
        <f t="shared" si="75"/>
        <v>23906.28</v>
      </c>
      <c r="Q1156">
        <v>27798</v>
      </c>
      <c r="R1156" t="e">
        <v>#VALUE!</v>
      </c>
      <c r="S1156">
        <f t="shared" si="76"/>
        <v>3.6</v>
      </c>
    </row>
    <row r="1157" spans="1:19" x14ac:dyDescent="0.25">
      <c r="A1157" t="s">
        <v>237</v>
      </c>
      <c r="B1157" t="s">
        <v>3515</v>
      </c>
      <c r="C1157">
        <v>2020</v>
      </c>
      <c r="D1157">
        <f t="shared" si="73"/>
        <v>103319.628</v>
      </c>
      <c r="E1157">
        <v>64200</v>
      </c>
      <c r="F1157" t="s">
        <v>3516</v>
      </c>
      <c r="G1157" t="s">
        <v>46</v>
      </c>
      <c r="H1157" t="s">
        <v>3517</v>
      </c>
      <c r="I1157" t="s">
        <v>521</v>
      </c>
      <c r="J1157" t="s">
        <v>118</v>
      </c>
      <c r="K1157" t="s">
        <v>22</v>
      </c>
      <c r="L1157" t="s">
        <v>23</v>
      </c>
      <c r="M1157">
        <f t="shared" si="74"/>
        <v>1</v>
      </c>
      <c r="N1157" t="s">
        <v>24</v>
      </c>
      <c r="O1157" t="s">
        <v>3518</v>
      </c>
      <c r="P1157">
        <f t="shared" si="75"/>
        <v>17629.14</v>
      </c>
      <c r="Q1157">
        <v>20499</v>
      </c>
      <c r="R1157">
        <v>151</v>
      </c>
      <c r="S1157">
        <f t="shared" si="76"/>
        <v>1.5</v>
      </c>
    </row>
    <row r="1158" spans="1:19" x14ac:dyDescent="0.25">
      <c r="A1158" t="s">
        <v>277</v>
      </c>
      <c r="B1158" t="s">
        <v>1025</v>
      </c>
      <c r="C1158">
        <v>2006</v>
      </c>
      <c r="D1158">
        <f t="shared" si="73"/>
        <v>50010.2405</v>
      </c>
      <c r="E1158">
        <v>31075</v>
      </c>
      <c r="F1158" t="s">
        <v>3519</v>
      </c>
      <c r="G1158" t="s">
        <v>29</v>
      </c>
      <c r="H1158" t="s">
        <v>3520</v>
      </c>
      <c r="I1158" t="s">
        <v>715</v>
      </c>
      <c r="J1158" t="s">
        <v>22</v>
      </c>
      <c r="K1158" t="s">
        <v>3521</v>
      </c>
      <c r="L1158" t="s">
        <v>41</v>
      </c>
      <c r="M1158">
        <f t="shared" si="74"/>
        <v>0</v>
      </c>
      <c r="N1158" t="s">
        <v>24</v>
      </c>
      <c r="O1158" t="s">
        <v>3522</v>
      </c>
      <c r="P1158">
        <f t="shared" si="75"/>
        <v>31175</v>
      </c>
      <c r="Q1158">
        <v>36250</v>
      </c>
      <c r="R1158" t="e">
        <v>#VALUE!</v>
      </c>
      <c r="S1158" t="e">
        <f t="shared" si="76"/>
        <v>#VALUE!</v>
      </c>
    </row>
    <row r="1159" spans="1:19" x14ac:dyDescent="0.25">
      <c r="A1159" t="s">
        <v>79</v>
      </c>
      <c r="B1159" t="s">
        <v>840</v>
      </c>
      <c r="C1159">
        <v>2022</v>
      </c>
      <c r="D1159">
        <f t="shared" si="73"/>
        <v>40635.834999999999</v>
      </c>
      <c r="E1159">
        <v>25250</v>
      </c>
      <c r="F1159" t="s">
        <v>3523</v>
      </c>
      <c r="H1159" t="s">
        <v>710</v>
      </c>
      <c r="I1159" t="s">
        <v>257</v>
      </c>
      <c r="J1159" t="s">
        <v>118</v>
      </c>
      <c r="K1159" t="s">
        <v>118</v>
      </c>
      <c r="L1159" t="s">
        <v>41</v>
      </c>
      <c r="M1159">
        <f t="shared" si="74"/>
        <v>0</v>
      </c>
      <c r="N1159" t="s">
        <v>24</v>
      </c>
      <c r="O1159" t="s">
        <v>3524</v>
      </c>
      <c r="P1159">
        <f t="shared" si="75"/>
        <v>41108</v>
      </c>
      <c r="Q1159">
        <v>47800</v>
      </c>
      <c r="R1159">
        <v>455</v>
      </c>
      <c r="S1159" t="e">
        <f t="shared" si="76"/>
        <v>#VALUE!</v>
      </c>
    </row>
    <row r="1160" spans="1:19" x14ac:dyDescent="0.25">
      <c r="A1160" t="s">
        <v>68</v>
      </c>
      <c r="B1160" t="s">
        <v>3525</v>
      </c>
      <c r="C1160">
        <v>2020</v>
      </c>
      <c r="D1160">
        <f t="shared" si="73"/>
        <v>56970.635999999999</v>
      </c>
      <c r="E1160">
        <v>35400</v>
      </c>
      <c r="F1160" t="s">
        <v>3440</v>
      </c>
      <c r="G1160" t="s">
        <v>29</v>
      </c>
      <c r="H1160" t="s">
        <v>3526</v>
      </c>
      <c r="I1160" t="s">
        <v>95</v>
      </c>
      <c r="J1160" t="s">
        <v>487</v>
      </c>
      <c r="K1160" t="s">
        <v>22</v>
      </c>
      <c r="L1160" t="s">
        <v>41</v>
      </c>
      <c r="M1160">
        <f t="shared" si="74"/>
        <v>0</v>
      </c>
      <c r="N1160" t="s">
        <v>24</v>
      </c>
      <c r="O1160" t="s">
        <v>3527</v>
      </c>
      <c r="P1160">
        <f t="shared" si="75"/>
        <v>61877</v>
      </c>
      <c r="Q1160">
        <v>71950</v>
      </c>
      <c r="R1160">
        <v>617</v>
      </c>
      <c r="S1160">
        <f t="shared" si="76"/>
        <v>4.4000000000000004</v>
      </c>
    </row>
    <row r="1161" spans="1:19" x14ac:dyDescent="0.25">
      <c r="A1161" t="s">
        <v>50</v>
      </c>
      <c r="B1161" t="s">
        <v>3528</v>
      </c>
      <c r="C1161">
        <v>2004</v>
      </c>
      <c r="D1161">
        <f t="shared" si="73"/>
        <v>119139.4402</v>
      </c>
      <c r="E1161">
        <v>74030</v>
      </c>
      <c r="F1161" t="s">
        <v>3529</v>
      </c>
      <c r="G1161" t="s">
        <v>29</v>
      </c>
      <c r="H1161" t="s">
        <v>3530</v>
      </c>
      <c r="I1161" t="s">
        <v>134</v>
      </c>
      <c r="J1161" t="s">
        <v>61</v>
      </c>
      <c r="K1161" t="s">
        <v>33</v>
      </c>
      <c r="L1161" t="s">
        <v>41</v>
      </c>
      <c r="M1161">
        <f t="shared" si="74"/>
        <v>0</v>
      </c>
      <c r="N1161" t="s">
        <v>24</v>
      </c>
      <c r="O1161" t="s">
        <v>1236</v>
      </c>
      <c r="P1161">
        <f t="shared" si="75"/>
        <v>13760</v>
      </c>
      <c r="Q1161">
        <v>16000</v>
      </c>
      <c r="R1161">
        <v>340</v>
      </c>
      <c r="S1161">
        <f t="shared" si="76"/>
        <v>4.2</v>
      </c>
    </row>
    <row r="1162" spans="1:19" x14ac:dyDescent="0.25">
      <c r="A1162" t="s">
        <v>16</v>
      </c>
      <c r="B1162" t="s">
        <v>3531</v>
      </c>
      <c r="C1162">
        <v>2021</v>
      </c>
      <c r="D1162">
        <f t="shared" si="73"/>
        <v>78131.847659999999</v>
      </c>
      <c r="E1162">
        <v>48549</v>
      </c>
      <c r="F1162" t="s">
        <v>3532</v>
      </c>
      <c r="G1162" t="s">
        <v>245</v>
      </c>
      <c r="H1162" t="s">
        <v>2986</v>
      </c>
      <c r="I1162" t="s">
        <v>39</v>
      </c>
      <c r="J1162" t="s">
        <v>3533</v>
      </c>
      <c r="K1162" t="s">
        <v>22</v>
      </c>
      <c r="L1162" t="s">
        <v>41</v>
      </c>
      <c r="M1162">
        <f t="shared" si="74"/>
        <v>0</v>
      </c>
      <c r="O1162" t="s">
        <v>362</v>
      </c>
      <c r="P1162">
        <f t="shared" si="75"/>
        <v>60198.28</v>
      </c>
      <c r="Q1162">
        <v>69998</v>
      </c>
      <c r="R1162" t="e">
        <v>#VALUE!</v>
      </c>
      <c r="S1162" t="e">
        <f t="shared" si="76"/>
        <v>#VALUE!</v>
      </c>
    </row>
    <row r="1163" spans="1:19" x14ac:dyDescent="0.25">
      <c r="A1163" t="s">
        <v>201</v>
      </c>
      <c r="B1163" t="s">
        <v>3534</v>
      </c>
      <c r="C1163">
        <v>2023</v>
      </c>
      <c r="D1163">
        <f t="shared" si="73"/>
        <v>8339.5998799999998</v>
      </c>
      <c r="E1163">
        <v>5182</v>
      </c>
      <c r="F1163" t="s">
        <v>3535</v>
      </c>
      <c r="G1163" t="s">
        <v>29</v>
      </c>
      <c r="H1163" t="s">
        <v>3536</v>
      </c>
      <c r="I1163" t="s">
        <v>72</v>
      </c>
      <c r="J1163" t="s">
        <v>118</v>
      </c>
      <c r="K1163" t="s">
        <v>22</v>
      </c>
      <c r="L1163" t="s">
        <v>41</v>
      </c>
      <c r="M1163">
        <f t="shared" si="74"/>
        <v>0</v>
      </c>
      <c r="N1163" t="s">
        <v>24</v>
      </c>
      <c r="O1163" t="s">
        <v>3537</v>
      </c>
      <c r="P1163">
        <f t="shared" si="75"/>
        <v>27950</v>
      </c>
      <c r="Q1163">
        <v>32500</v>
      </c>
      <c r="R1163">
        <v>146</v>
      </c>
      <c r="S1163">
        <f t="shared" si="76"/>
        <v>2</v>
      </c>
    </row>
    <row r="1164" spans="1:19" x14ac:dyDescent="0.25">
      <c r="A1164" t="s">
        <v>567</v>
      </c>
      <c r="B1164" t="s">
        <v>3538</v>
      </c>
      <c r="C1164">
        <v>2019</v>
      </c>
      <c r="D1164">
        <f t="shared" si="73"/>
        <v>50985.500540000001</v>
      </c>
      <c r="E1164">
        <v>31681</v>
      </c>
      <c r="F1164" t="s">
        <v>3539</v>
      </c>
      <c r="G1164" t="s">
        <v>29</v>
      </c>
      <c r="H1164" t="s">
        <v>1067</v>
      </c>
      <c r="I1164" t="s">
        <v>72</v>
      </c>
      <c r="J1164" t="s">
        <v>118</v>
      </c>
      <c r="K1164" t="s">
        <v>22</v>
      </c>
      <c r="L1164" t="s">
        <v>23</v>
      </c>
      <c r="M1164">
        <f t="shared" si="74"/>
        <v>1</v>
      </c>
      <c r="N1164" t="s">
        <v>24</v>
      </c>
      <c r="O1164" t="s">
        <v>1945</v>
      </c>
      <c r="P1164">
        <f t="shared" si="75"/>
        <v>28810</v>
      </c>
      <c r="Q1164">
        <v>33500</v>
      </c>
      <c r="R1164">
        <v>280</v>
      </c>
      <c r="S1164">
        <f t="shared" si="76"/>
        <v>3.6</v>
      </c>
    </row>
    <row r="1165" spans="1:19" x14ac:dyDescent="0.25">
      <c r="A1165" t="s">
        <v>68</v>
      </c>
      <c r="B1165" t="s">
        <v>3540</v>
      </c>
      <c r="C1165">
        <v>2020</v>
      </c>
      <c r="D1165">
        <f t="shared" si="73"/>
        <v>37706.836199999998</v>
      </c>
      <c r="E1165">
        <v>23430</v>
      </c>
      <c r="F1165" t="s">
        <v>3541</v>
      </c>
      <c r="G1165" t="s">
        <v>29</v>
      </c>
      <c r="H1165" t="s">
        <v>3542</v>
      </c>
      <c r="I1165" t="s">
        <v>39</v>
      </c>
      <c r="J1165" t="s">
        <v>118</v>
      </c>
      <c r="K1165" t="s">
        <v>22</v>
      </c>
      <c r="L1165" t="s">
        <v>41</v>
      </c>
      <c r="M1165">
        <f t="shared" si="74"/>
        <v>0</v>
      </c>
      <c r="O1165" t="s">
        <v>3543</v>
      </c>
      <c r="P1165">
        <f t="shared" si="75"/>
        <v>69658.28</v>
      </c>
      <c r="Q1165">
        <v>80998</v>
      </c>
      <c r="R1165" t="e">
        <v>#VALUE!</v>
      </c>
      <c r="S1165">
        <f t="shared" si="76"/>
        <v>6.6</v>
      </c>
    </row>
    <row r="1166" spans="1:19" x14ac:dyDescent="0.25">
      <c r="A1166" t="s">
        <v>120</v>
      </c>
      <c r="B1166" t="s">
        <v>3544</v>
      </c>
      <c r="C1166">
        <v>2015</v>
      </c>
      <c r="D1166">
        <f t="shared" si="73"/>
        <v>48763.002</v>
      </c>
      <c r="E1166">
        <v>30300</v>
      </c>
      <c r="F1166" t="s">
        <v>3545</v>
      </c>
      <c r="G1166" t="s">
        <v>29</v>
      </c>
      <c r="H1166" t="s">
        <v>3546</v>
      </c>
      <c r="I1166" t="s">
        <v>72</v>
      </c>
      <c r="J1166" t="s">
        <v>118</v>
      </c>
      <c r="K1166" t="s">
        <v>22</v>
      </c>
      <c r="L1166" t="s">
        <v>23</v>
      </c>
      <c r="M1166">
        <f t="shared" si="74"/>
        <v>1</v>
      </c>
      <c r="N1166" t="s">
        <v>24</v>
      </c>
      <c r="O1166" t="s">
        <v>272</v>
      </c>
      <c r="P1166">
        <f t="shared" si="75"/>
        <v>24940</v>
      </c>
      <c r="Q1166">
        <v>29000</v>
      </c>
      <c r="R1166">
        <v>329</v>
      </c>
      <c r="S1166">
        <f t="shared" si="76"/>
        <v>3</v>
      </c>
    </row>
    <row r="1167" spans="1:19" x14ac:dyDescent="0.25">
      <c r="A1167" t="s">
        <v>363</v>
      </c>
      <c r="B1167" t="s">
        <v>1051</v>
      </c>
      <c r="C1167">
        <v>2016</v>
      </c>
      <c r="D1167">
        <f t="shared" si="73"/>
        <v>180246.08</v>
      </c>
      <c r="E1167">
        <v>112000</v>
      </c>
      <c r="F1167" t="s">
        <v>1813</v>
      </c>
      <c r="G1167" t="s">
        <v>29</v>
      </c>
      <c r="H1167" t="s">
        <v>1053</v>
      </c>
      <c r="I1167" t="s">
        <v>72</v>
      </c>
      <c r="J1167" t="s">
        <v>40</v>
      </c>
      <c r="K1167" t="s">
        <v>146</v>
      </c>
      <c r="L1167" t="s">
        <v>23</v>
      </c>
      <c r="M1167">
        <f t="shared" si="74"/>
        <v>1</v>
      </c>
      <c r="N1167" t="s">
        <v>24</v>
      </c>
      <c r="O1167" t="s">
        <v>3547</v>
      </c>
      <c r="P1167">
        <f t="shared" si="75"/>
        <v>12555.14</v>
      </c>
      <c r="Q1167">
        <v>14599</v>
      </c>
      <c r="R1167">
        <v>304</v>
      </c>
      <c r="S1167">
        <f t="shared" si="76"/>
        <v>3.6</v>
      </c>
    </row>
    <row r="1168" spans="1:19" x14ac:dyDescent="0.25">
      <c r="A1168" t="s">
        <v>43</v>
      </c>
      <c r="B1168" t="s">
        <v>3548</v>
      </c>
      <c r="C1168">
        <v>2014</v>
      </c>
      <c r="D1168">
        <f t="shared" si="73"/>
        <v>204959.10503999999</v>
      </c>
      <c r="E1168">
        <v>127356</v>
      </c>
      <c r="F1168" t="s">
        <v>3549</v>
      </c>
      <c r="G1168" t="s">
        <v>29</v>
      </c>
      <c r="H1168" t="s">
        <v>1045</v>
      </c>
      <c r="I1168" t="s">
        <v>48</v>
      </c>
      <c r="J1168" t="s">
        <v>22</v>
      </c>
      <c r="K1168" t="s">
        <v>22</v>
      </c>
      <c r="L1168" t="s">
        <v>23</v>
      </c>
      <c r="M1168">
        <f t="shared" si="74"/>
        <v>1</v>
      </c>
      <c r="N1168" t="s">
        <v>24</v>
      </c>
      <c r="O1168" t="s">
        <v>3550</v>
      </c>
      <c r="P1168">
        <f t="shared" si="75"/>
        <v>17191.400000000001</v>
      </c>
      <c r="Q1168">
        <v>19990</v>
      </c>
      <c r="R1168">
        <v>328</v>
      </c>
      <c r="S1168">
        <f t="shared" si="76"/>
        <v>3.7</v>
      </c>
    </row>
    <row r="1169" spans="1:19" x14ac:dyDescent="0.25">
      <c r="A1169" t="s">
        <v>426</v>
      </c>
      <c r="B1169" t="s">
        <v>3551</v>
      </c>
      <c r="C1169">
        <v>2017</v>
      </c>
      <c r="D1169">
        <f t="shared" si="73"/>
        <v>81432.604000000007</v>
      </c>
      <c r="E1169">
        <v>50600</v>
      </c>
      <c r="F1169" t="s">
        <v>3552</v>
      </c>
      <c r="G1169" t="s">
        <v>29</v>
      </c>
      <c r="H1169" t="s">
        <v>1067</v>
      </c>
      <c r="I1169" t="s">
        <v>95</v>
      </c>
      <c r="J1169" t="s">
        <v>214</v>
      </c>
      <c r="K1169" t="s">
        <v>108</v>
      </c>
      <c r="L1169" t="s">
        <v>23</v>
      </c>
      <c r="M1169">
        <f t="shared" si="74"/>
        <v>1</v>
      </c>
      <c r="N1169" t="s">
        <v>24</v>
      </c>
      <c r="O1169" t="s">
        <v>3553</v>
      </c>
      <c r="P1169">
        <f t="shared" si="75"/>
        <v>24845.399999999998</v>
      </c>
      <c r="Q1169">
        <v>28890</v>
      </c>
      <c r="R1169">
        <v>280</v>
      </c>
      <c r="S1169">
        <f t="shared" si="76"/>
        <v>3.6</v>
      </c>
    </row>
    <row r="1170" spans="1:19" x14ac:dyDescent="0.25">
      <c r="A1170" t="s">
        <v>148</v>
      </c>
      <c r="B1170" t="s">
        <v>3554</v>
      </c>
      <c r="C1170">
        <v>2011</v>
      </c>
      <c r="D1170">
        <f t="shared" si="73"/>
        <v>312211.96000000002</v>
      </c>
      <c r="E1170">
        <v>194000</v>
      </c>
      <c r="F1170" t="s">
        <v>3555</v>
      </c>
      <c r="G1170" t="s">
        <v>19</v>
      </c>
      <c r="H1170" t="s">
        <v>821</v>
      </c>
      <c r="I1170" t="s">
        <v>21</v>
      </c>
      <c r="J1170" t="s">
        <v>22</v>
      </c>
      <c r="K1170" t="s">
        <v>22</v>
      </c>
      <c r="L1170" t="s">
        <v>41</v>
      </c>
      <c r="M1170">
        <f t="shared" si="74"/>
        <v>0</v>
      </c>
      <c r="N1170" t="s">
        <v>24</v>
      </c>
      <c r="O1170" t="s">
        <v>639</v>
      </c>
      <c r="P1170">
        <f t="shared" si="75"/>
        <v>8557</v>
      </c>
      <c r="Q1170">
        <v>9950</v>
      </c>
      <c r="R1170">
        <v>320</v>
      </c>
      <c r="S1170">
        <f t="shared" si="76"/>
        <v>5.3</v>
      </c>
    </row>
    <row r="1171" spans="1:19" x14ac:dyDescent="0.25">
      <c r="A1171" t="s">
        <v>97</v>
      </c>
      <c r="B1171" t="s">
        <v>2289</v>
      </c>
      <c r="C1171">
        <v>2021</v>
      </c>
      <c r="D1171">
        <f t="shared" si="73"/>
        <v>53840.469700000001</v>
      </c>
      <c r="E1171">
        <v>33455</v>
      </c>
      <c r="F1171" t="s">
        <v>3556</v>
      </c>
      <c r="G1171" t="s">
        <v>29</v>
      </c>
      <c r="H1171" t="s">
        <v>1062</v>
      </c>
      <c r="I1171" t="s">
        <v>21</v>
      </c>
      <c r="J1171" t="s">
        <v>73</v>
      </c>
      <c r="K1171" t="s">
        <v>22</v>
      </c>
      <c r="L1171" t="s">
        <v>41</v>
      </c>
      <c r="M1171">
        <f t="shared" si="74"/>
        <v>0</v>
      </c>
      <c r="N1171" t="s">
        <v>24</v>
      </c>
      <c r="O1171" t="s">
        <v>3557</v>
      </c>
      <c r="P1171">
        <f t="shared" si="75"/>
        <v>38485</v>
      </c>
      <c r="Q1171">
        <v>44750</v>
      </c>
      <c r="R1171">
        <v>381</v>
      </c>
      <c r="S1171">
        <f t="shared" si="76"/>
        <v>5.7</v>
      </c>
    </row>
    <row r="1172" spans="1:19" x14ac:dyDescent="0.25">
      <c r="A1172" t="s">
        <v>68</v>
      </c>
      <c r="B1172" t="s">
        <v>1377</v>
      </c>
      <c r="C1172">
        <v>2022</v>
      </c>
      <c r="D1172">
        <f t="shared" si="73"/>
        <v>69201.62</v>
      </c>
      <c r="E1172">
        <v>43000</v>
      </c>
      <c r="F1172" t="s">
        <v>373</v>
      </c>
      <c r="G1172" t="s">
        <v>29</v>
      </c>
      <c r="H1172" t="s">
        <v>271</v>
      </c>
      <c r="I1172" t="s">
        <v>95</v>
      </c>
      <c r="J1172" t="s">
        <v>33</v>
      </c>
      <c r="K1172" t="s">
        <v>22</v>
      </c>
      <c r="L1172" t="s">
        <v>41</v>
      </c>
      <c r="M1172">
        <f t="shared" si="74"/>
        <v>0</v>
      </c>
      <c r="N1172" t="s">
        <v>24</v>
      </c>
      <c r="O1172" t="s">
        <v>3558</v>
      </c>
      <c r="P1172">
        <f t="shared" si="75"/>
        <v>30745</v>
      </c>
      <c r="Q1172">
        <v>35750</v>
      </c>
      <c r="R1172">
        <v>228</v>
      </c>
      <c r="S1172">
        <f t="shared" si="76"/>
        <v>2</v>
      </c>
    </row>
    <row r="1173" spans="1:19" x14ac:dyDescent="0.25">
      <c r="A1173" t="s">
        <v>120</v>
      </c>
      <c r="B1173" t="s">
        <v>3559</v>
      </c>
      <c r="C1173">
        <v>2016</v>
      </c>
      <c r="D1173">
        <f t="shared" si="73"/>
        <v>74193.792679999999</v>
      </c>
      <c r="E1173">
        <v>46102</v>
      </c>
      <c r="F1173" t="s">
        <v>3560</v>
      </c>
      <c r="G1173" t="s">
        <v>29</v>
      </c>
      <c r="H1173" t="s">
        <v>2035</v>
      </c>
      <c r="I1173" t="s">
        <v>48</v>
      </c>
      <c r="J1173" t="s">
        <v>22</v>
      </c>
      <c r="K1173" t="s">
        <v>146</v>
      </c>
      <c r="L1173" t="s">
        <v>41</v>
      </c>
      <c r="M1173">
        <f t="shared" si="74"/>
        <v>0</v>
      </c>
      <c r="N1173" t="s">
        <v>24</v>
      </c>
      <c r="O1173" t="s">
        <v>3561</v>
      </c>
      <c r="P1173">
        <f t="shared" si="75"/>
        <v>30358</v>
      </c>
      <c r="Q1173">
        <v>35300</v>
      </c>
      <c r="R1173">
        <v>429</v>
      </c>
      <c r="S1173">
        <f t="shared" si="76"/>
        <v>4.7</v>
      </c>
    </row>
    <row r="1174" spans="1:19" x14ac:dyDescent="0.25">
      <c r="A1174" t="s">
        <v>363</v>
      </c>
      <c r="B1174" t="s">
        <v>1051</v>
      </c>
      <c r="C1174">
        <v>2019</v>
      </c>
      <c r="D1174">
        <f t="shared" si="73"/>
        <v>94951.06</v>
      </c>
      <c r="E1174">
        <v>59000</v>
      </c>
      <c r="F1174" t="s">
        <v>3562</v>
      </c>
      <c r="G1174" t="s">
        <v>29</v>
      </c>
      <c r="H1174" t="s">
        <v>1053</v>
      </c>
      <c r="I1174" t="s">
        <v>21</v>
      </c>
      <c r="J1174" t="s">
        <v>22</v>
      </c>
      <c r="K1174" t="s">
        <v>22</v>
      </c>
      <c r="L1174" t="s">
        <v>41</v>
      </c>
      <c r="M1174">
        <f t="shared" si="74"/>
        <v>0</v>
      </c>
      <c r="N1174" t="s">
        <v>24</v>
      </c>
      <c r="O1174" t="s">
        <v>352</v>
      </c>
      <c r="P1174">
        <f t="shared" si="75"/>
        <v>18060</v>
      </c>
      <c r="Q1174">
        <v>21000</v>
      </c>
      <c r="R1174">
        <v>304</v>
      </c>
      <c r="S1174">
        <f t="shared" si="76"/>
        <v>3.6</v>
      </c>
    </row>
    <row r="1175" spans="1:19" x14ac:dyDescent="0.25">
      <c r="A1175" t="s">
        <v>110</v>
      </c>
      <c r="B1175" t="s">
        <v>3563</v>
      </c>
      <c r="C1175">
        <v>2004</v>
      </c>
      <c r="D1175">
        <f t="shared" si="73"/>
        <v>215651.56</v>
      </c>
      <c r="E1175">
        <v>134000</v>
      </c>
      <c r="F1175" t="s">
        <v>1490</v>
      </c>
      <c r="G1175" t="s">
        <v>29</v>
      </c>
      <c r="H1175" t="s">
        <v>3564</v>
      </c>
      <c r="I1175" t="s">
        <v>21</v>
      </c>
      <c r="J1175" t="s">
        <v>22</v>
      </c>
      <c r="K1175" t="s">
        <v>146</v>
      </c>
      <c r="L1175" t="s">
        <v>23</v>
      </c>
      <c r="M1175">
        <f t="shared" si="74"/>
        <v>1</v>
      </c>
      <c r="N1175" t="s">
        <v>24</v>
      </c>
      <c r="O1175" t="s">
        <v>3377</v>
      </c>
      <c r="P1175">
        <f t="shared" si="75"/>
        <v>8170</v>
      </c>
      <c r="Q1175">
        <v>9500</v>
      </c>
      <c r="R1175">
        <v>294</v>
      </c>
      <c r="S1175">
        <f t="shared" si="76"/>
        <v>4.2</v>
      </c>
    </row>
    <row r="1176" spans="1:19" x14ac:dyDescent="0.25">
      <c r="A1176" t="s">
        <v>148</v>
      </c>
      <c r="B1176" t="s">
        <v>3072</v>
      </c>
      <c r="C1176">
        <v>2020</v>
      </c>
      <c r="D1176">
        <f t="shared" si="73"/>
        <v>5978.6980999999996</v>
      </c>
      <c r="E1176">
        <v>3715</v>
      </c>
      <c r="F1176" t="s">
        <v>3565</v>
      </c>
      <c r="G1176" t="s">
        <v>29</v>
      </c>
      <c r="H1176" t="s">
        <v>3073</v>
      </c>
      <c r="I1176" t="s">
        <v>72</v>
      </c>
      <c r="J1176" t="s">
        <v>22</v>
      </c>
      <c r="K1176" t="s">
        <v>22</v>
      </c>
      <c r="L1176" t="s">
        <v>41</v>
      </c>
      <c r="M1176">
        <f t="shared" si="74"/>
        <v>0</v>
      </c>
      <c r="N1176" t="s">
        <v>24</v>
      </c>
      <c r="O1176" t="s">
        <v>3566</v>
      </c>
      <c r="P1176">
        <f t="shared" si="75"/>
        <v>129000</v>
      </c>
      <c r="Q1176">
        <v>150000</v>
      </c>
      <c r="R1176">
        <v>650</v>
      </c>
      <c r="S1176">
        <f t="shared" si="76"/>
        <v>6.2</v>
      </c>
    </row>
    <row r="1177" spans="1:19" x14ac:dyDescent="0.25">
      <c r="A1177" t="s">
        <v>120</v>
      </c>
      <c r="B1177" t="s">
        <v>243</v>
      </c>
      <c r="C1177">
        <v>2012</v>
      </c>
      <c r="D1177">
        <f t="shared" si="73"/>
        <v>161328.28829999999</v>
      </c>
      <c r="E1177">
        <v>100245</v>
      </c>
      <c r="F1177" t="s">
        <v>3567</v>
      </c>
      <c r="G1177" t="s">
        <v>245</v>
      </c>
      <c r="H1177" t="s">
        <v>877</v>
      </c>
      <c r="I1177" t="s">
        <v>72</v>
      </c>
      <c r="J1177" t="s">
        <v>118</v>
      </c>
      <c r="K1177" t="s">
        <v>136</v>
      </c>
      <c r="L1177" t="s">
        <v>23</v>
      </c>
      <c r="M1177">
        <f t="shared" si="74"/>
        <v>1</v>
      </c>
      <c r="N1177" t="s">
        <v>24</v>
      </c>
      <c r="O1177" t="s">
        <v>720</v>
      </c>
      <c r="P1177">
        <f t="shared" si="75"/>
        <v>20640</v>
      </c>
      <c r="Q1177">
        <v>24000</v>
      </c>
      <c r="R1177">
        <v>188</v>
      </c>
      <c r="S1177">
        <f t="shared" si="76"/>
        <v>3</v>
      </c>
    </row>
    <row r="1178" spans="1:19" x14ac:dyDescent="0.25">
      <c r="A1178" t="s">
        <v>120</v>
      </c>
      <c r="B1178" t="s">
        <v>2993</v>
      </c>
      <c r="C1178">
        <v>2022</v>
      </c>
      <c r="D1178">
        <f t="shared" si="73"/>
        <v>13812.96522</v>
      </c>
      <c r="E1178">
        <v>8583</v>
      </c>
      <c r="F1178" t="s">
        <v>3568</v>
      </c>
      <c r="G1178" t="s">
        <v>29</v>
      </c>
      <c r="H1178" t="s">
        <v>53</v>
      </c>
      <c r="I1178" t="s">
        <v>123</v>
      </c>
      <c r="J1178" t="s">
        <v>3569</v>
      </c>
      <c r="K1178" t="s">
        <v>3570</v>
      </c>
      <c r="L1178" t="s">
        <v>41</v>
      </c>
      <c r="M1178">
        <f t="shared" si="74"/>
        <v>0</v>
      </c>
      <c r="O1178" t="s">
        <v>664</v>
      </c>
      <c r="P1178">
        <f t="shared" si="75"/>
        <v>36979.14</v>
      </c>
      <c r="Q1178">
        <v>42999</v>
      </c>
      <c r="R1178" t="e">
        <v>#VALUE!</v>
      </c>
      <c r="S1178" t="e">
        <f t="shared" si="76"/>
        <v>#VALUE!</v>
      </c>
    </row>
    <row r="1179" spans="1:19" x14ac:dyDescent="0.25">
      <c r="A1179" t="s">
        <v>125</v>
      </c>
      <c r="B1179" t="s">
        <v>3571</v>
      </c>
      <c r="C1179">
        <v>2003</v>
      </c>
      <c r="D1179">
        <f t="shared" si="73"/>
        <v>228204.41200000001</v>
      </c>
      <c r="E1179">
        <v>141800</v>
      </c>
      <c r="F1179" t="s">
        <v>3572</v>
      </c>
      <c r="G1179" t="s">
        <v>29</v>
      </c>
      <c r="H1179" t="s">
        <v>754</v>
      </c>
      <c r="I1179" t="s">
        <v>72</v>
      </c>
      <c r="J1179" t="s">
        <v>214</v>
      </c>
      <c r="K1179" t="s">
        <v>33</v>
      </c>
      <c r="L1179" t="s">
        <v>23</v>
      </c>
      <c r="M1179">
        <f t="shared" si="74"/>
        <v>1</v>
      </c>
      <c r="N1179" t="s">
        <v>24</v>
      </c>
      <c r="O1179" t="s">
        <v>1740</v>
      </c>
      <c r="P1179">
        <f t="shared" si="75"/>
        <v>4902</v>
      </c>
      <c r="Q1179">
        <v>5700</v>
      </c>
      <c r="R1179">
        <v>230</v>
      </c>
      <c r="S1179">
        <f t="shared" si="76"/>
        <v>4.7</v>
      </c>
    </row>
    <row r="1180" spans="1:19" x14ac:dyDescent="0.25">
      <c r="A1180" t="s">
        <v>50</v>
      </c>
      <c r="B1180" t="s">
        <v>369</v>
      </c>
      <c r="C1180">
        <v>2012</v>
      </c>
      <c r="D1180">
        <f t="shared" si="73"/>
        <v>123919.18</v>
      </c>
      <c r="E1180">
        <v>77000</v>
      </c>
      <c r="F1180" t="s">
        <v>1330</v>
      </c>
      <c r="G1180" t="s">
        <v>29</v>
      </c>
      <c r="H1180" t="s">
        <v>221</v>
      </c>
      <c r="I1180" t="s">
        <v>95</v>
      </c>
      <c r="J1180" t="s">
        <v>118</v>
      </c>
      <c r="K1180" t="s">
        <v>22</v>
      </c>
      <c r="L1180" t="s">
        <v>41</v>
      </c>
      <c r="M1180">
        <f t="shared" si="74"/>
        <v>0</v>
      </c>
      <c r="N1180" t="s">
        <v>24</v>
      </c>
      <c r="O1180" t="s">
        <v>3573</v>
      </c>
      <c r="P1180">
        <f t="shared" si="75"/>
        <v>11868</v>
      </c>
      <c r="Q1180">
        <v>13800</v>
      </c>
      <c r="R1180">
        <v>211</v>
      </c>
      <c r="S1180">
        <f t="shared" si="76"/>
        <v>2</v>
      </c>
    </row>
    <row r="1181" spans="1:19" x14ac:dyDescent="0.25">
      <c r="A1181" t="s">
        <v>50</v>
      </c>
      <c r="B1181" t="s">
        <v>576</v>
      </c>
      <c r="C1181">
        <v>2018</v>
      </c>
      <c r="D1181">
        <f t="shared" si="73"/>
        <v>107882.1069</v>
      </c>
      <c r="E1181">
        <v>67035</v>
      </c>
      <c r="F1181" t="s">
        <v>3574</v>
      </c>
      <c r="G1181" t="s">
        <v>29</v>
      </c>
      <c r="H1181" t="s">
        <v>1440</v>
      </c>
      <c r="I1181" t="s">
        <v>107</v>
      </c>
      <c r="J1181" t="s">
        <v>3575</v>
      </c>
      <c r="K1181" t="s">
        <v>108</v>
      </c>
      <c r="L1181" t="s">
        <v>23</v>
      </c>
      <c r="M1181">
        <f t="shared" si="74"/>
        <v>1</v>
      </c>
      <c r="N1181" t="s">
        <v>24</v>
      </c>
      <c r="O1181" t="s">
        <v>3576</v>
      </c>
      <c r="P1181">
        <f t="shared" si="75"/>
        <v>27090</v>
      </c>
      <c r="Q1181">
        <v>31500</v>
      </c>
      <c r="R1181">
        <v>252</v>
      </c>
      <c r="S1181">
        <f t="shared" si="76"/>
        <v>2</v>
      </c>
    </row>
    <row r="1182" spans="1:19" x14ac:dyDescent="0.25">
      <c r="A1182" t="s">
        <v>50</v>
      </c>
      <c r="B1182" t="s">
        <v>3577</v>
      </c>
      <c r="C1182">
        <v>2012</v>
      </c>
      <c r="D1182">
        <f t="shared" si="73"/>
        <v>98893.942999999999</v>
      </c>
      <c r="E1182">
        <v>61450</v>
      </c>
      <c r="F1182" t="s">
        <v>3578</v>
      </c>
      <c r="G1182" t="s">
        <v>29</v>
      </c>
      <c r="H1182" t="s">
        <v>1694</v>
      </c>
      <c r="I1182" t="s">
        <v>48</v>
      </c>
      <c r="J1182" t="s">
        <v>118</v>
      </c>
      <c r="K1182" t="s">
        <v>33</v>
      </c>
      <c r="L1182" t="s">
        <v>41</v>
      </c>
      <c r="M1182">
        <f t="shared" si="74"/>
        <v>0</v>
      </c>
      <c r="N1182" t="s">
        <v>24</v>
      </c>
      <c r="O1182" t="s">
        <v>296</v>
      </c>
      <c r="P1182">
        <f t="shared" si="75"/>
        <v>16770</v>
      </c>
      <c r="Q1182">
        <v>19500</v>
      </c>
      <c r="R1182">
        <v>333</v>
      </c>
      <c r="S1182">
        <f t="shared" si="76"/>
        <v>3</v>
      </c>
    </row>
    <row r="1183" spans="1:19" x14ac:dyDescent="0.25">
      <c r="A1183" t="s">
        <v>277</v>
      </c>
      <c r="B1183" t="s">
        <v>3579</v>
      </c>
      <c r="C1183">
        <v>2015</v>
      </c>
      <c r="D1183">
        <f t="shared" si="73"/>
        <v>63568.93</v>
      </c>
      <c r="E1183">
        <v>39500</v>
      </c>
      <c r="F1183" t="s">
        <v>3580</v>
      </c>
      <c r="G1183" t="s">
        <v>29</v>
      </c>
      <c r="H1183" t="s">
        <v>3581</v>
      </c>
      <c r="I1183" t="s">
        <v>107</v>
      </c>
      <c r="J1183" t="s">
        <v>22</v>
      </c>
      <c r="K1183" t="s">
        <v>22</v>
      </c>
      <c r="L1183" t="s">
        <v>41</v>
      </c>
      <c r="M1183">
        <f t="shared" si="74"/>
        <v>0</v>
      </c>
      <c r="N1183" t="s">
        <v>24</v>
      </c>
      <c r="O1183" t="s">
        <v>3582</v>
      </c>
      <c r="P1183">
        <f t="shared" si="75"/>
        <v>45227.4</v>
      </c>
      <c r="Q1183">
        <v>52590</v>
      </c>
      <c r="R1183">
        <v>440</v>
      </c>
      <c r="S1183">
        <f t="shared" si="76"/>
        <v>4.8</v>
      </c>
    </row>
    <row r="1184" spans="1:19" x14ac:dyDescent="0.25">
      <c r="A1184" t="s">
        <v>120</v>
      </c>
      <c r="B1184" t="s">
        <v>3583</v>
      </c>
      <c r="C1184">
        <v>2020</v>
      </c>
      <c r="D1184">
        <f t="shared" si="73"/>
        <v>10621.644</v>
      </c>
      <c r="E1184">
        <v>6600</v>
      </c>
      <c r="F1184" t="s">
        <v>3584</v>
      </c>
      <c r="G1184" t="s">
        <v>29</v>
      </c>
      <c r="H1184" t="s">
        <v>3585</v>
      </c>
      <c r="I1184" t="s">
        <v>107</v>
      </c>
      <c r="J1184" t="s">
        <v>22</v>
      </c>
      <c r="K1184" t="s">
        <v>146</v>
      </c>
      <c r="L1184" t="s">
        <v>41</v>
      </c>
      <c r="M1184">
        <f t="shared" si="74"/>
        <v>0</v>
      </c>
      <c r="N1184" t="s">
        <v>24</v>
      </c>
      <c r="O1184" t="s">
        <v>781</v>
      </c>
      <c r="P1184">
        <f t="shared" si="75"/>
        <v>110854</v>
      </c>
      <c r="Q1184">
        <v>128900</v>
      </c>
      <c r="R1184">
        <v>550</v>
      </c>
      <c r="S1184">
        <f t="shared" si="76"/>
        <v>4</v>
      </c>
    </row>
    <row r="1185" spans="1:19" x14ac:dyDescent="0.25">
      <c r="A1185" t="s">
        <v>148</v>
      </c>
      <c r="B1185" t="s">
        <v>3223</v>
      </c>
      <c r="C1185">
        <v>2023</v>
      </c>
      <c r="D1185">
        <f t="shared" si="73"/>
        <v>3701.482</v>
      </c>
      <c r="E1185">
        <v>2300</v>
      </c>
      <c r="F1185" t="s">
        <v>3586</v>
      </c>
      <c r="G1185" t="s">
        <v>29</v>
      </c>
      <c r="H1185" t="s">
        <v>3196</v>
      </c>
      <c r="I1185" t="s">
        <v>134</v>
      </c>
      <c r="J1185" t="s">
        <v>214</v>
      </c>
      <c r="K1185" t="s">
        <v>22</v>
      </c>
      <c r="L1185" t="s">
        <v>41</v>
      </c>
      <c r="M1185">
        <f t="shared" si="74"/>
        <v>0</v>
      </c>
      <c r="N1185" t="s">
        <v>24</v>
      </c>
      <c r="O1185" t="s">
        <v>1767</v>
      </c>
      <c r="P1185">
        <f t="shared" si="75"/>
        <v>44290</v>
      </c>
      <c r="Q1185">
        <v>51500</v>
      </c>
      <c r="R1185">
        <v>455</v>
      </c>
      <c r="S1185">
        <f t="shared" si="76"/>
        <v>6.2</v>
      </c>
    </row>
    <row r="1186" spans="1:19" x14ac:dyDescent="0.25">
      <c r="A1186" t="s">
        <v>50</v>
      </c>
      <c r="B1186" t="s">
        <v>3587</v>
      </c>
      <c r="C1186">
        <v>2023</v>
      </c>
      <c r="D1186">
        <f t="shared" si="73"/>
        <v>17060.61334</v>
      </c>
      <c r="E1186">
        <v>10601</v>
      </c>
      <c r="F1186" t="s">
        <v>3588</v>
      </c>
      <c r="G1186" t="s">
        <v>46</v>
      </c>
      <c r="H1186" t="s">
        <v>3589</v>
      </c>
      <c r="I1186" t="s">
        <v>39</v>
      </c>
      <c r="J1186" t="s">
        <v>1111</v>
      </c>
      <c r="K1186" t="s">
        <v>22</v>
      </c>
      <c r="L1186" t="s">
        <v>41</v>
      </c>
      <c r="M1186">
        <f t="shared" si="74"/>
        <v>0</v>
      </c>
      <c r="O1186" t="s">
        <v>3590</v>
      </c>
      <c r="P1186">
        <f t="shared" si="75"/>
        <v>53318.28</v>
      </c>
      <c r="Q1186">
        <v>61998</v>
      </c>
      <c r="R1186" t="e">
        <v>#VALUE!</v>
      </c>
      <c r="S1186">
        <f t="shared" si="76"/>
        <v>3</v>
      </c>
    </row>
    <row r="1187" spans="1:19" x14ac:dyDescent="0.25">
      <c r="A1187" t="s">
        <v>403</v>
      </c>
      <c r="B1187" t="s">
        <v>3591</v>
      </c>
      <c r="C1187">
        <v>2018</v>
      </c>
      <c r="D1187">
        <f t="shared" si="73"/>
        <v>28968.12</v>
      </c>
      <c r="E1187">
        <v>18000</v>
      </c>
      <c r="F1187" t="s">
        <v>3244</v>
      </c>
      <c r="G1187" t="s">
        <v>29</v>
      </c>
      <c r="H1187" t="s">
        <v>1358</v>
      </c>
      <c r="I1187" t="s">
        <v>107</v>
      </c>
      <c r="J1187" t="s">
        <v>214</v>
      </c>
      <c r="K1187" t="s">
        <v>22</v>
      </c>
      <c r="L1187" t="s">
        <v>41</v>
      </c>
      <c r="M1187">
        <f t="shared" si="74"/>
        <v>0</v>
      </c>
      <c r="N1187" t="s">
        <v>24</v>
      </c>
      <c r="O1187" t="s">
        <v>1488</v>
      </c>
      <c r="P1187">
        <f t="shared" si="75"/>
        <v>57620</v>
      </c>
      <c r="Q1187">
        <v>67000</v>
      </c>
      <c r="R1187">
        <v>454</v>
      </c>
      <c r="S1187">
        <f t="shared" si="76"/>
        <v>4.7</v>
      </c>
    </row>
    <row r="1188" spans="1:19" x14ac:dyDescent="0.25">
      <c r="A1188" t="s">
        <v>503</v>
      </c>
      <c r="B1188" t="s">
        <v>3592</v>
      </c>
      <c r="C1188">
        <v>2022</v>
      </c>
      <c r="D1188">
        <f t="shared" si="73"/>
        <v>50985.500540000001</v>
      </c>
      <c r="E1188">
        <v>31681</v>
      </c>
      <c r="F1188" t="s">
        <v>3539</v>
      </c>
      <c r="G1188" t="s">
        <v>29</v>
      </c>
      <c r="H1188" t="s">
        <v>3593</v>
      </c>
      <c r="I1188" t="s">
        <v>39</v>
      </c>
      <c r="J1188" t="s">
        <v>3594</v>
      </c>
      <c r="K1188" t="s">
        <v>266</v>
      </c>
      <c r="L1188" t="s">
        <v>23</v>
      </c>
      <c r="M1188">
        <f t="shared" si="74"/>
        <v>1</v>
      </c>
      <c r="O1188" t="s">
        <v>3595</v>
      </c>
      <c r="P1188">
        <f t="shared" si="75"/>
        <v>58448.18</v>
      </c>
      <c r="Q1188">
        <v>67963</v>
      </c>
      <c r="R1188" t="e">
        <v>#VALUE!</v>
      </c>
      <c r="S1188" t="e">
        <f t="shared" si="76"/>
        <v>#VALUE!</v>
      </c>
    </row>
    <row r="1189" spans="1:19" x14ac:dyDescent="0.25">
      <c r="A1189" t="s">
        <v>363</v>
      </c>
      <c r="B1189" t="s">
        <v>3596</v>
      </c>
      <c r="C1189">
        <v>2020</v>
      </c>
      <c r="D1189">
        <f t="shared" si="73"/>
        <v>38807.624759999999</v>
      </c>
      <c r="E1189">
        <v>24114</v>
      </c>
      <c r="F1189" t="s">
        <v>3597</v>
      </c>
      <c r="G1189" t="s">
        <v>29</v>
      </c>
      <c r="H1189" t="s">
        <v>854</v>
      </c>
      <c r="I1189" t="s">
        <v>123</v>
      </c>
      <c r="J1189" t="s">
        <v>3598</v>
      </c>
      <c r="K1189" t="s">
        <v>266</v>
      </c>
      <c r="L1189" t="s">
        <v>23</v>
      </c>
      <c r="M1189">
        <f t="shared" si="74"/>
        <v>1</v>
      </c>
      <c r="O1189" t="s">
        <v>3599</v>
      </c>
      <c r="P1189">
        <f t="shared" si="75"/>
        <v>42507.22</v>
      </c>
      <c r="Q1189">
        <v>49427</v>
      </c>
      <c r="R1189" t="e">
        <v>#VALUE!</v>
      </c>
      <c r="S1189" t="e">
        <f t="shared" si="76"/>
        <v>#VALUE!</v>
      </c>
    </row>
    <row r="1190" spans="1:19" x14ac:dyDescent="0.25">
      <c r="A1190" t="s">
        <v>210</v>
      </c>
      <c r="B1190" t="s">
        <v>3600</v>
      </c>
      <c r="C1190">
        <v>2022</v>
      </c>
      <c r="D1190">
        <f t="shared" si="73"/>
        <v>35580.89806</v>
      </c>
      <c r="E1190">
        <v>22109</v>
      </c>
      <c r="F1190" t="s">
        <v>3601</v>
      </c>
      <c r="G1190" t="s">
        <v>29</v>
      </c>
      <c r="H1190" t="s">
        <v>570</v>
      </c>
      <c r="I1190" t="s">
        <v>39</v>
      </c>
      <c r="J1190" t="s">
        <v>572</v>
      </c>
      <c r="K1190" t="s">
        <v>2228</v>
      </c>
      <c r="M1190">
        <f t="shared" si="74"/>
        <v>0</v>
      </c>
      <c r="O1190" t="s">
        <v>3602</v>
      </c>
      <c r="P1190">
        <f t="shared" si="75"/>
        <v>37314.54</v>
      </c>
      <c r="Q1190">
        <v>43389</v>
      </c>
      <c r="R1190" t="e">
        <v>#VALUE!</v>
      </c>
      <c r="S1190" t="e">
        <f t="shared" si="76"/>
        <v>#VALUE!</v>
      </c>
    </row>
    <row r="1191" spans="1:19" x14ac:dyDescent="0.25">
      <c r="A1191" t="s">
        <v>148</v>
      </c>
      <c r="B1191" t="s">
        <v>3603</v>
      </c>
      <c r="C1191">
        <v>2012</v>
      </c>
      <c r="D1191">
        <f t="shared" si="73"/>
        <v>238182.32</v>
      </c>
      <c r="E1191">
        <v>148000</v>
      </c>
      <c r="F1191" t="s">
        <v>3604</v>
      </c>
      <c r="G1191" t="s">
        <v>19</v>
      </c>
      <c r="H1191" t="s">
        <v>821</v>
      </c>
      <c r="I1191" t="s">
        <v>72</v>
      </c>
      <c r="J1191" t="s">
        <v>22</v>
      </c>
      <c r="K1191" t="s">
        <v>22</v>
      </c>
      <c r="L1191" t="s">
        <v>41</v>
      </c>
      <c r="M1191">
        <f t="shared" si="74"/>
        <v>0</v>
      </c>
      <c r="N1191" t="s">
        <v>24</v>
      </c>
      <c r="O1191" t="s">
        <v>546</v>
      </c>
      <c r="P1191">
        <f t="shared" si="75"/>
        <v>15480</v>
      </c>
      <c r="Q1191">
        <v>18000</v>
      </c>
      <c r="R1191">
        <v>320</v>
      </c>
      <c r="S1191">
        <f t="shared" si="76"/>
        <v>5.3</v>
      </c>
    </row>
    <row r="1192" spans="1:19" x14ac:dyDescent="0.25">
      <c r="A1192" t="s">
        <v>68</v>
      </c>
      <c r="B1192" t="s">
        <v>673</v>
      </c>
      <c r="C1192">
        <v>2018</v>
      </c>
      <c r="D1192">
        <f t="shared" si="73"/>
        <v>65982.94</v>
      </c>
      <c r="E1192">
        <v>41000</v>
      </c>
      <c r="F1192" t="s">
        <v>626</v>
      </c>
      <c r="G1192" t="s">
        <v>29</v>
      </c>
      <c r="H1192" t="s">
        <v>1487</v>
      </c>
      <c r="I1192" t="s">
        <v>107</v>
      </c>
      <c r="J1192" t="s">
        <v>118</v>
      </c>
      <c r="K1192" t="s">
        <v>118</v>
      </c>
      <c r="L1192" t="s">
        <v>41</v>
      </c>
      <c r="M1192">
        <f t="shared" si="74"/>
        <v>0</v>
      </c>
      <c r="N1192" t="s">
        <v>24</v>
      </c>
      <c r="O1192" t="s">
        <v>3605</v>
      </c>
      <c r="P1192">
        <f t="shared" si="75"/>
        <v>51772</v>
      </c>
      <c r="Q1192">
        <v>60200</v>
      </c>
      <c r="R1192">
        <v>600</v>
      </c>
      <c r="S1192">
        <f t="shared" si="76"/>
        <v>4.4000000000000004</v>
      </c>
    </row>
    <row r="1193" spans="1:19" x14ac:dyDescent="0.25">
      <c r="A1193" t="s">
        <v>130</v>
      </c>
      <c r="B1193" t="s">
        <v>3606</v>
      </c>
      <c r="C1193">
        <v>2009</v>
      </c>
      <c r="D1193">
        <f t="shared" si="73"/>
        <v>205351.78399999999</v>
      </c>
      <c r="E1193">
        <v>127600</v>
      </c>
      <c r="F1193" t="s">
        <v>3607</v>
      </c>
      <c r="G1193" t="s">
        <v>19</v>
      </c>
      <c r="H1193" t="s">
        <v>3608</v>
      </c>
      <c r="I1193" t="s">
        <v>72</v>
      </c>
      <c r="J1193" t="s">
        <v>108</v>
      </c>
      <c r="K1193" t="s">
        <v>33</v>
      </c>
      <c r="L1193" t="s">
        <v>41</v>
      </c>
      <c r="M1193">
        <f t="shared" si="74"/>
        <v>0</v>
      </c>
      <c r="N1193" t="s">
        <v>24</v>
      </c>
      <c r="O1193" t="s">
        <v>296</v>
      </c>
      <c r="P1193">
        <f t="shared" si="75"/>
        <v>16770</v>
      </c>
      <c r="Q1193">
        <v>19500</v>
      </c>
      <c r="R1193">
        <v>317</v>
      </c>
      <c r="S1193">
        <f t="shared" si="76"/>
        <v>5.6</v>
      </c>
    </row>
    <row r="1194" spans="1:19" x14ac:dyDescent="0.25">
      <c r="A1194" t="s">
        <v>125</v>
      </c>
      <c r="B1194" t="s">
        <v>3609</v>
      </c>
      <c r="C1194">
        <v>2005</v>
      </c>
      <c r="D1194">
        <f t="shared" si="73"/>
        <v>222813.12299999999</v>
      </c>
      <c r="E1194">
        <v>138450</v>
      </c>
      <c r="F1194" t="s">
        <v>3610</v>
      </c>
      <c r="G1194" t="s">
        <v>29</v>
      </c>
      <c r="H1194" t="s">
        <v>3611</v>
      </c>
      <c r="I1194" t="s">
        <v>557</v>
      </c>
      <c r="J1194" t="s">
        <v>214</v>
      </c>
      <c r="K1194" t="s">
        <v>22</v>
      </c>
      <c r="L1194" t="s">
        <v>23</v>
      </c>
      <c r="M1194">
        <f t="shared" si="74"/>
        <v>1</v>
      </c>
      <c r="N1194" t="s">
        <v>24</v>
      </c>
      <c r="O1194" t="s">
        <v>1716</v>
      </c>
      <c r="P1194">
        <f t="shared" si="75"/>
        <v>16340</v>
      </c>
      <c r="Q1194">
        <v>19000</v>
      </c>
      <c r="R1194">
        <v>500</v>
      </c>
      <c r="S1194">
        <f t="shared" si="76"/>
        <v>8.3000000000000007</v>
      </c>
    </row>
    <row r="1195" spans="1:19" x14ac:dyDescent="0.25">
      <c r="A1195" t="s">
        <v>503</v>
      </c>
      <c r="B1195" t="s">
        <v>1040</v>
      </c>
      <c r="C1195">
        <v>2013</v>
      </c>
      <c r="D1195">
        <f t="shared" si="73"/>
        <v>370148.2</v>
      </c>
      <c r="E1195">
        <v>230000</v>
      </c>
      <c r="F1195" t="s">
        <v>3612</v>
      </c>
      <c r="G1195" t="s">
        <v>19</v>
      </c>
      <c r="H1195" t="s">
        <v>3613</v>
      </c>
      <c r="I1195" t="s">
        <v>72</v>
      </c>
      <c r="J1195" t="s">
        <v>118</v>
      </c>
      <c r="K1195" t="s">
        <v>22</v>
      </c>
      <c r="L1195" t="s">
        <v>41</v>
      </c>
      <c r="M1195">
        <f t="shared" si="74"/>
        <v>0</v>
      </c>
      <c r="N1195" t="s">
        <v>24</v>
      </c>
      <c r="O1195" t="s">
        <v>49</v>
      </c>
      <c r="P1195">
        <f t="shared" si="75"/>
        <v>13330</v>
      </c>
      <c r="Q1195">
        <v>15500</v>
      </c>
      <c r="R1195">
        <v>315</v>
      </c>
      <c r="S1195">
        <f t="shared" si="76"/>
        <v>5.3</v>
      </c>
    </row>
    <row r="1196" spans="1:19" x14ac:dyDescent="0.25">
      <c r="A1196" t="s">
        <v>35</v>
      </c>
      <c r="B1196" t="s">
        <v>3234</v>
      </c>
      <c r="C1196">
        <v>2017</v>
      </c>
      <c r="D1196">
        <f t="shared" si="73"/>
        <v>86339.481660000005</v>
      </c>
      <c r="E1196">
        <v>53649</v>
      </c>
      <c r="F1196" t="s">
        <v>3614</v>
      </c>
      <c r="G1196" t="s">
        <v>29</v>
      </c>
      <c r="H1196" t="s">
        <v>3094</v>
      </c>
      <c r="I1196" t="s">
        <v>72</v>
      </c>
      <c r="J1196" t="s">
        <v>22</v>
      </c>
      <c r="K1196" t="s">
        <v>214</v>
      </c>
      <c r="L1196" t="s">
        <v>41</v>
      </c>
      <c r="M1196">
        <f t="shared" si="74"/>
        <v>0</v>
      </c>
      <c r="N1196" t="s">
        <v>24</v>
      </c>
      <c r="O1196" t="s">
        <v>1590</v>
      </c>
      <c r="P1196">
        <f t="shared" si="75"/>
        <v>28380</v>
      </c>
      <c r="Q1196">
        <v>33000</v>
      </c>
      <c r="R1196">
        <v>295</v>
      </c>
      <c r="S1196">
        <f t="shared" si="76"/>
        <v>3.5</v>
      </c>
    </row>
    <row r="1197" spans="1:19" x14ac:dyDescent="0.25">
      <c r="A1197" t="s">
        <v>120</v>
      </c>
      <c r="B1197" t="s">
        <v>2913</v>
      </c>
      <c r="C1197">
        <v>2012</v>
      </c>
      <c r="D1197">
        <f t="shared" si="73"/>
        <v>280025.15999999997</v>
      </c>
      <c r="E1197">
        <v>174000</v>
      </c>
      <c r="F1197" t="s">
        <v>3615</v>
      </c>
      <c r="G1197" t="s">
        <v>29</v>
      </c>
      <c r="H1197" t="s">
        <v>3616</v>
      </c>
      <c r="I1197" t="s">
        <v>48</v>
      </c>
      <c r="J1197" t="s">
        <v>22</v>
      </c>
      <c r="K1197" t="s">
        <v>22</v>
      </c>
      <c r="L1197" t="s">
        <v>23</v>
      </c>
      <c r="M1197">
        <f t="shared" si="74"/>
        <v>1</v>
      </c>
      <c r="N1197" t="s">
        <v>24</v>
      </c>
      <c r="O1197" t="s">
        <v>3617</v>
      </c>
      <c r="P1197">
        <f t="shared" si="75"/>
        <v>10319.14</v>
      </c>
      <c r="Q1197">
        <v>11999</v>
      </c>
      <c r="R1197">
        <v>335</v>
      </c>
      <c r="S1197">
        <f t="shared" si="76"/>
        <v>4.5999999999999996</v>
      </c>
    </row>
    <row r="1198" spans="1:19" x14ac:dyDescent="0.25">
      <c r="A1198" t="s">
        <v>43</v>
      </c>
      <c r="B1198" t="s">
        <v>3618</v>
      </c>
      <c r="C1198">
        <v>2022</v>
      </c>
      <c r="D1198">
        <f t="shared" si="73"/>
        <v>80241.6924</v>
      </c>
      <c r="E1198">
        <v>49860</v>
      </c>
      <c r="F1198" t="s">
        <v>3619</v>
      </c>
      <c r="G1198" t="s">
        <v>29</v>
      </c>
      <c r="H1198" t="s">
        <v>869</v>
      </c>
      <c r="I1198" t="s">
        <v>39</v>
      </c>
      <c r="J1198" t="s">
        <v>3620</v>
      </c>
      <c r="K1198" t="s">
        <v>1103</v>
      </c>
      <c r="L1198" t="s">
        <v>23</v>
      </c>
      <c r="M1198">
        <f t="shared" si="74"/>
        <v>1</v>
      </c>
      <c r="N1198" t="s">
        <v>24</v>
      </c>
      <c r="O1198" t="s">
        <v>3621</v>
      </c>
      <c r="P1198">
        <f t="shared" si="75"/>
        <v>40974.699999999997</v>
      </c>
      <c r="Q1198">
        <v>47645</v>
      </c>
      <c r="R1198" t="e">
        <v>#VALUE!</v>
      </c>
      <c r="S1198" t="e">
        <f t="shared" si="76"/>
        <v>#VALUE!</v>
      </c>
    </row>
    <row r="1199" spans="1:19" x14ac:dyDescent="0.25">
      <c r="A1199" t="s">
        <v>120</v>
      </c>
      <c r="B1199" t="s">
        <v>282</v>
      </c>
      <c r="C1199">
        <v>2021</v>
      </c>
      <c r="D1199">
        <f t="shared" si="73"/>
        <v>21967.490999999998</v>
      </c>
      <c r="E1199">
        <v>13650</v>
      </c>
      <c r="F1199" t="s">
        <v>3622</v>
      </c>
      <c r="G1199" t="s">
        <v>29</v>
      </c>
      <c r="H1199" t="s">
        <v>284</v>
      </c>
      <c r="I1199" t="s">
        <v>191</v>
      </c>
      <c r="J1199" t="s">
        <v>40</v>
      </c>
      <c r="K1199" t="s">
        <v>22</v>
      </c>
      <c r="L1199" t="s">
        <v>41</v>
      </c>
      <c r="M1199">
        <f t="shared" si="74"/>
        <v>0</v>
      </c>
      <c r="N1199" t="s">
        <v>24</v>
      </c>
      <c r="O1199" t="s">
        <v>1510</v>
      </c>
      <c r="P1199">
        <f t="shared" si="75"/>
        <v>64500</v>
      </c>
      <c r="Q1199">
        <v>75000</v>
      </c>
      <c r="R1199">
        <v>503</v>
      </c>
      <c r="S1199">
        <f t="shared" si="76"/>
        <v>4</v>
      </c>
    </row>
    <row r="1200" spans="1:19" x14ac:dyDescent="0.25">
      <c r="A1200" t="s">
        <v>68</v>
      </c>
      <c r="B1200" t="s">
        <v>3623</v>
      </c>
      <c r="C1200">
        <v>2016</v>
      </c>
      <c r="D1200">
        <f t="shared" si="73"/>
        <v>215651.56</v>
      </c>
      <c r="E1200">
        <v>134000</v>
      </c>
      <c r="F1200" t="s">
        <v>1490</v>
      </c>
      <c r="G1200" t="s">
        <v>29</v>
      </c>
      <c r="H1200" t="s">
        <v>230</v>
      </c>
      <c r="I1200" t="s">
        <v>72</v>
      </c>
      <c r="J1200" t="s">
        <v>108</v>
      </c>
      <c r="K1200" t="s">
        <v>108</v>
      </c>
      <c r="L1200" t="s">
        <v>23</v>
      </c>
      <c r="M1200">
        <f t="shared" si="74"/>
        <v>1</v>
      </c>
      <c r="N1200" t="s">
        <v>24</v>
      </c>
      <c r="O1200" t="s">
        <v>1965</v>
      </c>
      <c r="P1200">
        <f t="shared" si="75"/>
        <v>11610</v>
      </c>
      <c r="Q1200">
        <v>13500</v>
      </c>
      <c r="R1200">
        <v>240</v>
      </c>
      <c r="S1200">
        <f t="shared" si="76"/>
        <v>2</v>
      </c>
    </row>
    <row r="1201" spans="1:19" x14ac:dyDescent="0.25">
      <c r="A1201" t="s">
        <v>277</v>
      </c>
      <c r="B1201" t="s">
        <v>3463</v>
      </c>
      <c r="C1201">
        <v>2014</v>
      </c>
      <c r="D1201">
        <f t="shared" si="73"/>
        <v>125528.52</v>
      </c>
      <c r="E1201">
        <v>78000</v>
      </c>
      <c r="F1201" t="s">
        <v>3624</v>
      </c>
      <c r="G1201" t="s">
        <v>29</v>
      </c>
      <c r="H1201" t="s">
        <v>3625</v>
      </c>
      <c r="I1201" t="s">
        <v>107</v>
      </c>
      <c r="J1201" t="s">
        <v>108</v>
      </c>
      <c r="K1201" t="s">
        <v>108</v>
      </c>
      <c r="L1201" t="s">
        <v>41</v>
      </c>
      <c r="M1201">
        <f t="shared" si="74"/>
        <v>0</v>
      </c>
      <c r="N1201" t="s">
        <v>24</v>
      </c>
      <c r="O1201" t="s">
        <v>1176</v>
      </c>
      <c r="P1201">
        <f t="shared" si="75"/>
        <v>58480</v>
      </c>
      <c r="Q1201">
        <v>68000</v>
      </c>
      <c r="R1201">
        <v>350</v>
      </c>
      <c r="S1201">
        <f t="shared" si="76"/>
        <v>3.4</v>
      </c>
    </row>
    <row r="1202" spans="1:19" x14ac:dyDescent="0.25">
      <c r="A1202" t="s">
        <v>277</v>
      </c>
      <c r="B1202" t="s">
        <v>1989</v>
      </c>
      <c r="C1202">
        <v>2005</v>
      </c>
      <c r="D1202">
        <f t="shared" si="73"/>
        <v>105814.105</v>
      </c>
      <c r="E1202">
        <v>65750</v>
      </c>
      <c r="F1202" t="s">
        <v>3626</v>
      </c>
      <c r="G1202" t="s">
        <v>29</v>
      </c>
      <c r="H1202" t="s">
        <v>3627</v>
      </c>
      <c r="I1202" t="s">
        <v>72</v>
      </c>
      <c r="J1202" t="s">
        <v>40</v>
      </c>
      <c r="K1202" t="s">
        <v>33</v>
      </c>
      <c r="L1202" t="s">
        <v>41</v>
      </c>
      <c r="M1202">
        <f t="shared" si="74"/>
        <v>0</v>
      </c>
      <c r="N1202" t="s">
        <v>24</v>
      </c>
      <c r="O1202" t="s">
        <v>3628</v>
      </c>
      <c r="P1202">
        <f t="shared" si="75"/>
        <v>18705</v>
      </c>
      <c r="Q1202">
        <v>21750</v>
      </c>
      <c r="R1202">
        <v>280</v>
      </c>
      <c r="S1202">
        <f t="shared" si="76"/>
        <v>3.2</v>
      </c>
    </row>
    <row r="1203" spans="1:19" x14ac:dyDescent="0.25">
      <c r="A1203" t="s">
        <v>68</v>
      </c>
      <c r="B1203" t="s">
        <v>2101</v>
      </c>
      <c r="C1203">
        <v>2021</v>
      </c>
      <c r="D1203">
        <f t="shared" si="73"/>
        <v>28968.12</v>
      </c>
      <c r="E1203">
        <v>18000</v>
      </c>
      <c r="F1203" t="s">
        <v>3244</v>
      </c>
      <c r="G1203" t="s">
        <v>29</v>
      </c>
      <c r="H1203" t="s">
        <v>1487</v>
      </c>
      <c r="I1203" t="s">
        <v>95</v>
      </c>
      <c r="J1203" t="s">
        <v>22</v>
      </c>
      <c r="K1203" t="s">
        <v>22</v>
      </c>
      <c r="L1203" t="s">
        <v>41</v>
      </c>
      <c r="M1203">
        <f t="shared" si="74"/>
        <v>0</v>
      </c>
      <c r="N1203" t="s">
        <v>24</v>
      </c>
      <c r="O1203" t="s">
        <v>590</v>
      </c>
      <c r="P1203">
        <f t="shared" si="75"/>
        <v>80840</v>
      </c>
      <c r="Q1203">
        <v>94000</v>
      </c>
      <c r="R1203">
        <v>600</v>
      </c>
      <c r="S1203">
        <f t="shared" si="76"/>
        <v>4.4000000000000004</v>
      </c>
    </row>
    <row r="1204" spans="1:19" x14ac:dyDescent="0.25">
      <c r="A1204" t="s">
        <v>16</v>
      </c>
      <c r="B1204" t="s">
        <v>3629</v>
      </c>
      <c r="C1204">
        <v>2007</v>
      </c>
      <c r="D1204">
        <f t="shared" si="73"/>
        <v>195744.02419999999</v>
      </c>
      <c r="E1204">
        <v>121630</v>
      </c>
      <c r="F1204" t="s">
        <v>3630</v>
      </c>
      <c r="G1204" t="s">
        <v>29</v>
      </c>
      <c r="H1204" t="s">
        <v>3062</v>
      </c>
      <c r="I1204" t="s">
        <v>72</v>
      </c>
      <c r="J1204" t="s">
        <v>118</v>
      </c>
      <c r="K1204" t="s">
        <v>22</v>
      </c>
      <c r="L1204" t="s">
        <v>41</v>
      </c>
      <c r="M1204">
        <f t="shared" si="74"/>
        <v>0</v>
      </c>
      <c r="N1204" t="s">
        <v>24</v>
      </c>
      <c r="O1204" t="s">
        <v>3631</v>
      </c>
      <c r="P1204">
        <f t="shared" si="75"/>
        <v>8127</v>
      </c>
      <c r="Q1204">
        <v>9450</v>
      </c>
      <c r="R1204">
        <v>210</v>
      </c>
      <c r="S1204">
        <f t="shared" si="76"/>
        <v>4</v>
      </c>
    </row>
    <row r="1205" spans="1:19" x14ac:dyDescent="0.25">
      <c r="A1205" t="s">
        <v>465</v>
      </c>
      <c r="B1205" t="s">
        <v>3632</v>
      </c>
      <c r="C1205">
        <v>2023</v>
      </c>
      <c r="D1205">
        <f t="shared" si="73"/>
        <v>7242.03</v>
      </c>
      <c r="E1205">
        <v>4500</v>
      </c>
      <c r="F1205" t="s">
        <v>3633</v>
      </c>
      <c r="H1205" t="s">
        <v>468</v>
      </c>
      <c r="I1205" t="s">
        <v>257</v>
      </c>
      <c r="J1205" t="s">
        <v>61</v>
      </c>
      <c r="K1205" t="s">
        <v>33</v>
      </c>
      <c r="L1205" t="s">
        <v>41</v>
      </c>
      <c r="M1205">
        <f t="shared" si="74"/>
        <v>0</v>
      </c>
      <c r="N1205" t="s">
        <v>24</v>
      </c>
      <c r="O1205" t="s">
        <v>651</v>
      </c>
      <c r="P1205">
        <f t="shared" si="75"/>
        <v>77399.14</v>
      </c>
      <c r="Q1205">
        <v>89999</v>
      </c>
      <c r="R1205">
        <v>835</v>
      </c>
      <c r="S1205" t="e">
        <f t="shared" si="76"/>
        <v>#VALUE!</v>
      </c>
    </row>
    <row r="1206" spans="1:19" x14ac:dyDescent="0.25">
      <c r="A1206" t="s">
        <v>328</v>
      </c>
      <c r="B1206" t="s">
        <v>3634</v>
      </c>
      <c r="C1206">
        <v>2022</v>
      </c>
      <c r="D1206">
        <f t="shared" si="73"/>
        <v>15140.67072</v>
      </c>
      <c r="E1206">
        <v>9408</v>
      </c>
      <c r="F1206" t="s">
        <v>3635</v>
      </c>
      <c r="G1206" t="s">
        <v>46</v>
      </c>
      <c r="H1206" t="s">
        <v>3636</v>
      </c>
      <c r="I1206" t="s">
        <v>31</v>
      </c>
      <c r="J1206" t="s">
        <v>22</v>
      </c>
      <c r="K1206" t="s">
        <v>33</v>
      </c>
      <c r="L1206" t="s">
        <v>41</v>
      </c>
      <c r="M1206">
        <f t="shared" si="74"/>
        <v>0</v>
      </c>
      <c r="O1206" t="s">
        <v>3637</v>
      </c>
      <c r="P1206">
        <f t="shared" si="75"/>
        <v>53319.14</v>
      </c>
      <c r="Q1206">
        <v>61999</v>
      </c>
      <c r="R1206" t="e">
        <v>#VALUE!</v>
      </c>
      <c r="S1206" t="e">
        <f t="shared" si="76"/>
        <v>#VALUE!</v>
      </c>
    </row>
    <row r="1207" spans="1:19" x14ac:dyDescent="0.25">
      <c r="A1207" t="s">
        <v>68</v>
      </c>
      <c r="B1207" t="s">
        <v>3623</v>
      </c>
      <c r="C1207">
        <v>2016</v>
      </c>
      <c r="D1207">
        <f t="shared" si="73"/>
        <v>193120.8</v>
      </c>
      <c r="E1207">
        <v>120000</v>
      </c>
      <c r="F1207" t="s">
        <v>302</v>
      </c>
      <c r="G1207" t="s">
        <v>29</v>
      </c>
      <c r="H1207" t="s">
        <v>230</v>
      </c>
      <c r="I1207" t="s">
        <v>72</v>
      </c>
      <c r="J1207" t="s">
        <v>118</v>
      </c>
      <c r="K1207" t="s">
        <v>118</v>
      </c>
      <c r="L1207" t="s">
        <v>41</v>
      </c>
      <c r="M1207">
        <f t="shared" si="74"/>
        <v>0</v>
      </c>
      <c r="N1207" t="s">
        <v>24</v>
      </c>
      <c r="O1207" t="s">
        <v>1236</v>
      </c>
      <c r="P1207">
        <f t="shared" si="75"/>
        <v>13760</v>
      </c>
      <c r="Q1207">
        <v>16000</v>
      </c>
      <c r="R1207">
        <v>240</v>
      </c>
      <c r="S1207">
        <f t="shared" si="76"/>
        <v>2</v>
      </c>
    </row>
    <row r="1208" spans="1:19" x14ac:dyDescent="0.25">
      <c r="A1208" t="s">
        <v>363</v>
      </c>
      <c r="B1208" t="s">
        <v>2021</v>
      </c>
      <c r="C1208">
        <v>2016</v>
      </c>
      <c r="D1208">
        <f t="shared" si="73"/>
        <v>271334.72399999999</v>
      </c>
      <c r="E1208">
        <v>168600</v>
      </c>
      <c r="F1208" t="s">
        <v>3638</v>
      </c>
      <c r="G1208" t="s">
        <v>29</v>
      </c>
      <c r="H1208" t="s">
        <v>1808</v>
      </c>
      <c r="I1208" t="s">
        <v>95</v>
      </c>
      <c r="J1208" t="s">
        <v>118</v>
      </c>
      <c r="K1208" t="s">
        <v>146</v>
      </c>
      <c r="L1208" t="s">
        <v>41</v>
      </c>
      <c r="M1208">
        <f t="shared" si="74"/>
        <v>0</v>
      </c>
      <c r="N1208" t="s">
        <v>24</v>
      </c>
      <c r="O1208" t="s">
        <v>1090</v>
      </c>
      <c r="P1208">
        <f t="shared" si="75"/>
        <v>25370</v>
      </c>
      <c r="Q1208">
        <v>29500</v>
      </c>
      <c r="R1208">
        <v>420</v>
      </c>
      <c r="S1208">
        <f t="shared" si="76"/>
        <v>6.2</v>
      </c>
    </row>
    <row r="1209" spans="1:19" x14ac:dyDescent="0.25">
      <c r="A1209" t="s">
        <v>148</v>
      </c>
      <c r="B1209" t="s">
        <v>1233</v>
      </c>
      <c r="C1209">
        <v>2004</v>
      </c>
      <c r="D1209">
        <f t="shared" si="73"/>
        <v>70336.204700000002</v>
      </c>
      <c r="E1209">
        <v>43705</v>
      </c>
      <c r="F1209" t="s">
        <v>3639</v>
      </c>
      <c r="G1209" t="s">
        <v>29</v>
      </c>
      <c r="H1209" t="s">
        <v>3640</v>
      </c>
      <c r="I1209" t="s">
        <v>134</v>
      </c>
      <c r="J1209" t="s">
        <v>33</v>
      </c>
      <c r="K1209" t="s">
        <v>22</v>
      </c>
      <c r="L1209" t="s">
        <v>41</v>
      </c>
      <c r="M1209">
        <f t="shared" si="74"/>
        <v>0</v>
      </c>
      <c r="N1209" t="s">
        <v>24</v>
      </c>
      <c r="O1209" t="s">
        <v>2817</v>
      </c>
      <c r="P1209">
        <f t="shared" si="75"/>
        <v>22274</v>
      </c>
      <c r="Q1209">
        <v>25900</v>
      </c>
      <c r="R1209">
        <v>350</v>
      </c>
      <c r="S1209">
        <f t="shared" si="76"/>
        <v>5.7</v>
      </c>
    </row>
    <row r="1210" spans="1:19" x14ac:dyDescent="0.25">
      <c r="A1210" t="s">
        <v>50</v>
      </c>
      <c r="B1210" t="s">
        <v>576</v>
      </c>
      <c r="C1210">
        <v>2013</v>
      </c>
      <c r="D1210">
        <f t="shared" si="73"/>
        <v>178636.74</v>
      </c>
      <c r="E1210">
        <v>111000</v>
      </c>
      <c r="F1210" t="s">
        <v>3641</v>
      </c>
      <c r="G1210" t="s">
        <v>29</v>
      </c>
      <c r="H1210" t="s">
        <v>221</v>
      </c>
      <c r="I1210" t="s">
        <v>107</v>
      </c>
      <c r="J1210" t="s">
        <v>40</v>
      </c>
      <c r="K1210" t="s">
        <v>146</v>
      </c>
      <c r="L1210" t="s">
        <v>41</v>
      </c>
      <c r="M1210">
        <f t="shared" si="74"/>
        <v>0</v>
      </c>
      <c r="N1210" t="s">
        <v>24</v>
      </c>
      <c r="O1210" t="s">
        <v>818</v>
      </c>
      <c r="P1210">
        <f t="shared" si="75"/>
        <v>9890</v>
      </c>
      <c r="Q1210">
        <v>11500</v>
      </c>
      <c r="R1210">
        <v>211</v>
      </c>
      <c r="S1210">
        <f t="shared" si="76"/>
        <v>2</v>
      </c>
    </row>
    <row r="1211" spans="1:19" x14ac:dyDescent="0.25">
      <c r="A1211" t="s">
        <v>50</v>
      </c>
      <c r="B1211" t="s">
        <v>3642</v>
      </c>
      <c r="C1211">
        <v>2012</v>
      </c>
      <c r="D1211">
        <f t="shared" si="73"/>
        <v>103881.28766</v>
      </c>
      <c r="E1211">
        <v>64549</v>
      </c>
      <c r="F1211" t="s">
        <v>3643</v>
      </c>
      <c r="G1211" t="s">
        <v>29</v>
      </c>
      <c r="H1211" t="s">
        <v>221</v>
      </c>
      <c r="I1211" t="s">
        <v>107</v>
      </c>
      <c r="J1211" t="s">
        <v>61</v>
      </c>
      <c r="K1211" t="s">
        <v>22</v>
      </c>
      <c r="L1211" t="s">
        <v>41</v>
      </c>
      <c r="M1211">
        <f t="shared" si="74"/>
        <v>0</v>
      </c>
      <c r="N1211" t="s">
        <v>24</v>
      </c>
      <c r="O1211" t="s">
        <v>783</v>
      </c>
      <c r="P1211">
        <f t="shared" si="75"/>
        <v>14620</v>
      </c>
      <c r="Q1211">
        <v>17000</v>
      </c>
      <c r="R1211">
        <v>211</v>
      </c>
      <c r="S1211">
        <f t="shared" si="76"/>
        <v>2</v>
      </c>
    </row>
    <row r="1212" spans="1:19" x14ac:dyDescent="0.25">
      <c r="A1212" t="s">
        <v>1831</v>
      </c>
      <c r="B1212" t="s">
        <v>3644</v>
      </c>
      <c r="C1212">
        <v>2007</v>
      </c>
      <c r="D1212">
        <f t="shared" si="73"/>
        <v>85295.02</v>
      </c>
      <c r="E1212">
        <v>53000</v>
      </c>
      <c r="F1212" t="s">
        <v>1902</v>
      </c>
      <c r="G1212" t="s">
        <v>29</v>
      </c>
      <c r="H1212" t="s">
        <v>2215</v>
      </c>
      <c r="I1212" t="s">
        <v>557</v>
      </c>
      <c r="J1212" t="s">
        <v>214</v>
      </c>
      <c r="K1212" t="s">
        <v>33</v>
      </c>
      <c r="L1212" t="s">
        <v>41</v>
      </c>
      <c r="M1212">
        <f t="shared" si="74"/>
        <v>0</v>
      </c>
      <c r="N1212" t="s">
        <v>24</v>
      </c>
      <c r="O1212" t="s">
        <v>319</v>
      </c>
      <c r="P1212">
        <f t="shared" si="75"/>
        <v>5590</v>
      </c>
      <c r="Q1212">
        <v>6500</v>
      </c>
      <c r="R1212">
        <v>200</v>
      </c>
      <c r="S1212">
        <f t="shared" si="76"/>
        <v>3.8</v>
      </c>
    </row>
    <row r="1213" spans="1:19" x14ac:dyDescent="0.25">
      <c r="A1213" t="s">
        <v>148</v>
      </c>
      <c r="B1213" t="s">
        <v>3223</v>
      </c>
      <c r="C1213">
        <v>2017</v>
      </c>
      <c r="D1213">
        <f t="shared" si="73"/>
        <v>21669.7631</v>
      </c>
      <c r="E1213">
        <v>13465</v>
      </c>
      <c r="F1213" t="s">
        <v>3645</v>
      </c>
      <c r="G1213" t="s">
        <v>29</v>
      </c>
      <c r="H1213" t="s">
        <v>3196</v>
      </c>
      <c r="I1213" t="s">
        <v>95</v>
      </c>
      <c r="J1213" t="s">
        <v>118</v>
      </c>
      <c r="K1213" t="s">
        <v>22</v>
      </c>
      <c r="L1213" t="s">
        <v>41</v>
      </c>
      <c r="M1213">
        <f t="shared" si="74"/>
        <v>0</v>
      </c>
      <c r="N1213" t="s">
        <v>24</v>
      </c>
      <c r="O1213" t="s">
        <v>1842</v>
      </c>
      <c r="P1213">
        <f t="shared" si="75"/>
        <v>38614</v>
      </c>
      <c r="Q1213">
        <v>44900</v>
      </c>
      <c r="R1213">
        <v>455</v>
      </c>
      <c r="S1213">
        <f t="shared" si="76"/>
        <v>6.2</v>
      </c>
    </row>
    <row r="1214" spans="1:19" x14ac:dyDescent="0.25">
      <c r="A1214" t="s">
        <v>79</v>
      </c>
      <c r="B1214" t="s">
        <v>1904</v>
      </c>
      <c r="C1214">
        <v>2023</v>
      </c>
      <c r="D1214">
        <f t="shared" si="73"/>
        <v>9404.9829599999994</v>
      </c>
      <c r="E1214">
        <v>5844</v>
      </c>
      <c r="F1214" t="s">
        <v>3646</v>
      </c>
      <c r="H1214" t="s">
        <v>1906</v>
      </c>
      <c r="I1214" t="s">
        <v>72</v>
      </c>
      <c r="J1214" t="s">
        <v>118</v>
      </c>
      <c r="K1214" t="s">
        <v>22</v>
      </c>
      <c r="L1214" t="s">
        <v>41</v>
      </c>
      <c r="M1214">
        <f t="shared" si="74"/>
        <v>0</v>
      </c>
      <c r="N1214" t="s">
        <v>24</v>
      </c>
      <c r="O1214" t="s">
        <v>2023</v>
      </c>
      <c r="P1214">
        <f t="shared" si="75"/>
        <v>44720</v>
      </c>
      <c r="Q1214">
        <v>52000</v>
      </c>
      <c r="R1214">
        <v>425</v>
      </c>
      <c r="S1214" t="e">
        <f t="shared" si="76"/>
        <v>#VALUE!</v>
      </c>
    </row>
    <row r="1215" spans="1:19" x14ac:dyDescent="0.25">
      <c r="A1215" t="s">
        <v>68</v>
      </c>
      <c r="B1215" t="s">
        <v>1703</v>
      </c>
      <c r="C1215">
        <v>2015</v>
      </c>
      <c r="D1215">
        <f t="shared" si="73"/>
        <v>119091.16</v>
      </c>
      <c r="E1215">
        <v>74000</v>
      </c>
      <c r="F1215" t="s">
        <v>132</v>
      </c>
      <c r="G1215" t="s">
        <v>29</v>
      </c>
      <c r="H1215" t="s">
        <v>382</v>
      </c>
      <c r="I1215" t="s">
        <v>454</v>
      </c>
      <c r="J1215" t="s">
        <v>33</v>
      </c>
      <c r="K1215" t="s">
        <v>22</v>
      </c>
      <c r="L1215" t="s">
        <v>41</v>
      </c>
      <c r="M1215">
        <f t="shared" si="74"/>
        <v>0</v>
      </c>
      <c r="N1215" t="s">
        <v>24</v>
      </c>
      <c r="O1215" t="s">
        <v>635</v>
      </c>
      <c r="P1215">
        <f t="shared" si="75"/>
        <v>34400</v>
      </c>
      <c r="Q1215">
        <v>40000</v>
      </c>
      <c r="R1215">
        <v>425</v>
      </c>
      <c r="S1215">
        <f t="shared" si="76"/>
        <v>3</v>
      </c>
    </row>
    <row r="1216" spans="1:19" x14ac:dyDescent="0.25">
      <c r="A1216" t="s">
        <v>201</v>
      </c>
      <c r="B1216" t="s">
        <v>3305</v>
      </c>
      <c r="C1216">
        <v>2011</v>
      </c>
      <c r="D1216">
        <f t="shared" si="73"/>
        <v>161466.69154</v>
      </c>
      <c r="E1216">
        <v>100331</v>
      </c>
      <c r="F1216" t="s">
        <v>3647</v>
      </c>
      <c r="G1216" t="s">
        <v>29</v>
      </c>
      <c r="H1216" t="s">
        <v>2393</v>
      </c>
      <c r="I1216" t="s">
        <v>72</v>
      </c>
      <c r="J1216" t="s">
        <v>214</v>
      </c>
      <c r="K1216" t="s">
        <v>136</v>
      </c>
      <c r="L1216" t="s">
        <v>23</v>
      </c>
      <c r="M1216">
        <f t="shared" si="74"/>
        <v>1</v>
      </c>
      <c r="N1216" t="s">
        <v>24</v>
      </c>
      <c r="O1216" t="s">
        <v>3648</v>
      </c>
      <c r="P1216">
        <f t="shared" si="75"/>
        <v>5934</v>
      </c>
      <c r="Q1216">
        <v>6900</v>
      </c>
      <c r="R1216">
        <v>200</v>
      </c>
      <c r="S1216">
        <f t="shared" si="76"/>
        <v>2.4</v>
      </c>
    </row>
    <row r="1217" spans="1:19" x14ac:dyDescent="0.25">
      <c r="A1217" t="s">
        <v>97</v>
      </c>
      <c r="B1217" t="s">
        <v>98</v>
      </c>
      <c r="C1217">
        <v>2022</v>
      </c>
      <c r="D1217">
        <f t="shared" si="73"/>
        <v>39992.099000000002</v>
      </c>
      <c r="E1217">
        <v>24850</v>
      </c>
      <c r="F1217" t="s">
        <v>3649</v>
      </c>
      <c r="G1217" t="s">
        <v>29</v>
      </c>
      <c r="H1217" t="s">
        <v>100</v>
      </c>
      <c r="I1217" t="s">
        <v>72</v>
      </c>
      <c r="J1217" t="s">
        <v>22</v>
      </c>
      <c r="K1217" t="s">
        <v>22</v>
      </c>
      <c r="L1217" t="s">
        <v>41</v>
      </c>
      <c r="M1217">
        <f t="shared" si="74"/>
        <v>0</v>
      </c>
      <c r="N1217" t="s">
        <v>24</v>
      </c>
      <c r="O1217" t="s">
        <v>3650</v>
      </c>
      <c r="P1217">
        <f t="shared" si="75"/>
        <v>46068.479999999996</v>
      </c>
      <c r="Q1217">
        <v>53568</v>
      </c>
      <c r="R1217">
        <v>382</v>
      </c>
      <c r="S1217">
        <f t="shared" si="76"/>
        <v>3</v>
      </c>
    </row>
    <row r="1218" spans="1:19" x14ac:dyDescent="0.25">
      <c r="A1218" t="s">
        <v>103</v>
      </c>
      <c r="B1218" t="s">
        <v>3651</v>
      </c>
      <c r="C1218">
        <v>2021</v>
      </c>
      <c r="D1218">
        <f t="shared" si="73"/>
        <v>28110.341779999999</v>
      </c>
      <c r="E1218">
        <v>17467</v>
      </c>
      <c r="F1218" t="s">
        <v>3652</v>
      </c>
      <c r="G1218" t="s">
        <v>29</v>
      </c>
      <c r="H1218" t="s">
        <v>53</v>
      </c>
      <c r="I1218" t="s">
        <v>31</v>
      </c>
      <c r="J1218" t="s">
        <v>3653</v>
      </c>
      <c r="K1218" t="s">
        <v>3654</v>
      </c>
      <c r="L1218" t="s">
        <v>41</v>
      </c>
      <c r="M1218">
        <f t="shared" si="74"/>
        <v>0</v>
      </c>
      <c r="O1218" t="s">
        <v>3655</v>
      </c>
      <c r="P1218">
        <f t="shared" si="75"/>
        <v>37719.599999999999</v>
      </c>
      <c r="Q1218">
        <v>43860</v>
      </c>
      <c r="R1218" t="e">
        <v>#VALUE!</v>
      </c>
      <c r="S1218" t="e">
        <f t="shared" si="76"/>
        <v>#VALUE!</v>
      </c>
    </row>
    <row r="1219" spans="1:19" x14ac:dyDescent="0.25">
      <c r="A1219" t="s">
        <v>130</v>
      </c>
      <c r="B1219" t="s">
        <v>3656</v>
      </c>
      <c r="C1219">
        <v>2015</v>
      </c>
      <c r="D1219">
        <f t="shared" ref="D1219:D1282" si="77">E1219*1.60934</f>
        <v>185074.1</v>
      </c>
      <c r="E1219">
        <v>115000</v>
      </c>
      <c r="F1219" t="s">
        <v>918</v>
      </c>
      <c r="G1219" t="s">
        <v>29</v>
      </c>
      <c r="H1219" t="s">
        <v>3657</v>
      </c>
      <c r="I1219" t="s">
        <v>72</v>
      </c>
      <c r="J1219" t="s">
        <v>33</v>
      </c>
      <c r="K1219" t="s">
        <v>22</v>
      </c>
      <c r="L1219" t="s">
        <v>41</v>
      </c>
      <c r="M1219">
        <f t="shared" ref="M1219:M1282" si="78">IF(ISNUMBER(SEARCH("At least 1 accident or damage reported", L1219)), 1, 0)</f>
        <v>0</v>
      </c>
      <c r="N1219" t="s">
        <v>24</v>
      </c>
      <c r="O1219" t="s">
        <v>1835</v>
      </c>
      <c r="P1219">
        <f t="shared" ref="P1219:P1282" si="79">Q1219*0.86</f>
        <v>10315.700000000001</v>
      </c>
      <c r="Q1219">
        <v>11995</v>
      </c>
      <c r="R1219">
        <v>260</v>
      </c>
      <c r="S1219">
        <f t="shared" ref="S1219:S1282" si="80">VALUE(SUBSTITUTE(MID(H1219, SEARCH("L", H1219)-4, 4), "L", ""))</f>
        <v>3.5</v>
      </c>
    </row>
    <row r="1220" spans="1:19" x14ac:dyDescent="0.25">
      <c r="A1220" t="s">
        <v>68</v>
      </c>
      <c r="B1220" t="s">
        <v>3658</v>
      </c>
      <c r="C1220">
        <v>2015</v>
      </c>
      <c r="D1220">
        <f t="shared" si="77"/>
        <v>115872.48</v>
      </c>
      <c r="E1220">
        <v>72000</v>
      </c>
      <c r="F1220" t="s">
        <v>1318</v>
      </c>
      <c r="G1220" t="s">
        <v>29</v>
      </c>
      <c r="H1220" t="s">
        <v>181</v>
      </c>
      <c r="I1220" t="s">
        <v>107</v>
      </c>
      <c r="J1220" t="s">
        <v>22</v>
      </c>
      <c r="K1220" t="s">
        <v>108</v>
      </c>
      <c r="L1220" t="s">
        <v>23</v>
      </c>
      <c r="M1220">
        <f t="shared" si="78"/>
        <v>1</v>
      </c>
      <c r="N1220" t="s">
        <v>24</v>
      </c>
      <c r="O1220" t="s">
        <v>741</v>
      </c>
      <c r="P1220">
        <f t="shared" si="79"/>
        <v>22790</v>
      </c>
      <c r="Q1220">
        <v>26500</v>
      </c>
      <c r="R1220">
        <v>445</v>
      </c>
      <c r="S1220">
        <f t="shared" si="80"/>
        <v>4.4000000000000004</v>
      </c>
    </row>
    <row r="1221" spans="1:19" x14ac:dyDescent="0.25">
      <c r="A1221" t="s">
        <v>857</v>
      </c>
      <c r="B1221" t="s">
        <v>3659</v>
      </c>
      <c r="C1221">
        <v>2008</v>
      </c>
      <c r="D1221">
        <f t="shared" si="77"/>
        <v>260713.08</v>
      </c>
      <c r="E1221">
        <v>162000</v>
      </c>
      <c r="F1221" t="s">
        <v>3660</v>
      </c>
      <c r="G1221" t="s">
        <v>29</v>
      </c>
      <c r="H1221" t="s">
        <v>3661</v>
      </c>
      <c r="I1221" t="s">
        <v>134</v>
      </c>
      <c r="J1221" t="s">
        <v>22</v>
      </c>
      <c r="K1221" t="s">
        <v>22</v>
      </c>
      <c r="L1221" t="s">
        <v>23</v>
      </c>
      <c r="M1221">
        <f t="shared" si="78"/>
        <v>1</v>
      </c>
      <c r="N1221" t="s">
        <v>24</v>
      </c>
      <c r="O1221" t="s">
        <v>319</v>
      </c>
      <c r="P1221">
        <f t="shared" si="79"/>
        <v>5590</v>
      </c>
      <c r="Q1221">
        <v>6500</v>
      </c>
      <c r="R1221">
        <v>263</v>
      </c>
      <c r="S1221">
        <f t="shared" si="80"/>
        <v>2.2999999999999998</v>
      </c>
    </row>
    <row r="1222" spans="1:19" x14ac:dyDescent="0.25">
      <c r="A1222" t="s">
        <v>503</v>
      </c>
      <c r="B1222" t="s">
        <v>1579</v>
      </c>
      <c r="C1222">
        <v>2017</v>
      </c>
      <c r="D1222">
        <f t="shared" si="77"/>
        <v>76586.881259999995</v>
      </c>
      <c r="E1222">
        <v>47589</v>
      </c>
      <c r="F1222" t="s">
        <v>3662</v>
      </c>
      <c r="G1222" t="s">
        <v>29</v>
      </c>
      <c r="H1222" t="s">
        <v>164</v>
      </c>
      <c r="I1222" t="s">
        <v>72</v>
      </c>
      <c r="J1222" t="s">
        <v>22</v>
      </c>
      <c r="K1222" t="s">
        <v>22</v>
      </c>
      <c r="L1222" t="s">
        <v>41</v>
      </c>
      <c r="M1222">
        <f t="shared" si="78"/>
        <v>0</v>
      </c>
      <c r="N1222" t="s">
        <v>24</v>
      </c>
      <c r="O1222" t="s">
        <v>770</v>
      </c>
      <c r="P1222">
        <f t="shared" si="79"/>
        <v>39130</v>
      </c>
      <c r="Q1222">
        <v>45500</v>
      </c>
      <c r="R1222">
        <v>355</v>
      </c>
      <c r="S1222">
        <f t="shared" si="80"/>
        <v>5.3</v>
      </c>
    </row>
    <row r="1223" spans="1:19" x14ac:dyDescent="0.25">
      <c r="A1223" t="s">
        <v>97</v>
      </c>
      <c r="B1223" t="s">
        <v>3663</v>
      </c>
      <c r="C1223">
        <v>2023</v>
      </c>
      <c r="D1223">
        <f t="shared" si="77"/>
        <v>10537.95832</v>
      </c>
      <c r="E1223">
        <v>6548</v>
      </c>
      <c r="F1223" t="s">
        <v>3664</v>
      </c>
      <c r="H1223" t="s">
        <v>1019</v>
      </c>
      <c r="I1223" t="s">
        <v>39</v>
      </c>
      <c r="J1223" t="s">
        <v>1102</v>
      </c>
      <c r="K1223" t="s">
        <v>22</v>
      </c>
      <c r="L1223" t="s">
        <v>41</v>
      </c>
      <c r="M1223">
        <f t="shared" si="78"/>
        <v>0</v>
      </c>
      <c r="O1223" t="s">
        <v>2535</v>
      </c>
      <c r="P1223">
        <f t="shared" si="79"/>
        <v>36119.14</v>
      </c>
      <c r="Q1223">
        <v>41999</v>
      </c>
      <c r="R1223" t="e">
        <v>#VALUE!</v>
      </c>
      <c r="S1223" t="e">
        <f t="shared" si="80"/>
        <v>#VALUE!</v>
      </c>
    </row>
    <row r="1224" spans="1:19" x14ac:dyDescent="0.25">
      <c r="A1224" t="s">
        <v>567</v>
      </c>
      <c r="B1224" t="s">
        <v>3538</v>
      </c>
      <c r="C1224">
        <v>2018</v>
      </c>
      <c r="D1224">
        <f t="shared" si="77"/>
        <v>16638.966260000001</v>
      </c>
      <c r="E1224">
        <v>10339</v>
      </c>
      <c r="F1224" t="s">
        <v>3665</v>
      </c>
      <c r="G1224" t="s">
        <v>29</v>
      </c>
      <c r="H1224" t="s">
        <v>1067</v>
      </c>
      <c r="I1224" t="s">
        <v>21</v>
      </c>
      <c r="J1224" t="s">
        <v>118</v>
      </c>
      <c r="K1224" t="s">
        <v>33</v>
      </c>
      <c r="L1224" t="s">
        <v>41</v>
      </c>
      <c r="M1224">
        <f t="shared" si="78"/>
        <v>0</v>
      </c>
      <c r="N1224" t="s">
        <v>24</v>
      </c>
      <c r="O1224" t="s">
        <v>3666</v>
      </c>
      <c r="P1224">
        <f t="shared" si="79"/>
        <v>31811.399999999998</v>
      </c>
      <c r="Q1224">
        <v>36990</v>
      </c>
      <c r="R1224">
        <v>280</v>
      </c>
      <c r="S1224">
        <f t="shared" si="80"/>
        <v>3.6</v>
      </c>
    </row>
    <row r="1225" spans="1:19" x14ac:dyDescent="0.25">
      <c r="A1225" t="s">
        <v>567</v>
      </c>
      <c r="B1225" t="s">
        <v>3667</v>
      </c>
      <c r="C1225">
        <v>2021</v>
      </c>
      <c r="D1225">
        <f t="shared" si="77"/>
        <v>51646.939279999999</v>
      </c>
      <c r="E1225">
        <v>32092</v>
      </c>
      <c r="F1225" t="s">
        <v>3668</v>
      </c>
      <c r="G1225" t="s">
        <v>29</v>
      </c>
      <c r="H1225" t="s">
        <v>570</v>
      </c>
      <c r="I1225" t="s">
        <v>31</v>
      </c>
      <c r="J1225" t="s">
        <v>1124</v>
      </c>
      <c r="K1225" t="s">
        <v>22</v>
      </c>
      <c r="L1225" t="s">
        <v>41</v>
      </c>
      <c r="M1225">
        <f t="shared" si="78"/>
        <v>0</v>
      </c>
      <c r="N1225" t="s">
        <v>24</v>
      </c>
      <c r="O1225" t="s">
        <v>3669</v>
      </c>
      <c r="P1225">
        <f t="shared" si="79"/>
        <v>30197.18</v>
      </c>
      <c r="Q1225">
        <v>35113</v>
      </c>
      <c r="R1225" t="e">
        <v>#VALUE!</v>
      </c>
      <c r="S1225" t="e">
        <f t="shared" si="80"/>
        <v>#VALUE!</v>
      </c>
    </row>
    <row r="1226" spans="1:19" x14ac:dyDescent="0.25">
      <c r="A1226" t="s">
        <v>35</v>
      </c>
      <c r="B1226" t="s">
        <v>3670</v>
      </c>
      <c r="C1226">
        <v>2014</v>
      </c>
      <c r="D1226">
        <f t="shared" si="77"/>
        <v>137236.46849999999</v>
      </c>
      <c r="E1226">
        <v>85275</v>
      </c>
      <c r="F1226" t="s">
        <v>3671</v>
      </c>
      <c r="G1226" t="s">
        <v>29</v>
      </c>
      <c r="H1226" t="s">
        <v>3672</v>
      </c>
      <c r="I1226" t="s">
        <v>39</v>
      </c>
      <c r="J1226" t="s">
        <v>3673</v>
      </c>
      <c r="K1226" t="s">
        <v>22</v>
      </c>
      <c r="L1226" t="s">
        <v>23</v>
      </c>
      <c r="M1226">
        <f t="shared" si="78"/>
        <v>1</v>
      </c>
      <c r="O1226" t="s">
        <v>348</v>
      </c>
      <c r="P1226">
        <f t="shared" si="79"/>
        <v>20638.28</v>
      </c>
      <c r="Q1226">
        <v>23998</v>
      </c>
      <c r="R1226" t="e">
        <v>#VALUE!</v>
      </c>
      <c r="S1226">
        <f t="shared" si="80"/>
        <v>3.5</v>
      </c>
    </row>
    <row r="1227" spans="1:19" x14ac:dyDescent="0.25">
      <c r="A1227" t="s">
        <v>26</v>
      </c>
      <c r="B1227" t="s">
        <v>1572</v>
      </c>
      <c r="C1227">
        <v>2016</v>
      </c>
      <c r="D1227">
        <f t="shared" si="77"/>
        <v>222088.92</v>
      </c>
      <c r="E1227">
        <v>138000</v>
      </c>
      <c r="F1227" t="s">
        <v>1889</v>
      </c>
      <c r="G1227" t="s">
        <v>29</v>
      </c>
      <c r="H1227" t="s">
        <v>3674</v>
      </c>
      <c r="I1227" t="s">
        <v>48</v>
      </c>
      <c r="J1227" t="s">
        <v>108</v>
      </c>
      <c r="K1227" t="s">
        <v>146</v>
      </c>
      <c r="L1227" t="s">
        <v>41</v>
      </c>
      <c r="M1227">
        <f t="shared" si="78"/>
        <v>0</v>
      </c>
      <c r="N1227" t="s">
        <v>24</v>
      </c>
      <c r="O1227" t="s">
        <v>3675</v>
      </c>
      <c r="P1227">
        <f t="shared" si="79"/>
        <v>9451.4</v>
      </c>
      <c r="Q1227">
        <v>10990</v>
      </c>
      <c r="R1227">
        <v>175</v>
      </c>
      <c r="S1227">
        <f t="shared" si="80"/>
        <v>1.6</v>
      </c>
    </row>
    <row r="1228" spans="1:19" x14ac:dyDescent="0.25">
      <c r="A1228" t="s">
        <v>148</v>
      </c>
      <c r="B1228" t="s">
        <v>3104</v>
      </c>
      <c r="C1228">
        <v>2003</v>
      </c>
      <c r="D1228">
        <f t="shared" si="77"/>
        <v>140817.25</v>
      </c>
      <c r="E1228">
        <v>87500</v>
      </c>
      <c r="F1228" t="s">
        <v>2990</v>
      </c>
      <c r="G1228" t="s">
        <v>29</v>
      </c>
      <c r="H1228" t="s">
        <v>3676</v>
      </c>
      <c r="I1228" t="s">
        <v>72</v>
      </c>
      <c r="J1228" t="s">
        <v>214</v>
      </c>
      <c r="K1228" t="s">
        <v>22</v>
      </c>
      <c r="L1228" t="s">
        <v>41</v>
      </c>
      <c r="M1228">
        <f t="shared" si="78"/>
        <v>0</v>
      </c>
      <c r="N1228" t="s">
        <v>24</v>
      </c>
      <c r="O1228" t="s">
        <v>3338</v>
      </c>
      <c r="P1228">
        <f t="shared" si="79"/>
        <v>14619.14</v>
      </c>
      <c r="Q1228">
        <v>16999</v>
      </c>
      <c r="R1228">
        <v>300</v>
      </c>
      <c r="S1228">
        <f t="shared" si="80"/>
        <v>5.3</v>
      </c>
    </row>
    <row r="1229" spans="1:19" x14ac:dyDescent="0.25">
      <c r="A1229" t="s">
        <v>403</v>
      </c>
      <c r="B1229" t="s">
        <v>3677</v>
      </c>
      <c r="C1229">
        <v>2013</v>
      </c>
      <c r="D1229">
        <f t="shared" si="77"/>
        <v>56198.152799999996</v>
      </c>
      <c r="E1229">
        <v>34920</v>
      </c>
      <c r="F1229" t="s">
        <v>3678</v>
      </c>
      <c r="G1229" t="s">
        <v>29</v>
      </c>
      <c r="H1229" t="s">
        <v>3679</v>
      </c>
      <c r="I1229" t="s">
        <v>21</v>
      </c>
      <c r="J1229" t="s">
        <v>33</v>
      </c>
      <c r="K1229" t="s">
        <v>108</v>
      </c>
      <c r="L1229" t="s">
        <v>41</v>
      </c>
      <c r="M1229">
        <f t="shared" si="78"/>
        <v>0</v>
      </c>
      <c r="N1229" t="s">
        <v>24</v>
      </c>
      <c r="O1229" t="s">
        <v>3680</v>
      </c>
      <c r="P1229">
        <f t="shared" si="79"/>
        <v>33454</v>
      </c>
      <c r="Q1229">
        <v>38900</v>
      </c>
      <c r="R1229">
        <v>440</v>
      </c>
      <c r="S1229">
        <f t="shared" si="80"/>
        <v>4.7</v>
      </c>
    </row>
    <row r="1230" spans="1:19" x14ac:dyDescent="0.25">
      <c r="A1230" t="s">
        <v>79</v>
      </c>
      <c r="B1230" t="s">
        <v>3681</v>
      </c>
      <c r="C1230">
        <v>2020</v>
      </c>
      <c r="D1230">
        <f t="shared" si="77"/>
        <v>43812.672160000002</v>
      </c>
      <c r="E1230">
        <v>27224</v>
      </c>
      <c r="F1230" t="s">
        <v>3682</v>
      </c>
      <c r="H1230" t="s">
        <v>1019</v>
      </c>
      <c r="I1230" t="s">
        <v>778</v>
      </c>
      <c r="J1230" t="s">
        <v>22</v>
      </c>
      <c r="K1230" t="s">
        <v>22</v>
      </c>
      <c r="L1230" t="s">
        <v>41</v>
      </c>
      <c r="M1230">
        <f t="shared" si="78"/>
        <v>0</v>
      </c>
      <c r="O1230" t="s">
        <v>3683</v>
      </c>
      <c r="P1230">
        <f t="shared" si="79"/>
        <v>56759.14</v>
      </c>
      <c r="Q1230">
        <v>65999</v>
      </c>
      <c r="R1230" t="e">
        <v>#VALUE!</v>
      </c>
      <c r="S1230" t="e">
        <f t="shared" si="80"/>
        <v>#VALUE!</v>
      </c>
    </row>
    <row r="1231" spans="1:19" x14ac:dyDescent="0.25">
      <c r="A1231" t="s">
        <v>68</v>
      </c>
      <c r="B1231" t="s">
        <v>2045</v>
      </c>
      <c r="C1231">
        <v>2018</v>
      </c>
      <c r="D1231">
        <f t="shared" si="77"/>
        <v>40233.5</v>
      </c>
      <c r="E1231">
        <v>25000</v>
      </c>
      <c r="F1231" t="s">
        <v>1037</v>
      </c>
      <c r="G1231" t="s">
        <v>29</v>
      </c>
      <c r="H1231" t="s">
        <v>3684</v>
      </c>
      <c r="I1231" t="s">
        <v>48</v>
      </c>
      <c r="J1231" t="s">
        <v>22</v>
      </c>
      <c r="K1231" t="s">
        <v>22</v>
      </c>
      <c r="L1231" t="s">
        <v>41</v>
      </c>
      <c r="M1231">
        <f t="shared" si="78"/>
        <v>0</v>
      </c>
      <c r="N1231" t="s">
        <v>24</v>
      </c>
      <c r="O1231" t="s">
        <v>2023</v>
      </c>
      <c r="P1231">
        <f t="shared" si="79"/>
        <v>44720</v>
      </c>
      <c r="Q1231">
        <v>52000</v>
      </c>
      <c r="R1231">
        <v>365</v>
      </c>
      <c r="S1231">
        <f t="shared" si="80"/>
        <v>3</v>
      </c>
    </row>
    <row r="1232" spans="1:19" x14ac:dyDescent="0.25">
      <c r="A1232" t="s">
        <v>79</v>
      </c>
      <c r="B1232" t="s">
        <v>1904</v>
      </c>
      <c r="C1232">
        <v>2021</v>
      </c>
      <c r="D1232">
        <f t="shared" si="77"/>
        <v>23563.956279999999</v>
      </c>
      <c r="E1232">
        <v>14642</v>
      </c>
      <c r="F1232" t="s">
        <v>3685</v>
      </c>
      <c r="H1232" t="s">
        <v>1906</v>
      </c>
      <c r="I1232" t="s">
        <v>72</v>
      </c>
      <c r="J1232" t="s">
        <v>214</v>
      </c>
      <c r="K1232" t="s">
        <v>22</v>
      </c>
      <c r="L1232" t="s">
        <v>41</v>
      </c>
      <c r="M1232">
        <f t="shared" si="78"/>
        <v>0</v>
      </c>
      <c r="N1232" t="s">
        <v>24</v>
      </c>
      <c r="O1232" t="s">
        <v>3686</v>
      </c>
      <c r="P1232">
        <f t="shared" si="79"/>
        <v>41710</v>
      </c>
      <c r="Q1232">
        <v>48500</v>
      </c>
      <c r="R1232">
        <v>425</v>
      </c>
      <c r="S1232" t="e">
        <f t="shared" si="80"/>
        <v>#VALUE!</v>
      </c>
    </row>
    <row r="1233" spans="1:19" x14ac:dyDescent="0.25">
      <c r="A1233" t="s">
        <v>450</v>
      </c>
      <c r="B1233" t="s">
        <v>3687</v>
      </c>
      <c r="C1233">
        <v>2015</v>
      </c>
      <c r="D1233">
        <f t="shared" si="77"/>
        <v>260713.08</v>
      </c>
      <c r="E1233">
        <v>162000</v>
      </c>
      <c r="F1233" t="s">
        <v>3660</v>
      </c>
      <c r="G1233" t="s">
        <v>29</v>
      </c>
      <c r="H1233" t="s">
        <v>3688</v>
      </c>
      <c r="I1233" t="s">
        <v>521</v>
      </c>
      <c r="J1233" t="s">
        <v>33</v>
      </c>
      <c r="K1233" t="s">
        <v>22</v>
      </c>
      <c r="L1233" t="s">
        <v>41</v>
      </c>
      <c r="M1233">
        <f t="shared" si="78"/>
        <v>0</v>
      </c>
      <c r="N1233" t="s">
        <v>24</v>
      </c>
      <c r="O1233" t="s">
        <v>1973</v>
      </c>
      <c r="P1233">
        <f t="shared" si="79"/>
        <v>12039.14</v>
      </c>
      <c r="Q1233">
        <v>13999</v>
      </c>
      <c r="R1233">
        <v>175</v>
      </c>
      <c r="S1233">
        <f t="shared" si="80"/>
        <v>2.5</v>
      </c>
    </row>
    <row r="1234" spans="1:19" x14ac:dyDescent="0.25">
      <c r="A1234" t="s">
        <v>1831</v>
      </c>
      <c r="B1234" t="s">
        <v>3689</v>
      </c>
      <c r="C1234">
        <v>1996</v>
      </c>
      <c r="D1234">
        <f t="shared" si="77"/>
        <v>192316.13</v>
      </c>
      <c r="E1234">
        <v>119500</v>
      </c>
      <c r="F1234" t="s">
        <v>3690</v>
      </c>
      <c r="G1234" t="s">
        <v>29</v>
      </c>
      <c r="H1234" t="s">
        <v>3691</v>
      </c>
      <c r="I1234" t="s">
        <v>557</v>
      </c>
      <c r="J1234" t="s">
        <v>118</v>
      </c>
      <c r="K1234" t="s">
        <v>146</v>
      </c>
      <c r="L1234" t="s">
        <v>23</v>
      </c>
      <c r="M1234">
        <f t="shared" si="78"/>
        <v>1</v>
      </c>
      <c r="N1234" t="s">
        <v>24</v>
      </c>
      <c r="O1234" t="s">
        <v>3338</v>
      </c>
      <c r="P1234">
        <f t="shared" si="79"/>
        <v>14619.14</v>
      </c>
      <c r="Q1234">
        <v>16999</v>
      </c>
      <c r="R1234">
        <v>260</v>
      </c>
      <c r="S1234">
        <f t="shared" si="80"/>
        <v>5.7</v>
      </c>
    </row>
    <row r="1235" spans="1:19" x14ac:dyDescent="0.25">
      <c r="A1235" t="s">
        <v>84</v>
      </c>
      <c r="B1235" t="s">
        <v>3692</v>
      </c>
      <c r="C1235">
        <v>2017</v>
      </c>
      <c r="D1235">
        <f t="shared" si="77"/>
        <v>163830.81200000001</v>
      </c>
      <c r="E1235">
        <v>101800</v>
      </c>
      <c r="F1235" t="s">
        <v>3693</v>
      </c>
      <c r="G1235" t="s">
        <v>29</v>
      </c>
      <c r="H1235" t="s">
        <v>3344</v>
      </c>
      <c r="I1235" t="s">
        <v>72</v>
      </c>
      <c r="J1235" t="s">
        <v>61</v>
      </c>
      <c r="K1235" t="s">
        <v>22</v>
      </c>
      <c r="L1235" t="s">
        <v>41</v>
      </c>
      <c r="M1235">
        <f t="shared" si="78"/>
        <v>0</v>
      </c>
      <c r="N1235" t="s">
        <v>24</v>
      </c>
      <c r="O1235" t="s">
        <v>566</v>
      </c>
      <c r="P1235">
        <f t="shared" si="79"/>
        <v>31390</v>
      </c>
      <c r="Q1235">
        <v>36500</v>
      </c>
      <c r="R1235">
        <v>510</v>
      </c>
      <c r="S1235">
        <f t="shared" si="80"/>
        <v>5</v>
      </c>
    </row>
    <row r="1236" spans="1:19" x14ac:dyDescent="0.25">
      <c r="A1236" t="s">
        <v>16</v>
      </c>
      <c r="B1236" t="s">
        <v>3694</v>
      </c>
      <c r="C1236">
        <v>2021</v>
      </c>
      <c r="D1236">
        <f t="shared" si="77"/>
        <v>135749.43833999999</v>
      </c>
      <c r="E1236">
        <v>84351</v>
      </c>
      <c r="F1236" t="s">
        <v>3695</v>
      </c>
      <c r="G1236" t="s">
        <v>29</v>
      </c>
      <c r="H1236" t="s">
        <v>159</v>
      </c>
      <c r="I1236" t="s">
        <v>500</v>
      </c>
      <c r="J1236" t="s">
        <v>40</v>
      </c>
      <c r="K1236" t="s">
        <v>813</v>
      </c>
      <c r="L1236" t="s">
        <v>41</v>
      </c>
      <c r="M1236">
        <f t="shared" si="78"/>
        <v>0</v>
      </c>
      <c r="N1236" t="s">
        <v>24</v>
      </c>
      <c r="O1236" t="s">
        <v>3696</v>
      </c>
      <c r="P1236">
        <f t="shared" si="79"/>
        <v>36714.26</v>
      </c>
      <c r="Q1236">
        <v>42691</v>
      </c>
      <c r="R1236" t="e">
        <v>#VALUE!</v>
      </c>
      <c r="S1236" t="e">
        <f t="shared" si="80"/>
        <v>#VALUE!</v>
      </c>
    </row>
    <row r="1237" spans="1:19" x14ac:dyDescent="0.25">
      <c r="A1237" t="s">
        <v>130</v>
      </c>
      <c r="B1237" t="s">
        <v>1974</v>
      </c>
      <c r="C1237">
        <v>2012</v>
      </c>
      <c r="D1237">
        <f t="shared" si="77"/>
        <v>43339.5262</v>
      </c>
      <c r="E1237">
        <v>26930</v>
      </c>
      <c r="F1237" t="s">
        <v>3697</v>
      </c>
      <c r="H1237" t="s">
        <v>1976</v>
      </c>
      <c r="I1237" t="s">
        <v>257</v>
      </c>
      <c r="J1237" t="s">
        <v>118</v>
      </c>
      <c r="K1237" t="s">
        <v>146</v>
      </c>
      <c r="L1237" t="s">
        <v>41</v>
      </c>
      <c r="M1237">
        <f t="shared" si="78"/>
        <v>0</v>
      </c>
      <c r="N1237" t="s">
        <v>24</v>
      </c>
      <c r="O1237" t="s">
        <v>1962</v>
      </c>
      <c r="P1237">
        <f t="shared" si="79"/>
        <v>5762</v>
      </c>
      <c r="Q1237">
        <v>6700</v>
      </c>
      <c r="R1237">
        <v>107</v>
      </c>
      <c r="S1237" t="e">
        <f t="shared" si="80"/>
        <v>#VALUE!</v>
      </c>
    </row>
    <row r="1238" spans="1:19" x14ac:dyDescent="0.25">
      <c r="A1238" t="s">
        <v>97</v>
      </c>
      <c r="B1238" t="s">
        <v>3698</v>
      </c>
      <c r="C1238">
        <v>2019</v>
      </c>
      <c r="D1238">
        <f t="shared" si="77"/>
        <v>65496.919320000001</v>
      </c>
      <c r="E1238">
        <v>40698</v>
      </c>
      <c r="F1238" t="s">
        <v>3699</v>
      </c>
      <c r="G1238" t="s">
        <v>29</v>
      </c>
      <c r="H1238" t="s">
        <v>997</v>
      </c>
      <c r="I1238" t="s">
        <v>3700</v>
      </c>
      <c r="J1238" t="s">
        <v>3701</v>
      </c>
      <c r="K1238" t="s">
        <v>22</v>
      </c>
      <c r="L1238" t="s">
        <v>41</v>
      </c>
      <c r="M1238">
        <f t="shared" si="78"/>
        <v>0</v>
      </c>
      <c r="O1238" t="s">
        <v>3702</v>
      </c>
      <c r="P1238">
        <f t="shared" si="79"/>
        <v>36881.96</v>
      </c>
      <c r="Q1238">
        <v>42886</v>
      </c>
      <c r="R1238" t="e">
        <v>#VALUE!</v>
      </c>
      <c r="S1238" t="e">
        <f t="shared" si="80"/>
        <v>#VALUE!</v>
      </c>
    </row>
    <row r="1239" spans="1:19" x14ac:dyDescent="0.25">
      <c r="A1239" t="s">
        <v>120</v>
      </c>
      <c r="B1239" t="s">
        <v>2149</v>
      </c>
      <c r="C1239">
        <v>2020</v>
      </c>
      <c r="D1239">
        <f t="shared" si="77"/>
        <v>64373.599999999999</v>
      </c>
      <c r="E1239">
        <v>40000</v>
      </c>
      <c r="F1239" t="s">
        <v>330</v>
      </c>
      <c r="G1239" t="s">
        <v>29</v>
      </c>
      <c r="H1239" t="s">
        <v>2150</v>
      </c>
      <c r="I1239" t="s">
        <v>191</v>
      </c>
      <c r="J1239" t="s">
        <v>22</v>
      </c>
      <c r="K1239" t="s">
        <v>214</v>
      </c>
      <c r="L1239" t="s">
        <v>41</v>
      </c>
      <c r="M1239">
        <f t="shared" si="78"/>
        <v>0</v>
      </c>
      <c r="N1239" t="s">
        <v>24</v>
      </c>
      <c r="O1239" t="s">
        <v>3703</v>
      </c>
      <c r="P1239">
        <f t="shared" si="79"/>
        <v>96750</v>
      </c>
      <c r="Q1239">
        <v>112500</v>
      </c>
      <c r="R1239">
        <v>630</v>
      </c>
      <c r="S1239">
        <f t="shared" si="80"/>
        <v>4</v>
      </c>
    </row>
    <row r="1240" spans="1:19" x14ac:dyDescent="0.25">
      <c r="A1240" t="s">
        <v>68</v>
      </c>
      <c r="B1240" t="s">
        <v>3704</v>
      </c>
      <c r="C1240">
        <v>2019</v>
      </c>
      <c r="D1240">
        <f t="shared" si="77"/>
        <v>48280.2</v>
      </c>
      <c r="E1240">
        <v>30000</v>
      </c>
      <c r="F1240" t="s">
        <v>2412</v>
      </c>
      <c r="G1240" t="s">
        <v>29</v>
      </c>
      <c r="H1240" t="s">
        <v>371</v>
      </c>
      <c r="I1240" t="s">
        <v>95</v>
      </c>
      <c r="J1240" t="s">
        <v>40</v>
      </c>
      <c r="K1240" t="s">
        <v>146</v>
      </c>
      <c r="L1240" t="s">
        <v>23</v>
      </c>
      <c r="M1240">
        <f t="shared" si="78"/>
        <v>1</v>
      </c>
      <c r="N1240" t="s">
        <v>24</v>
      </c>
      <c r="O1240" t="s">
        <v>272</v>
      </c>
      <c r="P1240">
        <f t="shared" si="79"/>
        <v>24940</v>
      </c>
      <c r="Q1240">
        <v>29000</v>
      </c>
      <c r="R1240">
        <v>248</v>
      </c>
      <c r="S1240">
        <f t="shared" si="80"/>
        <v>2</v>
      </c>
    </row>
    <row r="1241" spans="1:19" x14ac:dyDescent="0.25">
      <c r="A1241" t="s">
        <v>35</v>
      </c>
      <c r="B1241" t="s">
        <v>1732</v>
      </c>
      <c r="C1241">
        <v>2007</v>
      </c>
      <c r="D1241">
        <f t="shared" si="77"/>
        <v>127105.6732</v>
      </c>
      <c r="E1241">
        <v>78980</v>
      </c>
      <c r="F1241" t="s">
        <v>3705</v>
      </c>
      <c r="G1241" t="s">
        <v>29</v>
      </c>
      <c r="H1241" t="s">
        <v>1734</v>
      </c>
      <c r="I1241" t="s">
        <v>21</v>
      </c>
      <c r="J1241" t="s">
        <v>61</v>
      </c>
      <c r="K1241" t="s">
        <v>146</v>
      </c>
      <c r="L1241" t="s">
        <v>23</v>
      </c>
      <c r="M1241">
        <f t="shared" si="78"/>
        <v>1</v>
      </c>
      <c r="N1241" t="s">
        <v>24</v>
      </c>
      <c r="O1241" t="s">
        <v>3706</v>
      </c>
      <c r="P1241">
        <f t="shared" si="79"/>
        <v>9116</v>
      </c>
      <c r="Q1241">
        <v>10600</v>
      </c>
      <c r="R1241">
        <v>272</v>
      </c>
      <c r="S1241">
        <f t="shared" si="80"/>
        <v>3.5</v>
      </c>
    </row>
    <row r="1242" spans="1:19" x14ac:dyDescent="0.25">
      <c r="A1242" t="s">
        <v>277</v>
      </c>
      <c r="B1242" t="s">
        <v>3707</v>
      </c>
      <c r="C1242">
        <v>2007</v>
      </c>
      <c r="D1242">
        <f t="shared" si="77"/>
        <v>46419.802960000001</v>
      </c>
      <c r="E1242">
        <v>28844</v>
      </c>
      <c r="F1242" t="s">
        <v>3708</v>
      </c>
      <c r="G1242" t="s">
        <v>29</v>
      </c>
      <c r="H1242" t="s">
        <v>3709</v>
      </c>
      <c r="I1242" t="s">
        <v>904</v>
      </c>
      <c r="J1242" t="s">
        <v>118</v>
      </c>
      <c r="K1242" t="s">
        <v>146</v>
      </c>
      <c r="M1242">
        <f t="shared" si="78"/>
        <v>0</v>
      </c>
      <c r="O1242" t="s">
        <v>2514</v>
      </c>
      <c r="P1242">
        <f t="shared" si="79"/>
        <v>60195.7</v>
      </c>
      <c r="Q1242">
        <v>69995</v>
      </c>
      <c r="R1242" t="e">
        <v>#VALUE!</v>
      </c>
      <c r="S1242" t="e">
        <f t="shared" si="80"/>
        <v>#VALUE!</v>
      </c>
    </row>
    <row r="1243" spans="1:19" x14ac:dyDescent="0.25">
      <c r="A1243" t="s">
        <v>277</v>
      </c>
      <c r="B1243" t="s">
        <v>3710</v>
      </c>
      <c r="C1243">
        <v>2020</v>
      </c>
      <c r="D1243">
        <f t="shared" si="77"/>
        <v>33841.201520000002</v>
      </c>
      <c r="E1243">
        <v>21028</v>
      </c>
      <c r="F1243" t="s">
        <v>3711</v>
      </c>
      <c r="H1243" t="s">
        <v>3712</v>
      </c>
      <c r="I1243" t="s">
        <v>3713</v>
      </c>
      <c r="J1243" t="s">
        <v>1324</v>
      </c>
      <c r="K1243" t="s">
        <v>3714</v>
      </c>
      <c r="L1243" t="s">
        <v>41</v>
      </c>
      <c r="M1243">
        <f t="shared" si="78"/>
        <v>0</v>
      </c>
      <c r="O1243" t="s">
        <v>3715</v>
      </c>
      <c r="P1243">
        <f t="shared" si="79"/>
        <v>83334</v>
      </c>
      <c r="Q1243">
        <v>96900</v>
      </c>
      <c r="R1243" t="e">
        <v>#VALUE!</v>
      </c>
      <c r="S1243" t="e">
        <f t="shared" si="80"/>
        <v>#VALUE!</v>
      </c>
    </row>
    <row r="1244" spans="1:19" x14ac:dyDescent="0.25">
      <c r="A1244" t="s">
        <v>403</v>
      </c>
      <c r="B1244" t="s">
        <v>3716</v>
      </c>
      <c r="C1244">
        <v>2023</v>
      </c>
      <c r="D1244">
        <f t="shared" si="77"/>
        <v>8704.9200600000004</v>
      </c>
      <c r="E1244">
        <v>5409</v>
      </c>
      <c r="F1244" t="s">
        <v>3717</v>
      </c>
      <c r="G1244" t="s">
        <v>29</v>
      </c>
      <c r="H1244" t="s">
        <v>525</v>
      </c>
      <c r="I1244" t="s">
        <v>31</v>
      </c>
      <c r="J1244" t="s">
        <v>1276</v>
      </c>
      <c r="K1244" t="s">
        <v>22</v>
      </c>
      <c r="L1244" t="s">
        <v>41</v>
      </c>
      <c r="M1244">
        <f t="shared" si="78"/>
        <v>0</v>
      </c>
      <c r="N1244" t="s">
        <v>24</v>
      </c>
      <c r="O1244" t="s">
        <v>3718</v>
      </c>
      <c r="P1244">
        <f t="shared" si="79"/>
        <v>76497</v>
      </c>
      <c r="Q1244">
        <v>88950</v>
      </c>
      <c r="R1244" t="e">
        <v>#VALUE!</v>
      </c>
      <c r="S1244" t="e">
        <f t="shared" si="80"/>
        <v>#VALUE!</v>
      </c>
    </row>
    <row r="1245" spans="1:19" x14ac:dyDescent="0.25">
      <c r="A1245" t="s">
        <v>125</v>
      </c>
      <c r="B1245" t="s">
        <v>2973</v>
      </c>
      <c r="C1245">
        <v>2020</v>
      </c>
      <c r="D1245">
        <f t="shared" si="77"/>
        <v>20438.617999999999</v>
      </c>
      <c r="E1245">
        <v>12700</v>
      </c>
      <c r="F1245" t="s">
        <v>3719</v>
      </c>
      <c r="G1245" t="s">
        <v>29</v>
      </c>
      <c r="H1245" t="s">
        <v>3720</v>
      </c>
      <c r="I1245" t="s">
        <v>95</v>
      </c>
      <c r="J1245" t="s">
        <v>22</v>
      </c>
      <c r="K1245" t="s">
        <v>22</v>
      </c>
      <c r="L1245" t="s">
        <v>23</v>
      </c>
      <c r="M1245">
        <f t="shared" si="78"/>
        <v>1</v>
      </c>
      <c r="N1245" t="s">
        <v>24</v>
      </c>
      <c r="O1245" t="s">
        <v>1325</v>
      </c>
      <c r="P1245">
        <f t="shared" si="79"/>
        <v>60114</v>
      </c>
      <c r="Q1245">
        <v>69900</v>
      </c>
      <c r="R1245">
        <v>717</v>
      </c>
      <c r="S1245">
        <f t="shared" si="80"/>
        <v>6.2</v>
      </c>
    </row>
    <row r="1246" spans="1:19" x14ac:dyDescent="0.25">
      <c r="A1246" t="s">
        <v>857</v>
      </c>
      <c r="B1246" t="s">
        <v>2805</v>
      </c>
      <c r="C1246">
        <v>2021</v>
      </c>
      <c r="D1246">
        <f t="shared" si="77"/>
        <v>30577.46</v>
      </c>
      <c r="E1246">
        <v>19000</v>
      </c>
      <c r="F1246" t="s">
        <v>1495</v>
      </c>
      <c r="G1246" t="s">
        <v>29</v>
      </c>
      <c r="H1246" t="s">
        <v>2807</v>
      </c>
      <c r="I1246" t="s">
        <v>72</v>
      </c>
      <c r="J1246" t="s">
        <v>40</v>
      </c>
      <c r="K1246" t="s">
        <v>22</v>
      </c>
      <c r="M1246">
        <f t="shared" si="78"/>
        <v>0</v>
      </c>
      <c r="O1246" t="s">
        <v>2817</v>
      </c>
      <c r="P1246">
        <f t="shared" si="79"/>
        <v>22274</v>
      </c>
      <c r="Q1246">
        <v>25900</v>
      </c>
      <c r="R1246">
        <v>187</v>
      </c>
      <c r="S1246">
        <f t="shared" si="80"/>
        <v>2.5</v>
      </c>
    </row>
    <row r="1247" spans="1:19" x14ac:dyDescent="0.25">
      <c r="A1247" t="s">
        <v>50</v>
      </c>
      <c r="B1247" t="s">
        <v>1797</v>
      </c>
      <c r="C1247">
        <v>2019</v>
      </c>
      <c r="D1247">
        <f t="shared" si="77"/>
        <v>19312.079999999998</v>
      </c>
      <c r="E1247">
        <v>12000</v>
      </c>
      <c r="F1247" t="s">
        <v>1165</v>
      </c>
      <c r="G1247" t="s">
        <v>29</v>
      </c>
      <c r="H1247" t="s">
        <v>1790</v>
      </c>
      <c r="I1247" t="s">
        <v>72</v>
      </c>
      <c r="J1247" t="s">
        <v>22</v>
      </c>
      <c r="K1247" t="s">
        <v>22</v>
      </c>
      <c r="L1247" t="s">
        <v>41</v>
      </c>
      <c r="M1247">
        <f t="shared" si="78"/>
        <v>0</v>
      </c>
      <c r="N1247" t="s">
        <v>24</v>
      </c>
      <c r="O1247" t="s">
        <v>192</v>
      </c>
      <c r="P1247">
        <f t="shared" si="79"/>
        <v>41280</v>
      </c>
      <c r="Q1247">
        <v>48000</v>
      </c>
      <c r="R1247">
        <v>349</v>
      </c>
      <c r="S1247">
        <f t="shared" si="80"/>
        <v>3</v>
      </c>
    </row>
    <row r="1248" spans="1:19" x14ac:dyDescent="0.25">
      <c r="A1248" t="s">
        <v>16</v>
      </c>
      <c r="B1248" t="s">
        <v>320</v>
      </c>
      <c r="C1248">
        <v>2016</v>
      </c>
      <c r="D1248">
        <f t="shared" si="77"/>
        <v>41387.396780000003</v>
      </c>
      <c r="E1248">
        <v>25717</v>
      </c>
      <c r="F1248" t="s">
        <v>3721</v>
      </c>
      <c r="G1248" t="s">
        <v>29</v>
      </c>
      <c r="H1248" t="s">
        <v>3722</v>
      </c>
      <c r="I1248" t="s">
        <v>134</v>
      </c>
      <c r="J1248" t="s">
        <v>22</v>
      </c>
      <c r="K1248" t="s">
        <v>22</v>
      </c>
      <c r="L1248" t="s">
        <v>41</v>
      </c>
      <c r="M1248">
        <f t="shared" si="78"/>
        <v>0</v>
      </c>
      <c r="N1248" t="s">
        <v>24</v>
      </c>
      <c r="O1248" t="s">
        <v>3723</v>
      </c>
      <c r="P1248">
        <f t="shared" si="79"/>
        <v>29154</v>
      </c>
      <c r="Q1248">
        <v>33900</v>
      </c>
      <c r="R1248">
        <v>435</v>
      </c>
      <c r="S1248">
        <f t="shared" si="80"/>
        <v>5</v>
      </c>
    </row>
    <row r="1249" spans="1:19" x14ac:dyDescent="0.25">
      <c r="A1249" t="s">
        <v>79</v>
      </c>
      <c r="B1249" t="s">
        <v>1904</v>
      </c>
      <c r="C1249">
        <v>2022</v>
      </c>
      <c r="D1249">
        <f t="shared" si="77"/>
        <v>19400.593700000001</v>
      </c>
      <c r="E1249">
        <v>12055</v>
      </c>
      <c r="F1249" t="s">
        <v>3724</v>
      </c>
      <c r="H1249" t="s">
        <v>1906</v>
      </c>
      <c r="I1249" t="s">
        <v>72</v>
      </c>
      <c r="J1249" t="s">
        <v>40</v>
      </c>
      <c r="K1249" t="s">
        <v>22</v>
      </c>
      <c r="L1249" t="s">
        <v>41</v>
      </c>
      <c r="M1249">
        <f t="shared" si="78"/>
        <v>0</v>
      </c>
      <c r="N1249" t="s">
        <v>24</v>
      </c>
      <c r="O1249" t="s">
        <v>3725</v>
      </c>
      <c r="P1249">
        <f t="shared" si="79"/>
        <v>38184</v>
      </c>
      <c r="Q1249">
        <v>44400</v>
      </c>
      <c r="R1249">
        <v>425</v>
      </c>
      <c r="S1249" t="e">
        <f t="shared" si="80"/>
        <v>#VALUE!</v>
      </c>
    </row>
    <row r="1250" spans="1:19" x14ac:dyDescent="0.25">
      <c r="A1250" t="s">
        <v>50</v>
      </c>
      <c r="B1250" t="s">
        <v>622</v>
      </c>
      <c r="C1250">
        <v>2011</v>
      </c>
      <c r="D1250">
        <f t="shared" si="77"/>
        <v>112170.99799999999</v>
      </c>
      <c r="E1250">
        <v>69700</v>
      </c>
      <c r="F1250" t="s">
        <v>3726</v>
      </c>
      <c r="G1250" t="s">
        <v>29</v>
      </c>
      <c r="H1250" t="s">
        <v>624</v>
      </c>
      <c r="I1250" t="s">
        <v>21</v>
      </c>
      <c r="J1250" t="s">
        <v>487</v>
      </c>
      <c r="K1250" t="s">
        <v>136</v>
      </c>
      <c r="L1250" t="s">
        <v>23</v>
      </c>
      <c r="M1250">
        <f t="shared" si="78"/>
        <v>1</v>
      </c>
      <c r="N1250" t="s">
        <v>24</v>
      </c>
      <c r="O1250" t="s">
        <v>598</v>
      </c>
      <c r="P1250">
        <f t="shared" si="79"/>
        <v>19780</v>
      </c>
      <c r="Q1250">
        <v>23000</v>
      </c>
      <c r="R1250">
        <v>265</v>
      </c>
      <c r="S1250">
        <f t="shared" si="80"/>
        <v>2</v>
      </c>
    </row>
    <row r="1251" spans="1:19" x14ac:dyDescent="0.25">
      <c r="A1251" t="s">
        <v>68</v>
      </c>
      <c r="B1251" t="s">
        <v>3727</v>
      </c>
      <c r="C1251">
        <v>2020</v>
      </c>
      <c r="D1251">
        <f t="shared" si="77"/>
        <v>40254.421419999999</v>
      </c>
      <c r="E1251">
        <v>25013</v>
      </c>
      <c r="F1251" t="s">
        <v>3728</v>
      </c>
      <c r="G1251" t="s">
        <v>29</v>
      </c>
      <c r="H1251" t="s">
        <v>3729</v>
      </c>
      <c r="I1251" t="s">
        <v>48</v>
      </c>
      <c r="J1251" t="s">
        <v>22</v>
      </c>
      <c r="K1251" t="s">
        <v>22</v>
      </c>
      <c r="L1251" t="s">
        <v>41</v>
      </c>
      <c r="M1251">
        <f t="shared" si="78"/>
        <v>0</v>
      </c>
      <c r="N1251" t="s">
        <v>24</v>
      </c>
      <c r="O1251" t="s">
        <v>449</v>
      </c>
      <c r="P1251">
        <f t="shared" si="79"/>
        <v>47300</v>
      </c>
      <c r="Q1251">
        <v>55000</v>
      </c>
      <c r="R1251">
        <v>405</v>
      </c>
      <c r="S1251">
        <f t="shared" si="80"/>
        <v>3</v>
      </c>
    </row>
    <row r="1252" spans="1:19" x14ac:dyDescent="0.25">
      <c r="A1252" t="s">
        <v>50</v>
      </c>
      <c r="B1252" t="s">
        <v>3730</v>
      </c>
      <c r="C1252">
        <v>2023</v>
      </c>
      <c r="D1252">
        <f t="shared" si="77"/>
        <v>1860.3970400000001</v>
      </c>
      <c r="E1252">
        <v>1156</v>
      </c>
      <c r="F1252" t="s">
        <v>3731</v>
      </c>
      <c r="H1252" t="s">
        <v>3732</v>
      </c>
      <c r="I1252" t="s">
        <v>72</v>
      </c>
      <c r="J1252" t="s">
        <v>40</v>
      </c>
      <c r="K1252" t="s">
        <v>22</v>
      </c>
      <c r="L1252" t="s">
        <v>41</v>
      </c>
      <c r="M1252">
        <f t="shared" si="78"/>
        <v>0</v>
      </c>
      <c r="N1252" t="s">
        <v>24</v>
      </c>
      <c r="O1252" t="s">
        <v>3166</v>
      </c>
      <c r="P1252">
        <f t="shared" si="79"/>
        <v>47214</v>
      </c>
      <c r="Q1252">
        <v>54900</v>
      </c>
      <c r="R1252">
        <v>295</v>
      </c>
      <c r="S1252" t="e">
        <f t="shared" si="80"/>
        <v>#VALUE!</v>
      </c>
    </row>
    <row r="1253" spans="1:19" x14ac:dyDescent="0.25">
      <c r="A1253" t="s">
        <v>68</v>
      </c>
      <c r="B1253" t="s">
        <v>2471</v>
      </c>
      <c r="C1253">
        <v>2016</v>
      </c>
      <c r="D1253">
        <f t="shared" si="77"/>
        <v>93243.550260000004</v>
      </c>
      <c r="E1253">
        <v>57939</v>
      </c>
      <c r="F1253" t="s">
        <v>3733</v>
      </c>
      <c r="G1253" t="s">
        <v>29</v>
      </c>
      <c r="H1253" t="s">
        <v>933</v>
      </c>
      <c r="I1253" t="s">
        <v>95</v>
      </c>
      <c r="J1253" t="s">
        <v>33</v>
      </c>
      <c r="K1253" t="s">
        <v>22</v>
      </c>
      <c r="L1253" t="s">
        <v>41</v>
      </c>
      <c r="M1253">
        <f t="shared" si="78"/>
        <v>0</v>
      </c>
      <c r="N1253" t="s">
        <v>24</v>
      </c>
      <c r="O1253" t="s">
        <v>1225</v>
      </c>
      <c r="P1253">
        <f t="shared" si="79"/>
        <v>23650</v>
      </c>
      <c r="Q1253">
        <v>27500</v>
      </c>
      <c r="R1253">
        <v>320</v>
      </c>
      <c r="S1253">
        <f t="shared" si="80"/>
        <v>3</v>
      </c>
    </row>
    <row r="1254" spans="1:19" x14ac:dyDescent="0.25">
      <c r="A1254" t="s">
        <v>120</v>
      </c>
      <c r="B1254" t="s">
        <v>3734</v>
      </c>
      <c r="C1254">
        <v>2018</v>
      </c>
      <c r="D1254">
        <f t="shared" si="77"/>
        <v>84802.561960000006</v>
      </c>
      <c r="E1254">
        <v>52694</v>
      </c>
      <c r="F1254" t="s">
        <v>3735</v>
      </c>
      <c r="G1254" t="s">
        <v>29</v>
      </c>
      <c r="H1254" t="s">
        <v>2262</v>
      </c>
      <c r="I1254" t="s">
        <v>107</v>
      </c>
      <c r="J1254" t="s">
        <v>33</v>
      </c>
      <c r="K1254" t="s">
        <v>22</v>
      </c>
      <c r="L1254" t="s">
        <v>41</v>
      </c>
      <c r="M1254">
        <f t="shared" si="78"/>
        <v>0</v>
      </c>
      <c r="N1254" t="s">
        <v>24</v>
      </c>
      <c r="O1254" t="s">
        <v>2783</v>
      </c>
      <c r="P1254">
        <f t="shared" si="79"/>
        <v>42999.14</v>
      </c>
      <c r="Q1254">
        <v>49999</v>
      </c>
      <c r="R1254">
        <v>385</v>
      </c>
      <c r="S1254">
        <f t="shared" si="80"/>
        <v>3</v>
      </c>
    </row>
    <row r="1255" spans="1:19" x14ac:dyDescent="0.25">
      <c r="A1255" t="s">
        <v>120</v>
      </c>
      <c r="B1255" t="s">
        <v>3037</v>
      </c>
      <c r="C1255">
        <v>2015</v>
      </c>
      <c r="D1255">
        <f t="shared" si="77"/>
        <v>86904.36</v>
      </c>
      <c r="E1255">
        <v>54000</v>
      </c>
      <c r="F1255" t="s">
        <v>260</v>
      </c>
      <c r="G1255" t="s">
        <v>29</v>
      </c>
      <c r="H1255" t="s">
        <v>3039</v>
      </c>
      <c r="I1255" t="s">
        <v>48</v>
      </c>
      <c r="J1255" t="s">
        <v>118</v>
      </c>
      <c r="K1255" t="s">
        <v>146</v>
      </c>
      <c r="L1255" t="s">
        <v>41</v>
      </c>
      <c r="M1255">
        <f t="shared" si="78"/>
        <v>0</v>
      </c>
      <c r="N1255" t="s">
        <v>24</v>
      </c>
      <c r="O1255" t="s">
        <v>1193</v>
      </c>
      <c r="P1255">
        <f t="shared" si="79"/>
        <v>31820</v>
      </c>
      <c r="Q1255">
        <v>37000</v>
      </c>
      <c r="R1255">
        <v>449</v>
      </c>
      <c r="S1255">
        <f t="shared" si="80"/>
        <v>4.7</v>
      </c>
    </row>
    <row r="1256" spans="1:19" x14ac:dyDescent="0.25">
      <c r="A1256" t="s">
        <v>237</v>
      </c>
      <c r="B1256" t="s">
        <v>3736</v>
      </c>
      <c r="C1256">
        <v>2002</v>
      </c>
      <c r="D1256">
        <f t="shared" si="77"/>
        <v>177832.07</v>
      </c>
      <c r="E1256">
        <v>110500</v>
      </c>
      <c r="F1256" t="s">
        <v>3737</v>
      </c>
      <c r="G1256" t="s">
        <v>29</v>
      </c>
      <c r="H1256" t="s">
        <v>230</v>
      </c>
      <c r="I1256" t="s">
        <v>134</v>
      </c>
      <c r="J1256" t="s">
        <v>101</v>
      </c>
      <c r="K1256" t="s">
        <v>214</v>
      </c>
      <c r="L1256" t="s">
        <v>41</v>
      </c>
      <c r="M1256">
        <f t="shared" si="78"/>
        <v>0</v>
      </c>
      <c r="N1256" t="s">
        <v>24</v>
      </c>
      <c r="O1256" t="s">
        <v>543</v>
      </c>
      <c r="P1256">
        <f t="shared" si="79"/>
        <v>23220</v>
      </c>
      <c r="Q1256">
        <v>27000</v>
      </c>
      <c r="R1256">
        <v>240</v>
      </c>
      <c r="S1256">
        <f t="shared" si="80"/>
        <v>2</v>
      </c>
    </row>
    <row r="1257" spans="1:19" x14ac:dyDescent="0.25">
      <c r="A1257" t="s">
        <v>148</v>
      </c>
      <c r="B1257" t="s">
        <v>1233</v>
      </c>
      <c r="C1257">
        <v>2000</v>
      </c>
      <c r="D1257">
        <f t="shared" si="77"/>
        <v>156910.65</v>
      </c>
      <c r="E1257">
        <v>97500</v>
      </c>
      <c r="F1257" t="s">
        <v>3738</v>
      </c>
      <c r="G1257" t="s">
        <v>29</v>
      </c>
      <c r="H1257" t="s">
        <v>195</v>
      </c>
      <c r="I1257" t="s">
        <v>134</v>
      </c>
      <c r="J1257" t="s">
        <v>101</v>
      </c>
      <c r="K1257" t="s">
        <v>22</v>
      </c>
      <c r="L1257" t="s">
        <v>41</v>
      </c>
      <c r="M1257">
        <f t="shared" si="78"/>
        <v>0</v>
      </c>
      <c r="N1257" t="s">
        <v>24</v>
      </c>
      <c r="O1257" t="s">
        <v>343</v>
      </c>
      <c r="P1257">
        <f t="shared" si="79"/>
        <v>8600</v>
      </c>
      <c r="Q1257">
        <v>10000</v>
      </c>
      <c r="R1257">
        <v>345</v>
      </c>
      <c r="S1257">
        <f t="shared" si="80"/>
        <v>5.7</v>
      </c>
    </row>
    <row r="1258" spans="1:19" x14ac:dyDescent="0.25">
      <c r="A1258" t="s">
        <v>148</v>
      </c>
      <c r="B1258" t="s">
        <v>3739</v>
      </c>
      <c r="C1258">
        <v>2020</v>
      </c>
      <c r="D1258">
        <f t="shared" si="77"/>
        <v>33649.690060000001</v>
      </c>
      <c r="E1258">
        <v>20909</v>
      </c>
      <c r="F1258" t="s">
        <v>3740</v>
      </c>
      <c r="G1258" t="s">
        <v>29</v>
      </c>
      <c r="H1258" t="s">
        <v>854</v>
      </c>
      <c r="I1258" t="s">
        <v>39</v>
      </c>
      <c r="J1258" t="s">
        <v>214</v>
      </c>
      <c r="K1258" t="s">
        <v>266</v>
      </c>
      <c r="L1258" t="s">
        <v>41</v>
      </c>
      <c r="M1258">
        <f t="shared" si="78"/>
        <v>0</v>
      </c>
      <c r="N1258" t="s">
        <v>24</v>
      </c>
      <c r="O1258" t="s">
        <v>3741</v>
      </c>
      <c r="P1258">
        <f t="shared" si="79"/>
        <v>30432.82</v>
      </c>
      <c r="Q1258">
        <v>35387</v>
      </c>
      <c r="R1258" t="e">
        <v>#VALUE!</v>
      </c>
      <c r="S1258" t="e">
        <f t="shared" si="80"/>
        <v>#VALUE!</v>
      </c>
    </row>
    <row r="1259" spans="1:19" x14ac:dyDescent="0.25">
      <c r="A1259" t="s">
        <v>120</v>
      </c>
      <c r="B1259" t="s">
        <v>2939</v>
      </c>
      <c r="C1259">
        <v>2013</v>
      </c>
      <c r="D1259">
        <f t="shared" si="77"/>
        <v>124962.03232</v>
      </c>
      <c r="E1259">
        <v>77648</v>
      </c>
      <c r="F1259" t="s">
        <v>3742</v>
      </c>
      <c r="G1259" t="s">
        <v>29</v>
      </c>
      <c r="H1259" t="s">
        <v>2940</v>
      </c>
      <c r="I1259" t="s">
        <v>48</v>
      </c>
      <c r="J1259" t="s">
        <v>61</v>
      </c>
      <c r="K1259" t="s">
        <v>22</v>
      </c>
      <c r="L1259" t="s">
        <v>41</v>
      </c>
      <c r="M1259">
        <f t="shared" si="78"/>
        <v>0</v>
      </c>
      <c r="N1259" t="s">
        <v>24</v>
      </c>
      <c r="O1259" t="s">
        <v>635</v>
      </c>
      <c r="P1259">
        <f t="shared" si="79"/>
        <v>34400</v>
      </c>
      <c r="Q1259">
        <v>40000</v>
      </c>
      <c r="R1259">
        <v>536</v>
      </c>
      <c r="S1259">
        <f t="shared" si="80"/>
        <v>5.5</v>
      </c>
    </row>
    <row r="1260" spans="1:19" x14ac:dyDescent="0.25">
      <c r="A1260" t="s">
        <v>232</v>
      </c>
      <c r="B1260" t="s">
        <v>233</v>
      </c>
      <c r="C1260">
        <v>2013</v>
      </c>
      <c r="D1260">
        <f t="shared" si="77"/>
        <v>127817.00148000001</v>
      </c>
      <c r="E1260">
        <v>79422</v>
      </c>
      <c r="F1260" t="s">
        <v>3743</v>
      </c>
      <c r="G1260" t="s">
        <v>29</v>
      </c>
      <c r="H1260" t="s">
        <v>3744</v>
      </c>
      <c r="I1260" t="s">
        <v>95</v>
      </c>
      <c r="J1260" t="s">
        <v>22</v>
      </c>
      <c r="K1260" t="s">
        <v>22</v>
      </c>
      <c r="L1260" t="s">
        <v>41</v>
      </c>
      <c r="M1260">
        <f t="shared" si="78"/>
        <v>0</v>
      </c>
      <c r="N1260" t="s">
        <v>24</v>
      </c>
      <c r="O1260" t="s">
        <v>2720</v>
      </c>
      <c r="P1260">
        <f t="shared" si="79"/>
        <v>55040</v>
      </c>
      <c r="Q1260">
        <v>64000</v>
      </c>
      <c r="R1260">
        <v>616</v>
      </c>
      <c r="S1260">
        <f t="shared" si="80"/>
        <v>6</v>
      </c>
    </row>
    <row r="1261" spans="1:19" x14ac:dyDescent="0.25">
      <c r="A1261" t="s">
        <v>503</v>
      </c>
      <c r="B1261" t="s">
        <v>3745</v>
      </c>
      <c r="C1261">
        <v>2002</v>
      </c>
      <c r="D1261">
        <f t="shared" si="77"/>
        <v>86662.959000000003</v>
      </c>
      <c r="E1261">
        <v>53850</v>
      </c>
      <c r="F1261" t="s">
        <v>3746</v>
      </c>
      <c r="G1261" t="s">
        <v>29</v>
      </c>
      <c r="H1261" t="s">
        <v>3747</v>
      </c>
      <c r="I1261" t="s">
        <v>72</v>
      </c>
      <c r="J1261" t="s">
        <v>61</v>
      </c>
      <c r="K1261" t="s">
        <v>33</v>
      </c>
      <c r="L1261" t="s">
        <v>23</v>
      </c>
      <c r="M1261">
        <f t="shared" si="78"/>
        <v>1</v>
      </c>
      <c r="N1261" t="s">
        <v>24</v>
      </c>
      <c r="O1261" t="s">
        <v>959</v>
      </c>
      <c r="P1261">
        <f t="shared" si="79"/>
        <v>14534</v>
      </c>
      <c r="Q1261">
        <v>16900</v>
      </c>
      <c r="R1261">
        <v>340</v>
      </c>
      <c r="S1261">
        <f t="shared" si="80"/>
        <v>8.1</v>
      </c>
    </row>
    <row r="1262" spans="1:19" x14ac:dyDescent="0.25">
      <c r="A1262" t="s">
        <v>50</v>
      </c>
      <c r="B1262" t="s">
        <v>3748</v>
      </c>
      <c r="C1262">
        <v>2020</v>
      </c>
      <c r="D1262">
        <f t="shared" si="77"/>
        <v>35135.11088</v>
      </c>
      <c r="E1262">
        <v>21832</v>
      </c>
      <c r="F1262" t="s">
        <v>3749</v>
      </c>
      <c r="G1262" t="s">
        <v>29</v>
      </c>
      <c r="H1262" t="s">
        <v>1790</v>
      </c>
      <c r="I1262" t="s">
        <v>95</v>
      </c>
      <c r="J1262" t="s">
        <v>40</v>
      </c>
      <c r="K1262" t="s">
        <v>22</v>
      </c>
      <c r="L1262" t="s">
        <v>41</v>
      </c>
      <c r="M1262">
        <f t="shared" si="78"/>
        <v>0</v>
      </c>
      <c r="N1262" t="s">
        <v>24</v>
      </c>
      <c r="O1262" t="s">
        <v>333</v>
      </c>
      <c r="P1262">
        <f t="shared" si="79"/>
        <v>36120</v>
      </c>
      <c r="Q1262">
        <v>42000</v>
      </c>
      <c r="R1262">
        <v>349</v>
      </c>
      <c r="S1262">
        <f t="shared" si="80"/>
        <v>3</v>
      </c>
    </row>
    <row r="1263" spans="1:19" x14ac:dyDescent="0.25">
      <c r="A1263" t="s">
        <v>97</v>
      </c>
      <c r="B1263" t="s">
        <v>3750</v>
      </c>
      <c r="C1263">
        <v>2017</v>
      </c>
      <c r="D1263">
        <f t="shared" si="77"/>
        <v>67482.844880000004</v>
      </c>
      <c r="E1263">
        <v>41932</v>
      </c>
      <c r="F1263" t="s">
        <v>3751</v>
      </c>
      <c r="G1263" t="s">
        <v>29</v>
      </c>
      <c r="H1263" t="s">
        <v>3752</v>
      </c>
      <c r="I1263" t="s">
        <v>134</v>
      </c>
      <c r="J1263" t="s">
        <v>22</v>
      </c>
      <c r="K1263" t="s">
        <v>22</v>
      </c>
      <c r="L1263" t="s">
        <v>41</v>
      </c>
      <c r="M1263">
        <f t="shared" si="78"/>
        <v>0</v>
      </c>
      <c r="N1263" t="s">
        <v>24</v>
      </c>
      <c r="O1263" t="s">
        <v>3753</v>
      </c>
      <c r="P1263">
        <f t="shared" si="79"/>
        <v>16082</v>
      </c>
      <c r="Q1263">
        <v>18700</v>
      </c>
      <c r="R1263">
        <v>137</v>
      </c>
      <c r="S1263">
        <f t="shared" si="80"/>
        <v>1.8</v>
      </c>
    </row>
    <row r="1264" spans="1:19" x14ac:dyDescent="0.25">
      <c r="A1264" t="s">
        <v>503</v>
      </c>
      <c r="B1264" t="s">
        <v>1579</v>
      </c>
      <c r="C1264">
        <v>2017</v>
      </c>
      <c r="D1264">
        <f t="shared" si="77"/>
        <v>177027.4</v>
      </c>
      <c r="E1264">
        <v>110000</v>
      </c>
      <c r="F1264" t="s">
        <v>1399</v>
      </c>
      <c r="G1264" t="s">
        <v>29</v>
      </c>
      <c r="H1264" t="s">
        <v>164</v>
      </c>
      <c r="I1264" t="s">
        <v>72</v>
      </c>
      <c r="J1264" t="s">
        <v>40</v>
      </c>
      <c r="K1264" t="s">
        <v>22</v>
      </c>
      <c r="L1264" t="s">
        <v>23</v>
      </c>
      <c r="M1264">
        <f t="shared" si="78"/>
        <v>1</v>
      </c>
      <c r="N1264" t="s">
        <v>24</v>
      </c>
      <c r="O1264" t="s">
        <v>55</v>
      </c>
      <c r="P1264">
        <f t="shared" si="79"/>
        <v>30099.14</v>
      </c>
      <c r="Q1264">
        <v>34999</v>
      </c>
      <c r="R1264">
        <v>355</v>
      </c>
      <c r="S1264">
        <f t="shared" si="80"/>
        <v>5.3</v>
      </c>
    </row>
    <row r="1265" spans="1:19" x14ac:dyDescent="0.25">
      <c r="A1265" t="s">
        <v>97</v>
      </c>
      <c r="B1265" t="s">
        <v>3754</v>
      </c>
      <c r="C1265">
        <v>2020</v>
      </c>
      <c r="D1265">
        <f t="shared" si="77"/>
        <v>108469.516</v>
      </c>
      <c r="E1265">
        <v>67400</v>
      </c>
      <c r="F1265" t="s">
        <v>3755</v>
      </c>
      <c r="G1265" t="s">
        <v>29</v>
      </c>
      <c r="H1265" t="s">
        <v>1062</v>
      </c>
      <c r="I1265" t="s">
        <v>72</v>
      </c>
      <c r="J1265" t="s">
        <v>22</v>
      </c>
      <c r="K1265" t="s">
        <v>108</v>
      </c>
      <c r="L1265" t="s">
        <v>41</v>
      </c>
      <c r="M1265">
        <f t="shared" si="78"/>
        <v>0</v>
      </c>
      <c r="N1265" t="s">
        <v>24</v>
      </c>
      <c r="O1265" t="s">
        <v>541</v>
      </c>
      <c r="P1265">
        <f t="shared" si="79"/>
        <v>40850</v>
      </c>
      <c r="Q1265">
        <v>47500</v>
      </c>
      <c r="R1265">
        <v>381</v>
      </c>
      <c r="S1265">
        <f t="shared" si="80"/>
        <v>5.7</v>
      </c>
    </row>
    <row r="1266" spans="1:19" x14ac:dyDescent="0.25">
      <c r="A1266" t="s">
        <v>450</v>
      </c>
      <c r="B1266" t="s">
        <v>3756</v>
      </c>
      <c r="C1266">
        <v>2017</v>
      </c>
      <c r="D1266">
        <f t="shared" si="77"/>
        <v>100844.46308</v>
      </c>
      <c r="E1266">
        <v>62662</v>
      </c>
      <c r="F1266" t="s">
        <v>3757</v>
      </c>
      <c r="G1266" t="s">
        <v>29</v>
      </c>
      <c r="H1266" t="s">
        <v>3148</v>
      </c>
      <c r="I1266" t="s">
        <v>454</v>
      </c>
      <c r="J1266" t="s">
        <v>214</v>
      </c>
      <c r="K1266" t="s">
        <v>22</v>
      </c>
      <c r="L1266" t="s">
        <v>23</v>
      </c>
      <c r="M1266">
        <f t="shared" si="78"/>
        <v>1</v>
      </c>
      <c r="N1266" t="s">
        <v>24</v>
      </c>
      <c r="O1266" t="s">
        <v>720</v>
      </c>
      <c r="P1266">
        <f t="shared" si="79"/>
        <v>20640</v>
      </c>
      <c r="Q1266">
        <v>24000</v>
      </c>
      <c r="R1266">
        <v>268</v>
      </c>
      <c r="S1266">
        <f t="shared" si="80"/>
        <v>2</v>
      </c>
    </row>
    <row r="1267" spans="1:19" x14ac:dyDescent="0.25">
      <c r="A1267" t="s">
        <v>450</v>
      </c>
      <c r="B1267" t="s">
        <v>3147</v>
      </c>
      <c r="C1267">
        <v>2015</v>
      </c>
      <c r="D1267">
        <f t="shared" si="77"/>
        <v>164152.68</v>
      </c>
      <c r="E1267">
        <v>102000</v>
      </c>
      <c r="F1267" t="s">
        <v>1975</v>
      </c>
      <c r="G1267" t="s">
        <v>29</v>
      </c>
      <c r="H1267" t="s">
        <v>3148</v>
      </c>
      <c r="I1267" t="s">
        <v>454</v>
      </c>
      <c r="J1267" t="s">
        <v>118</v>
      </c>
      <c r="K1267" t="s">
        <v>22</v>
      </c>
      <c r="L1267" t="s">
        <v>23</v>
      </c>
      <c r="M1267">
        <f t="shared" si="78"/>
        <v>1</v>
      </c>
      <c r="N1267" t="s">
        <v>24</v>
      </c>
      <c r="O1267" t="s">
        <v>546</v>
      </c>
      <c r="P1267">
        <f t="shared" si="79"/>
        <v>15480</v>
      </c>
      <c r="Q1267">
        <v>18000</v>
      </c>
      <c r="R1267">
        <v>268</v>
      </c>
      <c r="S1267">
        <f t="shared" si="80"/>
        <v>2</v>
      </c>
    </row>
    <row r="1268" spans="1:19" x14ac:dyDescent="0.25">
      <c r="A1268" t="s">
        <v>43</v>
      </c>
      <c r="B1268" t="s">
        <v>3548</v>
      </c>
      <c r="C1268">
        <v>2014</v>
      </c>
      <c r="D1268">
        <f t="shared" si="77"/>
        <v>128401.19190000001</v>
      </c>
      <c r="E1268">
        <v>79785</v>
      </c>
      <c r="F1268" t="s">
        <v>3758</v>
      </c>
      <c r="G1268" t="s">
        <v>29</v>
      </c>
      <c r="H1268" t="s">
        <v>1045</v>
      </c>
      <c r="I1268" t="s">
        <v>48</v>
      </c>
      <c r="J1268" t="s">
        <v>214</v>
      </c>
      <c r="K1268" t="s">
        <v>118</v>
      </c>
      <c r="L1268" t="s">
        <v>23</v>
      </c>
      <c r="M1268">
        <f t="shared" si="78"/>
        <v>1</v>
      </c>
      <c r="N1268" t="s">
        <v>24</v>
      </c>
      <c r="O1268" t="s">
        <v>3759</v>
      </c>
      <c r="P1268">
        <f t="shared" si="79"/>
        <v>14179.68</v>
      </c>
      <c r="Q1268">
        <v>16488</v>
      </c>
      <c r="R1268">
        <v>328</v>
      </c>
      <c r="S1268">
        <f t="shared" si="80"/>
        <v>3.7</v>
      </c>
    </row>
    <row r="1269" spans="1:19" x14ac:dyDescent="0.25">
      <c r="A1269" t="s">
        <v>148</v>
      </c>
      <c r="B1269" t="s">
        <v>3760</v>
      </c>
      <c r="C1269">
        <v>2017</v>
      </c>
      <c r="D1269">
        <f t="shared" si="77"/>
        <v>268033.96766000002</v>
      </c>
      <c r="E1269">
        <v>166549</v>
      </c>
      <c r="F1269" t="s">
        <v>3761</v>
      </c>
      <c r="G1269" t="s">
        <v>29</v>
      </c>
      <c r="H1269" t="s">
        <v>164</v>
      </c>
      <c r="I1269" t="s">
        <v>21</v>
      </c>
      <c r="J1269" t="s">
        <v>118</v>
      </c>
      <c r="K1269" t="s">
        <v>146</v>
      </c>
      <c r="L1269" t="s">
        <v>23</v>
      </c>
      <c r="M1269">
        <f t="shared" si="78"/>
        <v>1</v>
      </c>
      <c r="N1269" t="s">
        <v>24</v>
      </c>
      <c r="O1269" t="s">
        <v>480</v>
      </c>
      <c r="P1269">
        <f t="shared" si="79"/>
        <v>21457</v>
      </c>
      <c r="Q1269">
        <v>24950</v>
      </c>
      <c r="R1269">
        <v>355</v>
      </c>
      <c r="S1269">
        <f t="shared" si="80"/>
        <v>5.3</v>
      </c>
    </row>
    <row r="1270" spans="1:19" x14ac:dyDescent="0.25">
      <c r="A1270" t="s">
        <v>97</v>
      </c>
      <c r="B1270" t="s">
        <v>3120</v>
      </c>
      <c r="C1270">
        <v>2006</v>
      </c>
      <c r="D1270">
        <f t="shared" si="77"/>
        <v>306830.32704</v>
      </c>
      <c r="E1270">
        <v>190656</v>
      </c>
      <c r="F1270" t="s">
        <v>3762</v>
      </c>
      <c r="G1270" t="s">
        <v>29</v>
      </c>
      <c r="H1270" t="s">
        <v>3763</v>
      </c>
      <c r="I1270" t="s">
        <v>72</v>
      </c>
      <c r="J1270" t="s">
        <v>22</v>
      </c>
      <c r="K1270" t="s">
        <v>33</v>
      </c>
      <c r="L1270" t="s">
        <v>23</v>
      </c>
      <c r="M1270">
        <f t="shared" si="78"/>
        <v>1</v>
      </c>
      <c r="N1270" t="s">
        <v>24</v>
      </c>
      <c r="O1270" t="s">
        <v>492</v>
      </c>
      <c r="P1270">
        <f t="shared" si="79"/>
        <v>7654</v>
      </c>
      <c r="Q1270">
        <v>8900</v>
      </c>
      <c r="R1270">
        <v>273</v>
      </c>
      <c r="S1270">
        <f t="shared" si="80"/>
        <v>4.7</v>
      </c>
    </row>
    <row r="1271" spans="1:19" x14ac:dyDescent="0.25">
      <c r="A1271" t="s">
        <v>125</v>
      </c>
      <c r="B1271" t="s">
        <v>963</v>
      </c>
      <c r="C1271">
        <v>2016</v>
      </c>
      <c r="D1271">
        <f t="shared" si="77"/>
        <v>12758.847519999999</v>
      </c>
      <c r="E1271">
        <v>7928</v>
      </c>
      <c r="F1271" t="s">
        <v>3764</v>
      </c>
      <c r="G1271" t="s">
        <v>136</v>
      </c>
      <c r="H1271" t="s">
        <v>136</v>
      </c>
      <c r="I1271" t="s">
        <v>134</v>
      </c>
      <c r="J1271" t="s">
        <v>214</v>
      </c>
      <c r="K1271" t="s">
        <v>214</v>
      </c>
      <c r="L1271" t="s">
        <v>41</v>
      </c>
      <c r="M1271">
        <f t="shared" si="78"/>
        <v>0</v>
      </c>
      <c r="N1271" t="s">
        <v>24</v>
      </c>
      <c r="O1271" t="s">
        <v>2146</v>
      </c>
      <c r="P1271">
        <f t="shared" si="79"/>
        <v>32250</v>
      </c>
      <c r="Q1271">
        <v>37500</v>
      </c>
      <c r="R1271" t="e">
        <v>#VALUE!</v>
      </c>
      <c r="S1271" t="e">
        <f t="shared" si="80"/>
        <v>#VALUE!</v>
      </c>
    </row>
    <row r="1272" spans="1:19" x14ac:dyDescent="0.25">
      <c r="A1272" t="s">
        <v>277</v>
      </c>
      <c r="B1272" t="s">
        <v>3765</v>
      </c>
      <c r="C1272">
        <v>2009</v>
      </c>
      <c r="D1272">
        <f t="shared" si="77"/>
        <v>218236.16003999999</v>
      </c>
      <c r="E1272">
        <v>135606</v>
      </c>
      <c r="F1272" t="s">
        <v>3766</v>
      </c>
      <c r="G1272" t="s">
        <v>29</v>
      </c>
      <c r="H1272" t="s">
        <v>3767</v>
      </c>
      <c r="I1272" t="s">
        <v>107</v>
      </c>
      <c r="J1272" t="s">
        <v>22</v>
      </c>
      <c r="K1272" t="s">
        <v>22</v>
      </c>
      <c r="L1272" t="s">
        <v>41</v>
      </c>
      <c r="M1272">
        <f t="shared" si="78"/>
        <v>0</v>
      </c>
      <c r="N1272" t="s">
        <v>24</v>
      </c>
      <c r="O1272" t="s">
        <v>1096</v>
      </c>
      <c r="P1272">
        <f t="shared" si="79"/>
        <v>12900</v>
      </c>
      <c r="Q1272">
        <v>15000</v>
      </c>
      <c r="R1272">
        <v>405</v>
      </c>
      <c r="S1272">
        <f t="shared" si="80"/>
        <v>4.8</v>
      </c>
    </row>
    <row r="1273" spans="1:19" x14ac:dyDescent="0.25">
      <c r="A1273" t="s">
        <v>201</v>
      </c>
      <c r="B1273" t="s">
        <v>3280</v>
      </c>
      <c r="C1273">
        <v>2023</v>
      </c>
      <c r="D1273">
        <f t="shared" si="77"/>
        <v>23657.297999999999</v>
      </c>
      <c r="E1273">
        <v>14700</v>
      </c>
      <c r="F1273" t="s">
        <v>3768</v>
      </c>
      <c r="G1273" t="s">
        <v>29</v>
      </c>
      <c r="H1273" t="s">
        <v>2843</v>
      </c>
      <c r="I1273" t="s">
        <v>95</v>
      </c>
      <c r="J1273" t="s">
        <v>40</v>
      </c>
      <c r="K1273" t="s">
        <v>22</v>
      </c>
      <c r="L1273" t="s">
        <v>41</v>
      </c>
      <c r="M1273">
        <f t="shared" si="78"/>
        <v>0</v>
      </c>
      <c r="N1273" t="s">
        <v>24</v>
      </c>
      <c r="O1273" t="s">
        <v>3769</v>
      </c>
      <c r="P1273">
        <f t="shared" si="79"/>
        <v>34314</v>
      </c>
      <c r="Q1273">
        <v>39900</v>
      </c>
      <c r="R1273">
        <v>291</v>
      </c>
      <c r="S1273">
        <f t="shared" si="80"/>
        <v>3.8</v>
      </c>
    </row>
    <row r="1274" spans="1:19" x14ac:dyDescent="0.25">
      <c r="A1274" t="s">
        <v>120</v>
      </c>
      <c r="B1274" t="s">
        <v>1511</v>
      </c>
      <c r="C1274">
        <v>2019</v>
      </c>
      <c r="D1274">
        <f t="shared" si="77"/>
        <v>20897.279900000001</v>
      </c>
      <c r="E1274">
        <v>12985</v>
      </c>
      <c r="F1274" t="s">
        <v>3770</v>
      </c>
      <c r="G1274" t="s">
        <v>29</v>
      </c>
      <c r="H1274" t="s">
        <v>1513</v>
      </c>
      <c r="I1274" t="s">
        <v>191</v>
      </c>
      <c r="J1274" t="s">
        <v>33</v>
      </c>
      <c r="K1274" t="s">
        <v>22</v>
      </c>
      <c r="L1274" t="s">
        <v>23</v>
      </c>
      <c r="M1274">
        <f t="shared" si="78"/>
        <v>1</v>
      </c>
      <c r="N1274" t="s">
        <v>24</v>
      </c>
      <c r="O1274" t="s">
        <v>3771</v>
      </c>
      <c r="P1274">
        <f t="shared" si="79"/>
        <v>82560</v>
      </c>
      <c r="Q1274">
        <v>96000</v>
      </c>
      <c r="R1274">
        <v>603</v>
      </c>
      <c r="S1274">
        <f t="shared" si="80"/>
        <v>4</v>
      </c>
    </row>
    <row r="1275" spans="1:19" x14ac:dyDescent="0.25">
      <c r="A1275" t="s">
        <v>68</v>
      </c>
      <c r="B1275" t="s">
        <v>3772</v>
      </c>
      <c r="C1275">
        <v>2014</v>
      </c>
      <c r="D1275">
        <f t="shared" si="77"/>
        <v>6759.2280000000001</v>
      </c>
      <c r="E1275">
        <v>4200</v>
      </c>
      <c r="F1275" t="s">
        <v>3773</v>
      </c>
      <c r="G1275" t="s">
        <v>29</v>
      </c>
      <c r="H1275" t="s">
        <v>2387</v>
      </c>
      <c r="I1275" t="s">
        <v>107</v>
      </c>
      <c r="J1275" t="s">
        <v>118</v>
      </c>
      <c r="K1275" t="s">
        <v>214</v>
      </c>
      <c r="L1275" t="s">
        <v>41</v>
      </c>
      <c r="M1275">
        <f t="shared" si="78"/>
        <v>0</v>
      </c>
      <c r="N1275" t="s">
        <v>24</v>
      </c>
      <c r="O1275" t="s">
        <v>3774</v>
      </c>
      <c r="P1275">
        <f t="shared" si="79"/>
        <v>55895.7</v>
      </c>
      <c r="Q1275">
        <v>64995</v>
      </c>
      <c r="R1275">
        <v>335</v>
      </c>
      <c r="S1275">
        <f t="shared" si="80"/>
        <v>3</v>
      </c>
    </row>
    <row r="1276" spans="1:19" x14ac:dyDescent="0.25">
      <c r="A1276" t="s">
        <v>450</v>
      </c>
      <c r="B1276" t="s">
        <v>3775</v>
      </c>
      <c r="C1276">
        <v>2017</v>
      </c>
      <c r="D1276">
        <f t="shared" si="77"/>
        <v>70810.960000000006</v>
      </c>
      <c r="E1276">
        <v>44000</v>
      </c>
      <c r="F1276" t="s">
        <v>1679</v>
      </c>
      <c r="G1276" t="s">
        <v>29</v>
      </c>
      <c r="H1276" t="s">
        <v>3776</v>
      </c>
      <c r="I1276" t="s">
        <v>839</v>
      </c>
      <c r="J1276" t="s">
        <v>214</v>
      </c>
      <c r="K1276" t="s">
        <v>22</v>
      </c>
      <c r="L1276" t="s">
        <v>41</v>
      </c>
      <c r="M1276">
        <f t="shared" si="78"/>
        <v>0</v>
      </c>
      <c r="N1276" t="s">
        <v>24</v>
      </c>
      <c r="O1276" t="s">
        <v>2737</v>
      </c>
      <c r="P1276">
        <f t="shared" si="79"/>
        <v>20210</v>
      </c>
      <c r="Q1276">
        <v>23500</v>
      </c>
      <c r="R1276">
        <v>152</v>
      </c>
      <c r="S1276">
        <f t="shared" si="80"/>
        <v>2</v>
      </c>
    </row>
    <row r="1277" spans="1:19" x14ac:dyDescent="0.25">
      <c r="A1277" t="s">
        <v>125</v>
      </c>
      <c r="B1277" t="s">
        <v>3777</v>
      </c>
      <c r="C1277">
        <v>2015</v>
      </c>
      <c r="D1277">
        <f t="shared" si="77"/>
        <v>106216.44</v>
      </c>
      <c r="E1277">
        <v>66000</v>
      </c>
      <c r="F1277" t="s">
        <v>432</v>
      </c>
      <c r="G1277" t="s">
        <v>29</v>
      </c>
      <c r="H1277" t="s">
        <v>3778</v>
      </c>
      <c r="I1277" t="s">
        <v>134</v>
      </c>
      <c r="J1277" t="s">
        <v>22</v>
      </c>
      <c r="K1277" t="s">
        <v>22</v>
      </c>
      <c r="L1277" t="s">
        <v>41</v>
      </c>
      <c r="M1277">
        <f t="shared" si="78"/>
        <v>0</v>
      </c>
      <c r="N1277" t="s">
        <v>24</v>
      </c>
      <c r="O1277" t="s">
        <v>672</v>
      </c>
      <c r="P1277">
        <f t="shared" si="79"/>
        <v>10320</v>
      </c>
      <c r="Q1277">
        <v>12000</v>
      </c>
      <c r="R1277">
        <v>160</v>
      </c>
      <c r="S1277">
        <f t="shared" si="80"/>
        <v>2</v>
      </c>
    </row>
    <row r="1278" spans="1:19" x14ac:dyDescent="0.25">
      <c r="A1278" t="s">
        <v>84</v>
      </c>
      <c r="B1278" t="s">
        <v>3779</v>
      </c>
      <c r="C1278">
        <v>2021</v>
      </c>
      <c r="D1278">
        <f t="shared" si="77"/>
        <v>28879.606299999999</v>
      </c>
      <c r="E1278">
        <v>17945</v>
      </c>
      <c r="F1278" t="s">
        <v>3780</v>
      </c>
      <c r="G1278" t="s">
        <v>29</v>
      </c>
      <c r="H1278" t="s">
        <v>3781</v>
      </c>
      <c r="I1278" t="s">
        <v>31</v>
      </c>
      <c r="J1278" t="s">
        <v>2614</v>
      </c>
      <c r="K1278" t="s">
        <v>813</v>
      </c>
      <c r="L1278" t="s">
        <v>41</v>
      </c>
      <c r="M1278">
        <f t="shared" si="78"/>
        <v>0</v>
      </c>
      <c r="O1278" t="s">
        <v>3782</v>
      </c>
      <c r="P1278">
        <f t="shared" si="79"/>
        <v>77314</v>
      </c>
      <c r="Q1278">
        <v>89900</v>
      </c>
      <c r="R1278" t="e">
        <v>#VALUE!</v>
      </c>
      <c r="S1278" t="e">
        <f t="shared" si="80"/>
        <v>#VALUE!</v>
      </c>
    </row>
    <row r="1279" spans="1:19" x14ac:dyDescent="0.25">
      <c r="A1279" t="s">
        <v>130</v>
      </c>
      <c r="B1279" t="s">
        <v>1936</v>
      </c>
      <c r="C1279">
        <v>2013</v>
      </c>
      <c r="D1279">
        <f t="shared" si="77"/>
        <v>171716.57800000001</v>
      </c>
      <c r="E1279">
        <v>106700</v>
      </c>
      <c r="F1279" t="s">
        <v>3352</v>
      </c>
      <c r="G1279" t="s">
        <v>29</v>
      </c>
      <c r="H1279" t="s">
        <v>1938</v>
      </c>
      <c r="I1279" t="s">
        <v>134</v>
      </c>
      <c r="J1279" t="s">
        <v>214</v>
      </c>
      <c r="K1279" t="s">
        <v>22</v>
      </c>
      <c r="L1279" t="s">
        <v>41</v>
      </c>
      <c r="M1279">
        <f t="shared" si="78"/>
        <v>0</v>
      </c>
      <c r="N1279" t="s">
        <v>24</v>
      </c>
      <c r="O1279" t="s">
        <v>276</v>
      </c>
      <c r="P1279">
        <f t="shared" si="79"/>
        <v>15050</v>
      </c>
      <c r="Q1279">
        <v>17500</v>
      </c>
      <c r="R1279">
        <v>332</v>
      </c>
      <c r="S1279">
        <f t="shared" si="80"/>
        <v>3.7</v>
      </c>
    </row>
    <row r="1280" spans="1:19" x14ac:dyDescent="0.25">
      <c r="A1280" t="s">
        <v>363</v>
      </c>
      <c r="B1280" t="s">
        <v>3783</v>
      </c>
      <c r="C1280">
        <v>2020</v>
      </c>
      <c r="D1280">
        <f t="shared" si="77"/>
        <v>193120.8</v>
      </c>
      <c r="E1280">
        <v>120000</v>
      </c>
      <c r="F1280" t="s">
        <v>302</v>
      </c>
      <c r="G1280" t="s">
        <v>29</v>
      </c>
      <c r="H1280" t="s">
        <v>1808</v>
      </c>
      <c r="I1280" t="s">
        <v>165</v>
      </c>
      <c r="J1280" t="s">
        <v>22</v>
      </c>
      <c r="K1280" t="s">
        <v>22</v>
      </c>
      <c r="L1280" t="s">
        <v>41</v>
      </c>
      <c r="M1280">
        <f t="shared" si="78"/>
        <v>0</v>
      </c>
      <c r="N1280" t="s">
        <v>24</v>
      </c>
      <c r="O1280" t="s">
        <v>449</v>
      </c>
      <c r="P1280">
        <f t="shared" si="79"/>
        <v>47300</v>
      </c>
      <c r="Q1280">
        <v>55000</v>
      </c>
      <c r="R1280">
        <v>420</v>
      </c>
      <c r="S1280">
        <f t="shared" si="80"/>
        <v>6.2</v>
      </c>
    </row>
    <row r="1281" spans="1:19" x14ac:dyDescent="0.25">
      <c r="A1281" t="s">
        <v>120</v>
      </c>
      <c r="B1281" t="s">
        <v>2735</v>
      </c>
      <c r="C1281">
        <v>2012</v>
      </c>
      <c r="D1281">
        <f t="shared" si="77"/>
        <v>95916.664000000004</v>
      </c>
      <c r="E1281">
        <v>59600</v>
      </c>
      <c r="F1281" t="s">
        <v>3784</v>
      </c>
      <c r="G1281" t="s">
        <v>29</v>
      </c>
      <c r="H1281" t="s">
        <v>342</v>
      </c>
      <c r="I1281" t="s">
        <v>107</v>
      </c>
      <c r="J1281" t="s">
        <v>118</v>
      </c>
      <c r="K1281" t="s">
        <v>146</v>
      </c>
      <c r="L1281" t="s">
        <v>41</v>
      </c>
      <c r="M1281">
        <f t="shared" si="78"/>
        <v>0</v>
      </c>
      <c r="N1281" t="s">
        <v>24</v>
      </c>
      <c r="O1281" t="s">
        <v>3785</v>
      </c>
      <c r="P1281">
        <f t="shared" si="79"/>
        <v>17114</v>
      </c>
      <c r="Q1281">
        <v>19900</v>
      </c>
      <c r="R1281">
        <v>302</v>
      </c>
      <c r="S1281">
        <f t="shared" si="80"/>
        <v>3.5</v>
      </c>
    </row>
    <row r="1282" spans="1:19" x14ac:dyDescent="0.25">
      <c r="A1282" t="s">
        <v>201</v>
      </c>
      <c r="B1282" t="s">
        <v>3786</v>
      </c>
      <c r="C1282">
        <v>2012</v>
      </c>
      <c r="D1282">
        <f t="shared" si="77"/>
        <v>188646.83480000001</v>
      </c>
      <c r="E1282">
        <v>117220</v>
      </c>
      <c r="F1282" t="s">
        <v>3787</v>
      </c>
      <c r="G1282" t="s">
        <v>46</v>
      </c>
      <c r="H1282" t="s">
        <v>3788</v>
      </c>
      <c r="I1282" t="s">
        <v>72</v>
      </c>
      <c r="J1282" t="s">
        <v>22</v>
      </c>
      <c r="K1282" t="s">
        <v>22</v>
      </c>
      <c r="L1282" t="s">
        <v>41</v>
      </c>
      <c r="M1282">
        <f t="shared" si="78"/>
        <v>0</v>
      </c>
      <c r="N1282" t="s">
        <v>24</v>
      </c>
      <c r="O1282" t="s">
        <v>492</v>
      </c>
      <c r="P1282">
        <f t="shared" si="79"/>
        <v>7654</v>
      </c>
      <c r="Q1282">
        <v>8900</v>
      </c>
      <c r="R1282">
        <v>206</v>
      </c>
      <c r="S1282">
        <f t="shared" si="80"/>
        <v>2.4</v>
      </c>
    </row>
    <row r="1283" spans="1:19" x14ac:dyDescent="0.25">
      <c r="A1283" t="s">
        <v>148</v>
      </c>
      <c r="B1283" t="s">
        <v>3789</v>
      </c>
      <c r="C1283">
        <v>2022</v>
      </c>
      <c r="D1283">
        <f t="shared" ref="D1283:D1346" si="81">E1283*1.60934</f>
        <v>137115.76800000001</v>
      </c>
      <c r="E1283">
        <v>85200</v>
      </c>
      <c r="F1283" t="s">
        <v>3790</v>
      </c>
      <c r="G1283" t="s">
        <v>245</v>
      </c>
      <c r="H1283" t="s">
        <v>3791</v>
      </c>
      <c r="I1283" t="s">
        <v>165</v>
      </c>
      <c r="J1283" t="s">
        <v>61</v>
      </c>
      <c r="K1283" t="s">
        <v>33</v>
      </c>
      <c r="L1283" t="s">
        <v>41</v>
      </c>
      <c r="M1283">
        <f t="shared" ref="M1283:M1346" si="82">IF(ISNUMBER(SEARCH("At least 1 accident or damage reported", L1283)), 1, 0)</f>
        <v>0</v>
      </c>
      <c r="N1283" t="s">
        <v>24</v>
      </c>
      <c r="O1283" t="s">
        <v>3792</v>
      </c>
      <c r="P1283">
        <f t="shared" ref="P1283:P1346" si="83">Q1283*0.86</f>
        <v>58050</v>
      </c>
      <c r="Q1283">
        <v>67500</v>
      </c>
      <c r="R1283">
        <v>445</v>
      </c>
      <c r="S1283">
        <f t="shared" ref="S1283:S1346" si="84">VALUE(SUBSTITUTE(MID(H1283, SEARCH("L", H1283)-4, 4), "L", ""))</f>
        <v>6.6</v>
      </c>
    </row>
    <row r="1284" spans="1:19" x14ac:dyDescent="0.25">
      <c r="A1284" t="s">
        <v>426</v>
      </c>
      <c r="B1284" t="s">
        <v>3793</v>
      </c>
      <c r="C1284">
        <v>2018</v>
      </c>
      <c r="D1284">
        <f t="shared" si="81"/>
        <v>102112.62299999999</v>
      </c>
      <c r="E1284">
        <v>63450</v>
      </c>
      <c r="F1284" t="s">
        <v>3794</v>
      </c>
      <c r="G1284" t="s">
        <v>29</v>
      </c>
      <c r="H1284" t="s">
        <v>782</v>
      </c>
      <c r="I1284" t="s">
        <v>134</v>
      </c>
      <c r="J1284" t="s">
        <v>118</v>
      </c>
      <c r="K1284" t="s">
        <v>22</v>
      </c>
      <c r="L1284" t="s">
        <v>41</v>
      </c>
      <c r="M1284">
        <f t="shared" si="82"/>
        <v>0</v>
      </c>
      <c r="N1284" t="s">
        <v>24</v>
      </c>
      <c r="O1284" t="s">
        <v>3795</v>
      </c>
      <c r="P1284">
        <f t="shared" si="83"/>
        <v>20919.5</v>
      </c>
      <c r="Q1284">
        <v>24325</v>
      </c>
      <c r="R1284">
        <v>220</v>
      </c>
      <c r="S1284">
        <f t="shared" si="84"/>
        <v>2</v>
      </c>
    </row>
    <row r="1285" spans="1:19" x14ac:dyDescent="0.25">
      <c r="A1285" t="s">
        <v>125</v>
      </c>
      <c r="B1285" t="s">
        <v>3796</v>
      </c>
      <c r="C1285">
        <v>2004</v>
      </c>
      <c r="D1285">
        <f t="shared" si="81"/>
        <v>117481.81999999999</v>
      </c>
      <c r="E1285">
        <v>73000</v>
      </c>
      <c r="F1285" t="s">
        <v>2458</v>
      </c>
      <c r="G1285" t="s">
        <v>29</v>
      </c>
      <c r="H1285" t="s">
        <v>3611</v>
      </c>
      <c r="I1285" t="s">
        <v>134</v>
      </c>
      <c r="J1285" t="s">
        <v>22</v>
      </c>
      <c r="K1285" t="s">
        <v>33</v>
      </c>
      <c r="L1285" t="s">
        <v>41</v>
      </c>
      <c r="M1285">
        <f t="shared" si="82"/>
        <v>0</v>
      </c>
      <c r="N1285" t="s">
        <v>24</v>
      </c>
      <c r="O1285" t="s">
        <v>1152</v>
      </c>
      <c r="P1285">
        <f t="shared" si="83"/>
        <v>19350</v>
      </c>
      <c r="Q1285">
        <v>22500</v>
      </c>
      <c r="R1285">
        <v>500</v>
      </c>
      <c r="S1285">
        <f t="shared" si="84"/>
        <v>8.3000000000000007</v>
      </c>
    </row>
    <row r="1286" spans="1:19" x14ac:dyDescent="0.25">
      <c r="A1286" t="s">
        <v>794</v>
      </c>
      <c r="B1286" t="s">
        <v>3797</v>
      </c>
      <c r="C1286">
        <v>2014</v>
      </c>
      <c r="D1286">
        <f t="shared" si="81"/>
        <v>185074.1</v>
      </c>
      <c r="E1286">
        <v>115000</v>
      </c>
      <c r="F1286" t="s">
        <v>918</v>
      </c>
      <c r="G1286" t="s">
        <v>29</v>
      </c>
      <c r="H1286" t="s">
        <v>3410</v>
      </c>
      <c r="I1286" t="s">
        <v>134</v>
      </c>
      <c r="J1286" t="s">
        <v>61</v>
      </c>
      <c r="K1286" t="s">
        <v>61</v>
      </c>
      <c r="L1286" t="s">
        <v>41</v>
      </c>
      <c r="M1286">
        <f t="shared" si="82"/>
        <v>0</v>
      </c>
      <c r="N1286" t="s">
        <v>24</v>
      </c>
      <c r="O1286" t="s">
        <v>1908</v>
      </c>
      <c r="P1286">
        <f t="shared" si="83"/>
        <v>9885.7000000000007</v>
      </c>
      <c r="Q1286">
        <v>11495</v>
      </c>
      <c r="R1286">
        <v>179</v>
      </c>
      <c r="S1286">
        <f t="shared" si="84"/>
        <v>2.5</v>
      </c>
    </row>
    <row r="1287" spans="1:19" x14ac:dyDescent="0.25">
      <c r="A1287" t="s">
        <v>84</v>
      </c>
      <c r="B1287" t="s">
        <v>3798</v>
      </c>
      <c r="C1287">
        <v>2016</v>
      </c>
      <c r="D1287">
        <f t="shared" si="81"/>
        <v>90123.04</v>
      </c>
      <c r="E1287">
        <v>56000</v>
      </c>
      <c r="F1287" t="s">
        <v>3799</v>
      </c>
      <c r="G1287" t="s">
        <v>29</v>
      </c>
      <c r="H1287" t="s">
        <v>3344</v>
      </c>
      <c r="I1287" t="s">
        <v>95</v>
      </c>
      <c r="J1287" t="s">
        <v>22</v>
      </c>
      <c r="K1287" t="s">
        <v>108</v>
      </c>
      <c r="L1287" t="s">
        <v>41</v>
      </c>
      <c r="M1287">
        <f t="shared" si="82"/>
        <v>0</v>
      </c>
      <c r="N1287" t="s">
        <v>24</v>
      </c>
      <c r="O1287" t="s">
        <v>3800</v>
      </c>
      <c r="P1287">
        <f t="shared" si="83"/>
        <v>42914</v>
      </c>
      <c r="Q1287">
        <v>49900</v>
      </c>
      <c r="R1287">
        <v>510</v>
      </c>
      <c r="S1287">
        <f t="shared" si="84"/>
        <v>5</v>
      </c>
    </row>
    <row r="1288" spans="1:19" x14ac:dyDescent="0.25">
      <c r="A1288" t="s">
        <v>35</v>
      </c>
      <c r="B1288" t="s">
        <v>3801</v>
      </c>
      <c r="C1288">
        <v>2018</v>
      </c>
      <c r="D1288">
        <f t="shared" si="81"/>
        <v>108302.14464</v>
      </c>
      <c r="E1288">
        <v>67296</v>
      </c>
      <c r="F1288" t="s">
        <v>3802</v>
      </c>
      <c r="G1288" t="s">
        <v>29</v>
      </c>
      <c r="H1288" t="s">
        <v>3803</v>
      </c>
      <c r="I1288" t="s">
        <v>3804</v>
      </c>
      <c r="J1288" t="s">
        <v>136</v>
      </c>
      <c r="K1288" t="s">
        <v>136</v>
      </c>
      <c r="L1288" t="s">
        <v>41</v>
      </c>
      <c r="M1288">
        <f t="shared" si="82"/>
        <v>0</v>
      </c>
      <c r="O1288" t="s">
        <v>3805</v>
      </c>
      <c r="P1288">
        <f t="shared" si="83"/>
        <v>35174</v>
      </c>
      <c r="Q1288">
        <v>40900</v>
      </c>
      <c r="R1288" t="e">
        <v>#VALUE!</v>
      </c>
      <c r="S1288" t="e">
        <f t="shared" si="84"/>
        <v>#VALUE!</v>
      </c>
    </row>
    <row r="1289" spans="1:19" x14ac:dyDescent="0.25">
      <c r="A1289" t="s">
        <v>148</v>
      </c>
      <c r="B1289" t="s">
        <v>2752</v>
      </c>
      <c r="C1289">
        <v>2015</v>
      </c>
      <c r="D1289">
        <f t="shared" si="81"/>
        <v>288393.728</v>
      </c>
      <c r="E1289">
        <v>179200</v>
      </c>
      <c r="F1289" t="s">
        <v>3806</v>
      </c>
      <c r="G1289" t="s">
        <v>29</v>
      </c>
      <c r="H1289" t="s">
        <v>164</v>
      </c>
      <c r="I1289" t="s">
        <v>21</v>
      </c>
      <c r="J1289" t="s">
        <v>22</v>
      </c>
      <c r="K1289" t="s">
        <v>136</v>
      </c>
      <c r="L1289" t="s">
        <v>23</v>
      </c>
      <c r="M1289">
        <f t="shared" si="82"/>
        <v>1</v>
      </c>
      <c r="N1289" t="s">
        <v>24</v>
      </c>
      <c r="O1289" t="s">
        <v>1236</v>
      </c>
      <c r="P1289">
        <f t="shared" si="83"/>
        <v>13760</v>
      </c>
      <c r="Q1289">
        <v>16000</v>
      </c>
      <c r="R1289">
        <v>355</v>
      </c>
      <c r="S1289">
        <f t="shared" si="84"/>
        <v>5.3</v>
      </c>
    </row>
    <row r="1290" spans="1:19" x14ac:dyDescent="0.25">
      <c r="A1290" t="s">
        <v>403</v>
      </c>
      <c r="B1290" t="s">
        <v>3677</v>
      </c>
      <c r="C1290">
        <v>2015</v>
      </c>
      <c r="D1290">
        <f t="shared" si="81"/>
        <v>45061.52</v>
      </c>
      <c r="E1290">
        <v>28000</v>
      </c>
      <c r="F1290" t="s">
        <v>3807</v>
      </c>
      <c r="G1290" t="s">
        <v>29</v>
      </c>
      <c r="H1290" t="s">
        <v>3808</v>
      </c>
      <c r="I1290" t="s">
        <v>21</v>
      </c>
      <c r="J1290" t="s">
        <v>118</v>
      </c>
      <c r="K1290" t="s">
        <v>214</v>
      </c>
      <c r="L1290" t="s">
        <v>41</v>
      </c>
      <c r="M1290">
        <f t="shared" si="82"/>
        <v>0</v>
      </c>
      <c r="N1290" t="s">
        <v>24</v>
      </c>
      <c r="O1290" t="s">
        <v>407</v>
      </c>
      <c r="P1290">
        <f t="shared" si="83"/>
        <v>38699.14</v>
      </c>
      <c r="Q1290">
        <v>44999</v>
      </c>
      <c r="R1290">
        <v>444</v>
      </c>
      <c r="S1290">
        <f t="shared" si="84"/>
        <v>4.7</v>
      </c>
    </row>
    <row r="1291" spans="1:19" x14ac:dyDescent="0.25">
      <c r="A1291" t="s">
        <v>277</v>
      </c>
      <c r="B1291" t="s">
        <v>3809</v>
      </c>
      <c r="C1291">
        <v>2003</v>
      </c>
      <c r="D1291">
        <f t="shared" si="81"/>
        <v>249447.7</v>
      </c>
      <c r="E1291">
        <v>155000</v>
      </c>
      <c r="F1291" t="s">
        <v>2299</v>
      </c>
      <c r="G1291" t="s">
        <v>29</v>
      </c>
      <c r="H1291" t="s">
        <v>3810</v>
      </c>
      <c r="I1291" t="s">
        <v>134</v>
      </c>
      <c r="J1291" t="s">
        <v>22</v>
      </c>
      <c r="K1291" t="s">
        <v>22</v>
      </c>
      <c r="L1291" t="s">
        <v>41</v>
      </c>
      <c r="M1291">
        <f t="shared" si="82"/>
        <v>0</v>
      </c>
      <c r="N1291" t="s">
        <v>24</v>
      </c>
      <c r="O1291" t="s">
        <v>449</v>
      </c>
      <c r="P1291">
        <f t="shared" si="83"/>
        <v>47300</v>
      </c>
      <c r="Q1291">
        <v>55000</v>
      </c>
      <c r="R1291">
        <v>415</v>
      </c>
      <c r="S1291">
        <f t="shared" si="84"/>
        <v>3.6</v>
      </c>
    </row>
    <row r="1292" spans="1:19" x14ac:dyDescent="0.25">
      <c r="A1292" t="s">
        <v>26</v>
      </c>
      <c r="B1292" t="s">
        <v>3811</v>
      </c>
      <c r="C1292">
        <v>2012</v>
      </c>
      <c r="D1292">
        <f t="shared" si="81"/>
        <v>247838.36</v>
      </c>
      <c r="E1292">
        <v>154000</v>
      </c>
      <c r="F1292" t="s">
        <v>1266</v>
      </c>
      <c r="G1292" t="s">
        <v>46</v>
      </c>
      <c r="H1292" t="s">
        <v>3788</v>
      </c>
      <c r="I1292" t="s">
        <v>72</v>
      </c>
      <c r="J1292" t="s">
        <v>73</v>
      </c>
      <c r="K1292" t="s">
        <v>33</v>
      </c>
      <c r="L1292" t="s">
        <v>23</v>
      </c>
      <c r="M1292">
        <f t="shared" si="82"/>
        <v>1</v>
      </c>
      <c r="N1292" t="s">
        <v>24</v>
      </c>
      <c r="O1292" t="s">
        <v>726</v>
      </c>
      <c r="P1292">
        <f t="shared" si="83"/>
        <v>7310</v>
      </c>
      <c r="Q1292">
        <v>8500</v>
      </c>
      <c r="R1292">
        <v>206</v>
      </c>
      <c r="S1292">
        <f t="shared" si="84"/>
        <v>2.4</v>
      </c>
    </row>
    <row r="1293" spans="1:19" x14ac:dyDescent="0.25">
      <c r="A1293" t="s">
        <v>363</v>
      </c>
      <c r="B1293" t="s">
        <v>3191</v>
      </c>
      <c r="C1293">
        <v>2012</v>
      </c>
      <c r="D1293">
        <f t="shared" si="81"/>
        <v>100583.75</v>
      </c>
      <c r="E1293">
        <v>62500</v>
      </c>
      <c r="F1293" t="s">
        <v>1315</v>
      </c>
      <c r="G1293" t="s">
        <v>29</v>
      </c>
      <c r="H1293" t="s">
        <v>3193</v>
      </c>
      <c r="I1293" t="s">
        <v>21</v>
      </c>
      <c r="J1293" t="s">
        <v>214</v>
      </c>
      <c r="K1293" t="s">
        <v>146</v>
      </c>
      <c r="L1293" t="s">
        <v>23</v>
      </c>
      <c r="M1293">
        <f t="shared" si="82"/>
        <v>1</v>
      </c>
      <c r="N1293" t="s">
        <v>24</v>
      </c>
      <c r="O1293" t="s">
        <v>3812</v>
      </c>
      <c r="P1293">
        <f t="shared" si="83"/>
        <v>16301.3</v>
      </c>
      <c r="Q1293">
        <v>18955</v>
      </c>
      <c r="R1293">
        <v>270</v>
      </c>
      <c r="S1293">
        <f t="shared" si="84"/>
        <v>3</v>
      </c>
    </row>
    <row r="1294" spans="1:19" x14ac:dyDescent="0.25">
      <c r="A1294" t="s">
        <v>68</v>
      </c>
      <c r="B1294" t="s">
        <v>3813</v>
      </c>
      <c r="C1294">
        <v>2000</v>
      </c>
      <c r="D1294">
        <f t="shared" si="81"/>
        <v>285979.71799999999</v>
      </c>
      <c r="E1294">
        <v>177700</v>
      </c>
      <c r="F1294" t="s">
        <v>3814</v>
      </c>
      <c r="G1294" t="s">
        <v>29</v>
      </c>
      <c r="H1294" t="s">
        <v>3815</v>
      </c>
      <c r="I1294" t="s">
        <v>247</v>
      </c>
      <c r="J1294" t="s">
        <v>61</v>
      </c>
      <c r="K1294" t="s">
        <v>22</v>
      </c>
      <c r="L1294" t="s">
        <v>41</v>
      </c>
      <c r="M1294">
        <f t="shared" si="82"/>
        <v>0</v>
      </c>
      <c r="N1294" t="s">
        <v>24</v>
      </c>
      <c r="O1294" t="s">
        <v>2216</v>
      </c>
      <c r="P1294">
        <f t="shared" si="83"/>
        <v>2150</v>
      </c>
      <c r="Q1294">
        <v>2500</v>
      </c>
      <c r="R1294">
        <v>170</v>
      </c>
      <c r="S1294">
        <f t="shared" si="84"/>
        <v>2.5</v>
      </c>
    </row>
    <row r="1295" spans="1:19" x14ac:dyDescent="0.25">
      <c r="A1295" t="s">
        <v>79</v>
      </c>
      <c r="B1295" t="s">
        <v>1226</v>
      </c>
      <c r="C1295">
        <v>2019</v>
      </c>
      <c r="D1295">
        <f t="shared" si="81"/>
        <v>134701.758</v>
      </c>
      <c r="E1295">
        <v>83700</v>
      </c>
      <c r="F1295" t="s">
        <v>3816</v>
      </c>
      <c r="H1295" t="s">
        <v>3817</v>
      </c>
      <c r="I1295" t="s">
        <v>72</v>
      </c>
      <c r="J1295" t="s">
        <v>22</v>
      </c>
      <c r="K1295" t="s">
        <v>22</v>
      </c>
      <c r="L1295" t="s">
        <v>23</v>
      </c>
      <c r="M1295">
        <f t="shared" si="82"/>
        <v>1</v>
      </c>
      <c r="N1295" t="s">
        <v>24</v>
      </c>
      <c r="O1295" t="s">
        <v>722</v>
      </c>
      <c r="P1295">
        <f t="shared" si="83"/>
        <v>22360</v>
      </c>
      <c r="Q1295">
        <v>26000</v>
      </c>
      <c r="R1295" t="e">
        <v>#VALUE!</v>
      </c>
      <c r="S1295" t="e">
        <f t="shared" si="84"/>
        <v>#VALUE!</v>
      </c>
    </row>
    <row r="1296" spans="1:19" x14ac:dyDescent="0.25">
      <c r="A1296" t="s">
        <v>148</v>
      </c>
      <c r="B1296" t="s">
        <v>3818</v>
      </c>
      <c r="C1296">
        <v>1995</v>
      </c>
      <c r="D1296">
        <f t="shared" si="81"/>
        <v>193120.8</v>
      </c>
      <c r="E1296">
        <v>120000</v>
      </c>
      <c r="F1296" t="s">
        <v>302</v>
      </c>
      <c r="G1296" t="s">
        <v>136</v>
      </c>
      <c r="H1296" t="s">
        <v>136</v>
      </c>
      <c r="I1296" t="s">
        <v>557</v>
      </c>
      <c r="J1296" t="s">
        <v>118</v>
      </c>
      <c r="K1296" t="s">
        <v>108</v>
      </c>
      <c r="L1296" t="s">
        <v>23</v>
      </c>
      <c r="M1296">
        <f t="shared" si="82"/>
        <v>1</v>
      </c>
      <c r="N1296" t="s">
        <v>24</v>
      </c>
      <c r="O1296" t="s">
        <v>319</v>
      </c>
      <c r="P1296">
        <f t="shared" si="83"/>
        <v>5590</v>
      </c>
      <c r="Q1296">
        <v>6500</v>
      </c>
      <c r="R1296" t="e">
        <v>#VALUE!</v>
      </c>
      <c r="S1296" t="e">
        <f t="shared" si="84"/>
        <v>#VALUE!</v>
      </c>
    </row>
    <row r="1297" spans="1:19" x14ac:dyDescent="0.25">
      <c r="A1297" t="s">
        <v>130</v>
      </c>
      <c r="B1297" t="s">
        <v>3339</v>
      </c>
      <c r="C1297">
        <v>2012</v>
      </c>
      <c r="D1297">
        <f t="shared" si="81"/>
        <v>104607.1</v>
      </c>
      <c r="E1297">
        <v>65000</v>
      </c>
      <c r="F1297" t="s">
        <v>728</v>
      </c>
      <c r="G1297" t="s">
        <v>29</v>
      </c>
      <c r="H1297" t="s">
        <v>1938</v>
      </c>
      <c r="I1297" t="s">
        <v>134</v>
      </c>
      <c r="J1297" t="s">
        <v>33</v>
      </c>
      <c r="K1297" t="s">
        <v>22</v>
      </c>
      <c r="L1297" t="s">
        <v>41</v>
      </c>
      <c r="M1297">
        <f t="shared" si="82"/>
        <v>0</v>
      </c>
      <c r="N1297" t="s">
        <v>24</v>
      </c>
      <c r="O1297" t="s">
        <v>1635</v>
      </c>
      <c r="P1297">
        <f t="shared" si="83"/>
        <v>18490</v>
      </c>
      <c r="Q1297">
        <v>21500</v>
      </c>
      <c r="R1297">
        <v>332</v>
      </c>
      <c r="S1297">
        <f t="shared" si="84"/>
        <v>3.7</v>
      </c>
    </row>
    <row r="1298" spans="1:19" x14ac:dyDescent="0.25">
      <c r="A1298" t="s">
        <v>120</v>
      </c>
      <c r="B1298" t="s">
        <v>442</v>
      </c>
      <c r="C1298">
        <v>2018</v>
      </c>
      <c r="D1298">
        <f t="shared" si="81"/>
        <v>101079.42672</v>
      </c>
      <c r="E1298">
        <v>62808</v>
      </c>
      <c r="F1298" t="s">
        <v>3819</v>
      </c>
      <c r="G1298" t="s">
        <v>29</v>
      </c>
      <c r="H1298" t="s">
        <v>1648</v>
      </c>
      <c r="I1298" t="s">
        <v>39</v>
      </c>
      <c r="J1298" t="s">
        <v>22</v>
      </c>
      <c r="K1298" t="s">
        <v>136</v>
      </c>
      <c r="L1298" t="s">
        <v>23</v>
      </c>
      <c r="M1298">
        <f t="shared" si="82"/>
        <v>1</v>
      </c>
      <c r="O1298" t="s">
        <v>156</v>
      </c>
      <c r="P1298">
        <f t="shared" si="83"/>
        <v>33194.28</v>
      </c>
      <c r="Q1298">
        <v>38598</v>
      </c>
      <c r="R1298" t="e">
        <v>#VALUE!</v>
      </c>
      <c r="S1298">
        <f t="shared" si="84"/>
        <v>3</v>
      </c>
    </row>
    <row r="1299" spans="1:19" x14ac:dyDescent="0.25">
      <c r="A1299" t="s">
        <v>16</v>
      </c>
      <c r="B1299" t="s">
        <v>320</v>
      </c>
      <c r="C1299">
        <v>2021</v>
      </c>
      <c r="D1299">
        <f t="shared" si="81"/>
        <v>4828.0199999999995</v>
      </c>
      <c r="E1299">
        <v>3000</v>
      </c>
      <c r="F1299" t="s">
        <v>1240</v>
      </c>
      <c r="G1299" t="s">
        <v>29</v>
      </c>
      <c r="H1299" t="s">
        <v>3820</v>
      </c>
      <c r="I1299" t="s">
        <v>134</v>
      </c>
      <c r="J1299" t="s">
        <v>214</v>
      </c>
      <c r="K1299" t="s">
        <v>22</v>
      </c>
      <c r="L1299" t="s">
        <v>41</v>
      </c>
      <c r="M1299">
        <f t="shared" si="82"/>
        <v>0</v>
      </c>
      <c r="N1299" t="s">
        <v>24</v>
      </c>
      <c r="O1299" t="s">
        <v>2983</v>
      </c>
      <c r="P1299">
        <f t="shared" si="83"/>
        <v>42570</v>
      </c>
      <c r="Q1299">
        <v>49500</v>
      </c>
      <c r="R1299">
        <v>460</v>
      </c>
      <c r="S1299">
        <f t="shared" si="84"/>
        <v>5</v>
      </c>
    </row>
    <row r="1300" spans="1:19" x14ac:dyDescent="0.25">
      <c r="A1300" t="s">
        <v>50</v>
      </c>
      <c r="B1300" t="s">
        <v>3821</v>
      </c>
      <c r="C1300">
        <v>2012</v>
      </c>
      <c r="D1300">
        <f t="shared" si="81"/>
        <v>191511.46</v>
      </c>
      <c r="E1300">
        <v>119000</v>
      </c>
      <c r="F1300" t="s">
        <v>212</v>
      </c>
      <c r="G1300" t="s">
        <v>29</v>
      </c>
      <c r="H1300" t="s">
        <v>221</v>
      </c>
      <c r="I1300" t="s">
        <v>72</v>
      </c>
      <c r="J1300" t="s">
        <v>33</v>
      </c>
      <c r="K1300" t="s">
        <v>136</v>
      </c>
      <c r="L1300" t="s">
        <v>41</v>
      </c>
      <c r="M1300">
        <f t="shared" si="82"/>
        <v>0</v>
      </c>
      <c r="N1300" t="s">
        <v>24</v>
      </c>
      <c r="O1300" t="s">
        <v>672</v>
      </c>
      <c r="P1300">
        <f t="shared" si="83"/>
        <v>10320</v>
      </c>
      <c r="Q1300">
        <v>12000</v>
      </c>
      <c r="R1300">
        <v>211</v>
      </c>
      <c r="S1300">
        <f t="shared" si="84"/>
        <v>2</v>
      </c>
    </row>
    <row r="1301" spans="1:19" x14ac:dyDescent="0.25">
      <c r="A1301" t="s">
        <v>567</v>
      </c>
      <c r="B1301" t="s">
        <v>3822</v>
      </c>
      <c r="C1301">
        <v>2013</v>
      </c>
      <c r="D1301">
        <f t="shared" si="81"/>
        <v>320046.22712</v>
      </c>
      <c r="E1301">
        <v>198868</v>
      </c>
      <c r="F1301" t="s">
        <v>3823</v>
      </c>
      <c r="G1301" t="s">
        <v>245</v>
      </c>
      <c r="H1301" t="s">
        <v>2909</v>
      </c>
      <c r="I1301" t="s">
        <v>21</v>
      </c>
      <c r="J1301" t="s">
        <v>108</v>
      </c>
      <c r="K1301" t="s">
        <v>146</v>
      </c>
      <c r="L1301" t="s">
        <v>41</v>
      </c>
      <c r="M1301">
        <f t="shared" si="82"/>
        <v>0</v>
      </c>
      <c r="N1301" t="s">
        <v>24</v>
      </c>
      <c r="O1301" t="s">
        <v>755</v>
      </c>
      <c r="P1301">
        <f t="shared" si="83"/>
        <v>21500</v>
      </c>
      <c r="Q1301">
        <v>25000</v>
      </c>
      <c r="R1301">
        <v>350</v>
      </c>
      <c r="S1301">
        <f t="shared" si="84"/>
        <v>6.7</v>
      </c>
    </row>
    <row r="1302" spans="1:19" x14ac:dyDescent="0.25">
      <c r="A1302" t="s">
        <v>125</v>
      </c>
      <c r="B1302" t="s">
        <v>1489</v>
      </c>
      <c r="C1302">
        <v>2011</v>
      </c>
      <c r="D1302">
        <f t="shared" si="81"/>
        <v>302555.92</v>
      </c>
      <c r="E1302">
        <v>188000</v>
      </c>
      <c r="F1302" t="s">
        <v>3824</v>
      </c>
      <c r="G1302" t="s">
        <v>29</v>
      </c>
      <c r="H1302" t="s">
        <v>1272</v>
      </c>
      <c r="I1302" t="s">
        <v>72</v>
      </c>
      <c r="J1302" t="s">
        <v>61</v>
      </c>
      <c r="K1302" t="s">
        <v>22</v>
      </c>
      <c r="L1302" t="s">
        <v>23</v>
      </c>
      <c r="M1302">
        <f t="shared" si="82"/>
        <v>1</v>
      </c>
      <c r="N1302" t="s">
        <v>24</v>
      </c>
      <c r="O1302" t="s">
        <v>726</v>
      </c>
      <c r="P1302">
        <f t="shared" si="83"/>
        <v>7310</v>
      </c>
      <c r="Q1302">
        <v>8500</v>
      </c>
      <c r="R1302">
        <v>210</v>
      </c>
      <c r="S1302">
        <f t="shared" si="84"/>
        <v>3.7</v>
      </c>
    </row>
    <row r="1303" spans="1:19" x14ac:dyDescent="0.25">
      <c r="A1303" t="s">
        <v>120</v>
      </c>
      <c r="B1303" t="s">
        <v>2744</v>
      </c>
      <c r="C1303">
        <v>2013</v>
      </c>
      <c r="D1303">
        <f t="shared" si="81"/>
        <v>253318.16269999999</v>
      </c>
      <c r="E1303">
        <v>157405</v>
      </c>
      <c r="F1303" t="s">
        <v>3825</v>
      </c>
      <c r="G1303" t="s">
        <v>29</v>
      </c>
      <c r="H1303" t="s">
        <v>2745</v>
      </c>
      <c r="I1303" t="s">
        <v>72</v>
      </c>
      <c r="J1303" t="s">
        <v>22</v>
      </c>
      <c r="K1303" t="s">
        <v>22</v>
      </c>
      <c r="L1303" t="s">
        <v>41</v>
      </c>
      <c r="M1303">
        <f t="shared" si="82"/>
        <v>0</v>
      </c>
      <c r="N1303" t="s">
        <v>24</v>
      </c>
      <c r="O1303" t="s">
        <v>3826</v>
      </c>
      <c r="P1303">
        <f t="shared" si="83"/>
        <v>9245</v>
      </c>
      <c r="Q1303">
        <v>10750</v>
      </c>
      <c r="R1303">
        <v>248</v>
      </c>
      <c r="S1303">
        <f t="shared" si="84"/>
        <v>3.5</v>
      </c>
    </row>
    <row r="1304" spans="1:19" x14ac:dyDescent="0.25">
      <c r="A1304" t="s">
        <v>125</v>
      </c>
      <c r="B1304" t="s">
        <v>2973</v>
      </c>
      <c r="C1304">
        <v>2016</v>
      </c>
      <c r="D1304">
        <f t="shared" si="81"/>
        <v>13241.649520000001</v>
      </c>
      <c r="E1304">
        <v>8228</v>
      </c>
      <c r="F1304" t="s">
        <v>3827</v>
      </c>
      <c r="G1304" t="s">
        <v>29</v>
      </c>
      <c r="H1304" t="s">
        <v>3828</v>
      </c>
      <c r="I1304" t="s">
        <v>95</v>
      </c>
      <c r="J1304" t="s">
        <v>40</v>
      </c>
      <c r="K1304" t="s">
        <v>22</v>
      </c>
      <c r="L1304" t="s">
        <v>41</v>
      </c>
      <c r="M1304">
        <f t="shared" si="82"/>
        <v>0</v>
      </c>
      <c r="N1304" t="s">
        <v>24</v>
      </c>
      <c r="O1304" t="s">
        <v>3040</v>
      </c>
      <c r="P1304">
        <f t="shared" si="83"/>
        <v>53750</v>
      </c>
      <c r="Q1304">
        <v>62500</v>
      </c>
      <c r="R1304">
        <v>707</v>
      </c>
      <c r="S1304">
        <f t="shared" si="84"/>
        <v>6.2</v>
      </c>
    </row>
    <row r="1305" spans="1:19" x14ac:dyDescent="0.25">
      <c r="A1305" t="s">
        <v>84</v>
      </c>
      <c r="B1305" t="s">
        <v>3829</v>
      </c>
      <c r="C1305">
        <v>2018</v>
      </c>
      <c r="D1305">
        <f t="shared" si="81"/>
        <v>117644.36334</v>
      </c>
      <c r="E1305">
        <v>73101</v>
      </c>
      <c r="F1305" t="s">
        <v>3830</v>
      </c>
      <c r="G1305" t="s">
        <v>29</v>
      </c>
      <c r="H1305" t="s">
        <v>2355</v>
      </c>
      <c r="I1305" t="s">
        <v>72</v>
      </c>
      <c r="J1305" t="s">
        <v>40</v>
      </c>
      <c r="K1305" t="s">
        <v>146</v>
      </c>
      <c r="L1305" t="s">
        <v>41</v>
      </c>
      <c r="M1305">
        <f t="shared" si="82"/>
        <v>0</v>
      </c>
      <c r="N1305" t="s">
        <v>24</v>
      </c>
      <c r="O1305" t="s">
        <v>3831</v>
      </c>
      <c r="P1305">
        <f t="shared" si="83"/>
        <v>36937</v>
      </c>
      <c r="Q1305">
        <v>42950</v>
      </c>
      <c r="R1305">
        <v>380</v>
      </c>
      <c r="S1305">
        <f t="shared" si="84"/>
        <v>3</v>
      </c>
    </row>
    <row r="1306" spans="1:19" x14ac:dyDescent="0.25">
      <c r="A1306" t="s">
        <v>68</v>
      </c>
      <c r="B1306" t="s">
        <v>380</v>
      </c>
      <c r="C1306">
        <v>2018</v>
      </c>
      <c r="D1306">
        <f t="shared" si="81"/>
        <v>17622.273000000001</v>
      </c>
      <c r="E1306">
        <v>10950</v>
      </c>
      <c r="F1306" t="s">
        <v>3832</v>
      </c>
      <c r="G1306" t="s">
        <v>29</v>
      </c>
      <c r="H1306" t="s">
        <v>382</v>
      </c>
      <c r="I1306" t="s">
        <v>134</v>
      </c>
      <c r="J1306" t="s">
        <v>118</v>
      </c>
      <c r="K1306" t="s">
        <v>118</v>
      </c>
      <c r="L1306" t="s">
        <v>41</v>
      </c>
      <c r="M1306">
        <f t="shared" si="82"/>
        <v>0</v>
      </c>
      <c r="N1306" t="s">
        <v>24</v>
      </c>
      <c r="O1306" t="s">
        <v>3833</v>
      </c>
      <c r="P1306">
        <f t="shared" si="83"/>
        <v>52455.7</v>
      </c>
      <c r="Q1306">
        <v>60995</v>
      </c>
      <c r="R1306">
        <v>425</v>
      </c>
      <c r="S1306">
        <f t="shared" si="84"/>
        <v>3</v>
      </c>
    </row>
    <row r="1307" spans="1:19" x14ac:dyDescent="0.25">
      <c r="A1307" t="s">
        <v>120</v>
      </c>
      <c r="B1307" t="s">
        <v>3345</v>
      </c>
      <c r="C1307">
        <v>2018</v>
      </c>
      <c r="D1307">
        <f t="shared" si="81"/>
        <v>101645.91439999999</v>
      </c>
      <c r="E1307">
        <v>63160</v>
      </c>
      <c r="F1307" t="s">
        <v>3834</v>
      </c>
      <c r="G1307" t="s">
        <v>29</v>
      </c>
      <c r="H1307" t="s">
        <v>2930</v>
      </c>
      <c r="I1307" t="s">
        <v>72</v>
      </c>
      <c r="J1307" t="s">
        <v>22</v>
      </c>
      <c r="K1307" t="s">
        <v>136</v>
      </c>
      <c r="L1307" t="s">
        <v>23</v>
      </c>
      <c r="M1307">
        <f t="shared" si="82"/>
        <v>1</v>
      </c>
      <c r="N1307" t="s">
        <v>24</v>
      </c>
      <c r="O1307" t="s">
        <v>711</v>
      </c>
      <c r="P1307">
        <f t="shared" si="83"/>
        <v>40420</v>
      </c>
      <c r="Q1307">
        <v>47000</v>
      </c>
      <c r="R1307">
        <v>463</v>
      </c>
      <c r="S1307">
        <f t="shared" si="84"/>
        <v>4</v>
      </c>
    </row>
    <row r="1308" spans="1:19" x14ac:dyDescent="0.25">
      <c r="A1308" t="s">
        <v>84</v>
      </c>
      <c r="B1308" t="s">
        <v>3835</v>
      </c>
      <c r="C1308">
        <v>2019</v>
      </c>
      <c r="D1308">
        <f t="shared" si="81"/>
        <v>51283.228439999999</v>
      </c>
      <c r="E1308">
        <v>31866</v>
      </c>
      <c r="F1308" t="s">
        <v>3836</v>
      </c>
      <c r="G1308" t="s">
        <v>29</v>
      </c>
      <c r="H1308" t="s">
        <v>1987</v>
      </c>
      <c r="I1308" t="s">
        <v>1624</v>
      </c>
      <c r="J1308" t="s">
        <v>136</v>
      </c>
      <c r="K1308" t="s">
        <v>136</v>
      </c>
      <c r="L1308" t="s">
        <v>41</v>
      </c>
      <c r="M1308">
        <f t="shared" si="82"/>
        <v>0</v>
      </c>
      <c r="O1308" t="s">
        <v>3837</v>
      </c>
      <c r="P1308">
        <f t="shared" si="83"/>
        <v>59254</v>
      </c>
      <c r="Q1308">
        <v>68900</v>
      </c>
      <c r="R1308" t="e">
        <v>#VALUE!</v>
      </c>
      <c r="S1308" t="e">
        <f t="shared" si="84"/>
        <v>#VALUE!</v>
      </c>
    </row>
    <row r="1309" spans="1:19" x14ac:dyDescent="0.25">
      <c r="A1309" t="s">
        <v>148</v>
      </c>
      <c r="B1309" t="s">
        <v>1461</v>
      </c>
      <c r="C1309">
        <v>2009</v>
      </c>
      <c r="D1309">
        <f t="shared" si="81"/>
        <v>120700.5</v>
      </c>
      <c r="E1309">
        <v>75000</v>
      </c>
      <c r="F1309" t="s">
        <v>681</v>
      </c>
      <c r="G1309" t="s">
        <v>29</v>
      </c>
      <c r="H1309" t="s">
        <v>3838</v>
      </c>
      <c r="I1309" t="s">
        <v>72</v>
      </c>
      <c r="J1309" t="s">
        <v>118</v>
      </c>
      <c r="K1309" t="s">
        <v>33</v>
      </c>
      <c r="L1309" t="s">
        <v>41</v>
      </c>
      <c r="M1309">
        <f t="shared" si="82"/>
        <v>0</v>
      </c>
      <c r="N1309" t="s">
        <v>24</v>
      </c>
      <c r="O1309" t="s">
        <v>1948</v>
      </c>
      <c r="P1309">
        <f t="shared" si="83"/>
        <v>16254</v>
      </c>
      <c r="Q1309">
        <v>18900</v>
      </c>
      <c r="R1309">
        <v>319</v>
      </c>
      <c r="S1309">
        <f t="shared" si="84"/>
        <v>6</v>
      </c>
    </row>
    <row r="1310" spans="1:19" x14ac:dyDescent="0.25">
      <c r="A1310" t="s">
        <v>97</v>
      </c>
      <c r="B1310" t="s">
        <v>3839</v>
      </c>
      <c r="C1310">
        <v>2016</v>
      </c>
      <c r="D1310">
        <f t="shared" si="81"/>
        <v>157715.32</v>
      </c>
      <c r="E1310">
        <v>98000</v>
      </c>
      <c r="F1310" t="s">
        <v>820</v>
      </c>
      <c r="G1310" t="s">
        <v>29</v>
      </c>
      <c r="H1310" t="s">
        <v>3431</v>
      </c>
      <c r="I1310" t="s">
        <v>72</v>
      </c>
      <c r="J1310" t="s">
        <v>22</v>
      </c>
      <c r="K1310" t="s">
        <v>22</v>
      </c>
      <c r="L1310" t="s">
        <v>23</v>
      </c>
      <c r="M1310">
        <f t="shared" si="82"/>
        <v>1</v>
      </c>
      <c r="N1310" t="s">
        <v>24</v>
      </c>
      <c r="O1310" t="s">
        <v>920</v>
      </c>
      <c r="P1310">
        <f t="shared" si="83"/>
        <v>30960</v>
      </c>
      <c r="Q1310">
        <v>36000</v>
      </c>
      <c r="R1310">
        <v>270</v>
      </c>
      <c r="S1310">
        <f t="shared" si="84"/>
        <v>4</v>
      </c>
    </row>
    <row r="1311" spans="1:19" x14ac:dyDescent="0.25">
      <c r="A1311" t="s">
        <v>857</v>
      </c>
      <c r="B1311" t="s">
        <v>1143</v>
      </c>
      <c r="C1311">
        <v>2012</v>
      </c>
      <c r="D1311">
        <f t="shared" si="81"/>
        <v>54035.199840000001</v>
      </c>
      <c r="E1311">
        <v>33576</v>
      </c>
      <c r="F1311" t="s">
        <v>3840</v>
      </c>
      <c r="G1311" t="s">
        <v>29</v>
      </c>
      <c r="H1311" t="s">
        <v>3416</v>
      </c>
      <c r="I1311" t="s">
        <v>134</v>
      </c>
      <c r="J1311" t="s">
        <v>214</v>
      </c>
      <c r="K1311" t="s">
        <v>146</v>
      </c>
      <c r="L1311" t="s">
        <v>41</v>
      </c>
      <c r="M1311">
        <f t="shared" si="82"/>
        <v>0</v>
      </c>
      <c r="N1311" t="s">
        <v>24</v>
      </c>
      <c r="O1311" t="s">
        <v>1948</v>
      </c>
      <c r="P1311">
        <f t="shared" si="83"/>
        <v>16254</v>
      </c>
      <c r="Q1311">
        <v>18900</v>
      </c>
      <c r="R1311">
        <v>167</v>
      </c>
      <c r="S1311">
        <f t="shared" si="84"/>
        <v>2</v>
      </c>
    </row>
    <row r="1312" spans="1:19" x14ac:dyDescent="0.25">
      <c r="A1312" t="s">
        <v>426</v>
      </c>
      <c r="B1312" t="s">
        <v>3841</v>
      </c>
      <c r="C1312">
        <v>2012</v>
      </c>
      <c r="D1312">
        <f t="shared" si="81"/>
        <v>198270.68799999999</v>
      </c>
      <c r="E1312">
        <v>123200</v>
      </c>
      <c r="F1312" t="s">
        <v>3842</v>
      </c>
      <c r="G1312" t="s">
        <v>29</v>
      </c>
      <c r="H1312" t="s">
        <v>1067</v>
      </c>
      <c r="I1312" t="s">
        <v>72</v>
      </c>
      <c r="J1312" t="s">
        <v>33</v>
      </c>
      <c r="K1312" t="s">
        <v>146</v>
      </c>
      <c r="L1312" t="s">
        <v>23</v>
      </c>
      <c r="M1312">
        <f t="shared" si="82"/>
        <v>1</v>
      </c>
      <c r="N1312" t="s">
        <v>24</v>
      </c>
      <c r="O1312" t="s">
        <v>3843</v>
      </c>
      <c r="P1312">
        <f t="shared" si="83"/>
        <v>10706.14</v>
      </c>
      <c r="Q1312">
        <v>12449</v>
      </c>
      <c r="R1312">
        <v>280</v>
      </c>
      <c r="S1312">
        <f t="shared" si="84"/>
        <v>3.6</v>
      </c>
    </row>
    <row r="1313" spans="1:19" x14ac:dyDescent="0.25">
      <c r="A1313" t="s">
        <v>110</v>
      </c>
      <c r="B1313" t="s">
        <v>3844</v>
      </c>
      <c r="C1313">
        <v>2013</v>
      </c>
      <c r="D1313">
        <f t="shared" si="81"/>
        <v>180246.08</v>
      </c>
      <c r="E1313">
        <v>112000</v>
      </c>
      <c r="F1313" t="s">
        <v>1813</v>
      </c>
      <c r="G1313" t="s">
        <v>29</v>
      </c>
      <c r="H1313" t="s">
        <v>410</v>
      </c>
      <c r="I1313" t="s">
        <v>72</v>
      </c>
      <c r="J1313" t="s">
        <v>40</v>
      </c>
      <c r="K1313" t="s">
        <v>118</v>
      </c>
      <c r="L1313" t="s">
        <v>41</v>
      </c>
      <c r="M1313">
        <f t="shared" si="82"/>
        <v>0</v>
      </c>
      <c r="N1313" t="s">
        <v>24</v>
      </c>
      <c r="O1313" t="s">
        <v>3845</v>
      </c>
      <c r="P1313">
        <f t="shared" si="83"/>
        <v>7568</v>
      </c>
      <c r="Q1313">
        <v>8800</v>
      </c>
      <c r="R1313">
        <v>340</v>
      </c>
      <c r="S1313">
        <f t="shared" si="84"/>
        <v>3</v>
      </c>
    </row>
    <row r="1314" spans="1:19" x14ac:dyDescent="0.25">
      <c r="A1314" t="s">
        <v>148</v>
      </c>
      <c r="B1314" t="s">
        <v>3223</v>
      </c>
      <c r="C1314">
        <v>2010</v>
      </c>
      <c r="D1314">
        <f t="shared" si="81"/>
        <v>109435.12</v>
      </c>
      <c r="E1314">
        <v>68000</v>
      </c>
      <c r="F1314" t="s">
        <v>750</v>
      </c>
      <c r="G1314" t="s">
        <v>29</v>
      </c>
      <c r="H1314" t="s">
        <v>3846</v>
      </c>
      <c r="I1314" t="s">
        <v>21</v>
      </c>
      <c r="J1314" t="s">
        <v>33</v>
      </c>
      <c r="K1314" t="s">
        <v>33</v>
      </c>
      <c r="L1314" t="s">
        <v>23</v>
      </c>
      <c r="M1314">
        <f t="shared" si="82"/>
        <v>1</v>
      </c>
      <c r="N1314" t="s">
        <v>24</v>
      </c>
      <c r="O1314" t="s">
        <v>296</v>
      </c>
      <c r="P1314">
        <f t="shared" si="83"/>
        <v>16770</v>
      </c>
      <c r="Q1314">
        <v>19500</v>
      </c>
      <c r="R1314">
        <v>426</v>
      </c>
      <c r="S1314">
        <f t="shared" si="84"/>
        <v>6.2</v>
      </c>
    </row>
    <row r="1315" spans="1:19" x14ac:dyDescent="0.25">
      <c r="A1315" t="s">
        <v>43</v>
      </c>
      <c r="B1315" t="s">
        <v>1043</v>
      </c>
      <c r="C1315">
        <v>2012</v>
      </c>
      <c r="D1315">
        <f t="shared" si="81"/>
        <v>193120.8</v>
      </c>
      <c r="E1315">
        <v>120000</v>
      </c>
      <c r="F1315" t="s">
        <v>302</v>
      </c>
      <c r="G1315" t="s">
        <v>29</v>
      </c>
      <c r="H1315" t="s">
        <v>1045</v>
      </c>
      <c r="I1315" t="s">
        <v>107</v>
      </c>
      <c r="J1315" t="s">
        <v>214</v>
      </c>
      <c r="K1315" t="s">
        <v>22</v>
      </c>
      <c r="L1315" t="s">
        <v>23</v>
      </c>
      <c r="M1315">
        <f t="shared" si="82"/>
        <v>1</v>
      </c>
      <c r="N1315" t="s">
        <v>24</v>
      </c>
      <c r="O1315" t="s">
        <v>537</v>
      </c>
      <c r="P1315">
        <f t="shared" si="83"/>
        <v>12470</v>
      </c>
      <c r="Q1315">
        <v>14500</v>
      </c>
      <c r="R1315">
        <v>328</v>
      </c>
      <c r="S1315">
        <f t="shared" si="84"/>
        <v>3.7</v>
      </c>
    </row>
    <row r="1316" spans="1:19" x14ac:dyDescent="0.25">
      <c r="A1316" t="s">
        <v>68</v>
      </c>
      <c r="B1316" t="s">
        <v>2639</v>
      </c>
      <c r="C1316">
        <v>2019</v>
      </c>
      <c r="D1316">
        <f t="shared" si="81"/>
        <v>72420.3</v>
      </c>
      <c r="E1316">
        <v>45000</v>
      </c>
      <c r="F1316" t="s">
        <v>1357</v>
      </c>
      <c r="G1316" t="s">
        <v>29</v>
      </c>
      <c r="H1316" t="s">
        <v>181</v>
      </c>
      <c r="I1316" t="s">
        <v>95</v>
      </c>
      <c r="J1316" t="s">
        <v>61</v>
      </c>
      <c r="K1316" t="s">
        <v>22</v>
      </c>
      <c r="L1316" t="s">
        <v>23</v>
      </c>
      <c r="M1316">
        <f t="shared" si="82"/>
        <v>1</v>
      </c>
      <c r="N1316" t="s">
        <v>24</v>
      </c>
      <c r="O1316" t="s">
        <v>3847</v>
      </c>
      <c r="P1316">
        <f t="shared" si="83"/>
        <v>40419.14</v>
      </c>
      <c r="Q1316">
        <v>46999</v>
      </c>
      <c r="R1316">
        <v>445</v>
      </c>
      <c r="S1316">
        <f t="shared" si="84"/>
        <v>4.4000000000000004</v>
      </c>
    </row>
    <row r="1317" spans="1:19" x14ac:dyDescent="0.25">
      <c r="A1317" t="s">
        <v>148</v>
      </c>
      <c r="B1317" t="s">
        <v>3848</v>
      </c>
      <c r="C1317">
        <v>2022</v>
      </c>
      <c r="D1317">
        <f t="shared" si="81"/>
        <v>10782.578</v>
      </c>
      <c r="E1317">
        <v>6700</v>
      </c>
      <c r="F1317" t="s">
        <v>1147</v>
      </c>
      <c r="G1317" t="s">
        <v>29</v>
      </c>
      <c r="H1317" t="s">
        <v>3196</v>
      </c>
      <c r="I1317" t="s">
        <v>165</v>
      </c>
      <c r="J1317" t="s">
        <v>33</v>
      </c>
      <c r="K1317" t="s">
        <v>22</v>
      </c>
      <c r="L1317" t="s">
        <v>41</v>
      </c>
      <c r="M1317">
        <f t="shared" si="82"/>
        <v>0</v>
      </c>
      <c r="N1317" t="s">
        <v>24</v>
      </c>
      <c r="O1317" t="s">
        <v>2123</v>
      </c>
      <c r="P1317">
        <f t="shared" si="83"/>
        <v>33970</v>
      </c>
      <c r="Q1317">
        <v>39500</v>
      </c>
      <c r="R1317">
        <v>455</v>
      </c>
      <c r="S1317">
        <f t="shared" si="84"/>
        <v>6.2</v>
      </c>
    </row>
    <row r="1318" spans="1:19" x14ac:dyDescent="0.25">
      <c r="A1318" t="s">
        <v>277</v>
      </c>
      <c r="B1318" t="s">
        <v>3849</v>
      </c>
      <c r="C1318">
        <v>2021</v>
      </c>
      <c r="D1318">
        <f t="shared" si="81"/>
        <v>10919.3719</v>
      </c>
      <c r="E1318">
        <v>6785</v>
      </c>
      <c r="F1318" t="s">
        <v>3850</v>
      </c>
      <c r="H1318" t="s">
        <v>1019</v>
      </c>
      <c r="I1318" t="s">
        <v>3851</v>
      </c>
      <c r="J1318" t="s">
        <v>3852</v>
      </c>
      <c r="K1318" t="s">
        <v>22</v>
      </c>
      <c r="L1318" t="s">
        <v>41</v>
      </c>
      <c r="M1318">
        <f t="shared" si="82"/>
        <v>0</v>
      </c>
      <c r="O1318" t="s">
        <v>981</v>
      </c>
      <c r="P1318">
        <f t="shared" si="83"/>
        <v>93654</v>
      </c>
      <c r="Q1318">
        <v>108900</v>
      </c>
      <c r="R1318" t="e">
        <v>#VALUE!</v>
      </c>
      <c r="S1318" t="e">
        <f t="shared" si="84"/>
        <v>#VALUE!</v>
      </c>
    </row>
    <row r="1319" spans="1:19" x14ac:dyDescent="0.25">
      <c r="A1319" t="s">
        <v>120</v>
      </c>
      <c r="B1319" t="s">
        <v>2939</v>
      </c>
      <c r="C1319">
        <v>2015</v>
      </c>
      <c r="D1319">
        <f t="shared" si="81"/>
        <v>65822.005999999994</v>
      </c>
      <c r="E1319">
        <v>40900</v>
      </c>
      <c r="F1319" t="s">
        <v>3853</v>
      </c>
      <c r="G1319" t="s">
        <v>29</v>
      </c>
      <c r="H1319" t="s">
        <v>2032</v>
      </c>
      <c r="I1319" t="s">
        <v>48</v>
      </c>
      <c r="J1319" t="s">
        <v>118</v>
      </c>
      <c r="K1319" t="s">
        <v>136</v>
      </c>
      <c r="L1319" t="s">
        <v>41</v>
      </c>
      <c r="M1319">
        <f t="shared" si="82"/>
        <v>0</v>
      </c>
      <c r="N1319" t="s">
        <v>24</v>
      </c>
      <c r="O1319" t="s">
        <v>3854</v>
      </c>
      <c r="P1319">
        <f t="shared" si="83"/>
        <v>51385</v>
      </c>
      <c r="Q1319">
        <v>59750</v>
      </c>
      <c r="R1319">
        <v>577</v>
      </c>
      <c r="S1319">
        <f t="shared" si="84"/>
        <v>5.5</v>
      </c>
    </row>
    <row r="1320" spans="1:19" x14ac:dyDescent="0.25">
      <c r="A1320" t="s">
        <v>363</v>
      </c>
      <c r="B1320" t="s">
        <v>3855</v>
      </c>
      <c r="C1320">
        <v>2018</v>
      </c>
      <c r="D1320">
        <f t="shared" si="81"/>
        <v>119332.561</v>
      </c>
      <c r="E1320">
        <v>74150</v>
      </c>
      <c r="F1320" t="s">
        <v>3856</v>
      </c>
      <c r="G1320" t="s">
        <v>29</v>
      </c>
      <c r="H1320" t="s">
        <v>1808</v>
      </c>
      <c r="I1320" t="s">
        <v>165</v>
      </c>
      <c r="J1320" t="s">
        <v>226</v>
      </c>
      <c r="K1320" t="s">
        <v>108</v>
      </c>
      <c r="L1320" t="s">
        <v>41</v>
      </c>
      <c r="M1320">
        <f t="shared" si="82"/>
        <v>0</v>
      </c>
      <c r="N1320" t="s">
        <v>24</v>
      </c>
      <c r="O1320" t="s">
        <v>437</v>
      </c>
      <c r="P1320">
        <f t="shared" si="83"/>
        <v>38700</v>
      </c>
      <c r="Q1320">
        <v>45000</v>
      </c>
      <c r="R1320">
        <v>420</v>
      </c>
      <c r="S1320">
        <f t="shared" si="84"/>
        <v>6.2</v>
      </c>
    </row>
    <row r="1321" spans="1:19" x14ac:dyDescent="0.25">
      <c r="A1321" t="s">
        <v>97</v>
      </c>
      <c r="B1321" t="s">
        <v>3857</v>
      </c>
      <c r="C1321">
        <v>2014</v>
      </c>
      <c r="D1321">
        <f t="shared" si="81"/>
        <v>151998.94432000001</v>
      </c>
      <c r="E1321">
        <v>94448</v>
      </c>
      <c r="F1321" t="s">
        <v>3858</v>
      </c>
      <c r="G1321" t="s">
        <v>46</v>
      </c>
      <c r="H1321" t="s">
        <v>520</v>
      </c>
      <c r="I1321" t="s">
        <v>72</v>
      </c>
      <c r="J1321" t="s">
        <v>61</v>
      </c>
      <c r="K1321" t="s">
        <v>33</v>
      </c>
      <c r="L1321" t="s">
        <v>41</v>
      </c>
      <c r="M1321">
        <f t="shared" si="82"/>
        <v>0</v>
      </c>
      <c r="N1321" t="s">
        <v>24</v>
      </c>
      <c r="O1321" t="s">
        <v>3859</v>
      </c>
      <c r="P1321">
        <f t="shared" si="83"/>
        <v>13759.14</v>
      </c>
      <c r="Q1321">
        <v>15999</v>
      </c>
      <c r="R1321">
        <v>200</v>
      </c>
      <c r="S1321">
        <f t="shared" si="84"/>
        <v>2.5</v>
      </c>
    </row>
    <row r="1322" spans="1:19" x14ac:dyDescent="0.25">
      <c r="A1322" t="s">
        <v>50</v>
      </c>
      <c r="B1322" t="s">
        <v>3860</v>
      </c>
      <c r="C1322">
        <v>2015</v>
      </c>
      <c r="D1322">
        <f t="shared" si="81"/>
        <v>173808.72</v>
      </c>
      <c r="E1322">
        <v>108000</v>
      </c>
      <c r="F1322" t="s">
        <v>1693</v>
      </c>
      <c r="G1322" t="s">
        <v>29</v>
      </c>
      <c r="H1322" t="s">
        <v>261</v>
      </c>
      <c r="I1322" t="s">
        <v>107</v>
      </c>
      <c r="J1322" t="s">
        <v>22</v>
      </c>
      <c r="K1322" t="s">
        <v>108</v>
      </c>
      <c r="L1322" t="s">
        <v>41</v>
      </c>
      <c r="M1322">
        <f t="shared" si="82"/>
        <v>0</v>
      </c>
      <c r="N1322" t="s">
        <v>24</v>
      </c>
      <c r="O1322" t="s">
        <v>1639</v>
      </c>
      <c r="P1322">
        <f t="shared" si="83"/>
        <v>17198.28</v>
      </c>
      <c r="Q1322">
        <v>19998</v>
      </c>
      <c r="R1322">
        <v>310</v>
      </c>
      <c r="S1322">
        <f t="shared" si="84"/>
        <v>3</v>
      </c>
    </row>
    <row r="1323" spans="1:19" x14ac:dyDescent="0.25">
      <c r="A1323" t="s">
        <v>68</v>
      </c>
      <c r="B1323" t="s">
        <v>1746</v>
      </c>
      <c r="C1323">
        <v>2012</v>
      </c>
      <c r="D1323">
        <f t="shared" si="81"/>
        <v>189902.12</v>
      </c>
      <c r="E1323">
        <v>118000</v>
      </c>
      <c r="F1323" t="s">
        <v>3861</v>
      </c>
      <c r="G1323" t="s">
        <v>29</v>
      </c>
      <c r="H1323" t="s">
        <v>3862</v>
      </c>
      <c r="I1323" t="s">
        <v>107</v>
      </c>
      <c r="J1323" t="s">
        <v>118</v>
      </c>
      <c r="K1323" t="s">
        <v>487</v>
      </c>
      <c r="L1323" t="s">
        <v>23</v>
      </c>
      <c r="M1323">
        <f t="shared" si="82"/>
        <v>1</v>
      </c>
      <c r="N1323" t="s">
        <v>24</v>
      </c>
      <c r="O1323" t="s">
        <v>783</v>
      </c>
      <c r="P1323">
        <f t="shared" si="83"/>
        <v>14620</v>
      </c>
      <c r="Q1323">
        <v>17000</v>
      </c>
      <c r="R1323">
        <v>555</v>
      </c>
      <c r="S1323">
        <f t="shared" si="84"/>
        <v>4.4000000000000004</v>
      </c>
    </row>
    <row r="1324" spans="1:19" x14ac:dyDescent="0.25">
      <c r="A1324" t="s">
        <v>110</v>
      </c>
      <c r="B1324" t="s">
        <v>3863</v>
      </c>
      <c r="C1324">
        <v>2020</v>
      </c>
      <c r="D1324">
        <f t="shared" si="81"/>
        <v>62442.392</v>
      </c>
      <c r="E1324">
        <v>38800</v>
      </c>
      <c r="F1324" t="s">
        <v>1069</v>
      </c>
      <c r="G1324" t="s">
        <v>29</v>
      </c>
      <c r="H1324" t="s">
        <v>140</v>
      </c>
      <c r="I1324" t="s">
        <v>107</v>
      </c>
      <c r="J1324" t="s">
        <v>22</v>
      </c>
      <c r="K1324" t="s">
        <v>22</v>
      </c>
      <c r="L1324" t="s">
        <v>41</v>
      </c>
      <c r="M1324">
        <f t="shared" si="82"/>
        <v>0</v>
      </c>
      <c r="N1324" t="s">
        <v>24</v>
      </c>
      <c r="O1324" t="s">
        <v>3864</v>
      </c>
      <c r="P1324">
        <f t="shared" si="83"/>
        <v>49450</v>
      </c>
      <c r="Q1324">
        <v>57500</v>
      </c>
      <c r="R1324">
        <v>550</v>
      </c>
      <c r="S1324">
        <f t="shared" si="84"/>
        <v>5</v>
      </c>
    </row>
    <row r="1325" spans="1:19" x14ac:dyDescent="0.25">
      <c r="A1325" t="s">
        <v>68</v>
      </c>
      <c r="B1325" t="s">
        <v>2471</v>
      </c>
      <c r="C1325">
        <v>2017</v>
      </c>
      <c r="D1325">
        <f t="shared" si="81"/>
        <v>88513.7</v>
      </c>
      <c r="E1325">
        <v>55000</v>
      </c>
      <c r="F1325" t="s">
        <v>2354</v>
      </c>
      <c r="G1325" t="s">
        <v>29</v>
      </c>
      <c r="H1325" t="s">
        <v>933</v>
      </c>
      <c r="I1325" t="s">
        <v>107</v>
      </c>
      <c r="J1325" t="s">
        <v>118</v>
      </c>
      <c r="K1325" t="s">
        <v>22</v>
      </c>
      <c r="L1325" t="s">
        <v>41</v>
      </c>
      <c r="M1325">
        <f t="shared" si="82"/>
        <v>0</v>
      </c>
      <c r="N1325" t="s">
        <v>24</v>
      </c>
      <c r="O1325" t="s">
        <v>635</v>
      </c>
      <c r="P1325">
        <f t="shared" si="83"/>
        <v>34400</v>
      </c>
      <c r="Q1325">
        <v>40000</v>
      </c>
      <c r="R1325">
        <v>320</v>
      </c>
      <c r="S1325">
        <f t="shared" si="84"/>
        <v>3</v>
      </c>
    </row>
    <row r="1326" spans="1:19" x14ac:dyDescent="0.25">
      <c r="A1326" t="s">
        <v>68</v>
      </c>
      <c r="B1326" t="s">
        <v>2850</v>
      </c>
      <c r="C1326">
        <v>2021</v>
      </c>
      <c r="D1326">
        <f t="shared" si="81"/>
        <v>56273.79178</v>
      </c>
      <c r="E1326">
        <v>34967</v>
      </c>
      <c r="F1326" t="s">
        <v>3865</v>
      </c>
      <c r="G1326" t="s">
        <v>46</v>
      </c>
      <c r="H1326" t="s">
        <v>355</v>
      </c>
      <c r="I1326" t="s">
        <v>95</v>
      </c>
      <c r="J1326" t="s">
        <v>40</v>
      </c>
      <c r="K1326" t="s">
        <v>146</v>
      </c>
      <c r="L1326" t="s">
        <v>23</v>
      </c>
      <c r="M1326">
        <f t="shared" si="82"/>
        <v>1</v>
      </c>
      <c r="N1326" t="s">
        <v>24</v>
      </c>
      <c r="O1326" t="s">
        <v>2783</v>
      </c>
      <c r="P1326">
        <f t="shared" si="83"/>
        <v>42999.14</v>
      </c>
      <c r="Q1326">
        <v>49999</v>
      </c>
      <c r="R1326">
        <v>382</v>
      </c>
      <c r="S1326">
        <f t="shared" si="84"/>
        <v>3</v>
      </c>
    </row>
    <row r="1327" spans="1:19" x14ac:dyDescent="0.25">
      <c r="A1327" t="s">
        <v>210</v>
      </c>
      <c r="B1327" t="s">
        <v>2266</v>
      </c>
      <c r="C1327">
        <v>2016</v>
      </c>
      <c r="D1327">
        <f t="shared" si="81"/>
        <v>137316.93549999999</v>
      </c>
      <c r="E1327">
        <v>85325</v>
      </c>
      <c r="F1327" t="s">
        <v>3866</v>
      </c>
      <c r="G1327" t="s">
        <v>29</v>
      </c>
      <c r="H1327" t="s">
        <v>540</v>
      </c>
      <c r="I1327" t="s">
        <v>247</v>
      </c>
      <c r="J1327" t="s">
        <v>22</v>
      </c>
      <c r="K1327" t="s">
        <v>22</v>
      </c>
      <c r="L1327" t="s">
        <v>41</v>
      </c>
      <c r="M1327">
        <f t="shared" si="82"/>
        <v>0</v>
      </c>
      <c r="N1327" t="s">
        <v>24</v>
      </c>
      <c r="O1327" t="s">
        <v>411</v>
      </c>
      <c r="P1327">
        <f t="shared" si="83"/>
        <v>25800</v>
      </c>
      <c r="Q1327">
        <v>30000</v>
      </c>
      <c r="R1327">
        <v>285</v>
      </c>
      <c r="S1327">
        <f t="shared" si="84"/>
        <v>3.6</v>
      </c>
    </row>
    <row r="1328" spans="1:19" x14ac:dyDescent="0.25">
      <c r="A1328" t="s">
        <v>567</v>
      </c>
      <c r="B1328" t="s">
        <v>1839</v>
      </c>
      <c r="C1328">
        <v>2018</v>
      </c>
      <c r="D1328">
        <f t="shared" si="81"/>
        <v>102595.425</v>
      </c>
      <c r="E1328">
        <v>63750</v>
      </c>
      <c r="F1328" t="s">
        <v>3867</v>
      </c>
      <c r="G1328" t="s">
        <v>29</v>
      </c>
      <c r="H1328" t="s">
        <v>1841</v>
      </c>
      <c r="I1328" t="s">
        <v>21</v>
      </c>
      <c r="J1328" t="s">
        <v>33</v>
      </c>
      <c r="K1328" t="s">
        <v>33</v>
      </c>
      <c r="L1328" t="s">
        <v>41</v>
      </c>
      <c r="M1328">
        <f t="shared" si="82"/>
        <v>0</v>
      </c>
      <c r="N1328" t="s">
        <v>24</v>
      </c>
      <c r="O1328" t="s">
        <v>920</v>
      </c>
      <c r="P1328">
        <f t="shared" si="83"/>
        <v>30960</v>
      </c>
      <c r="Q1328">
        <v>36000</v>
      </c>
      <c r="R1328">
        <v>410</v>
      </c>
      <c r="S1328">
        <f t="shared" si="84"/>
        <v>6.4</v>
      </c>
    </row>
    <row r="1329" spans="1:19" x14ac:dyDescent="0.25">
      <c r="A1329" t="s">
        <v>16</v>
      </c>
      <c r="B1329" t="s">
        <v>2965</v>
      </c>
      <c r="C1329">
        <v>2016</v>
      </c>
      <c r="D1329">
        <f t="shared" si="81"/>
        <v>140411.69631999999</v>
      </c>
      <c r="E1329">
        <v>87248</v>
      </c>
      <c r="F1329" t="s">
        <v>3868</v>
      </c>
      <c r="G1329" t="s">
        <v>29</v>
      </c>
      <c r="H1329" t="s">
        <v>326</v>
      </c>
      <c r="I1329" t="s">
        <v>21</v>
      </c>
      <c r="J1329" t="s">
        <v>22</v>
      </c>
      <c r="K1329" t="s">
        <v>22</v>
      </c>
      <c r="L1329" t="s">
        <v>41</v>
      </c>
      <c r="M1329">
        <f t="shared" si="82"/>
        <v>0</v>
      </c>
      <c r="N1329" t="s">
        <v>24</v>
      </c>
      <c r="O1329" t="s">
        <v>3869</v>
      </c>
      <c r="P1329">
        <f t="shared" si="83"/>
        <v>17199.14</v>
      </c>
      <c r="Q1329">
        <v>19999</v>
      </c>
      <c r="R1329">
        <v>300</v>
      </c>
      <c r="S1329">
        <f t="shared" si="84"/>
        <v>3.7</v>
      </c>
    </row>
    <row r="1330" spans="1:19" x14ac:dyDescent="0.25">
      <c r="A1330" t="s">
        <v>68</v>
      </c>
      <c r="B1330" t="s">
        <v>3870</v>
      </c>
      <c r="C1330">
        <v>1997</v>
      </c>
      <c r="D1330">
        <f t="shared" si="81"/>
        <v>331524.03999999998</v>
      </c>
      <c r="E1330">
        <v>206000</v>
      </c>
      <c r="F1330" t="s">
        <v>3871</v>
      </c>
      <c r="G1330" t="s">
        <v>29</v>
      </c>
      <c r="H1330" t="s">
        <v>3872</v>
      </c>
      <c r="I1330" t="s">
        <v>839</v>
      </c>
      <c r="J1330" t="s">
        <v>214</v>
      </c>
      <c r="K1330" t="s">
        <v>22</v>
      </c>
      <c r="L1330" t="s">
        <v>23</v>
      </c>
      <c r="M1330">
        <f t="shared" si="82"/>
        <v>1</v>
      </c>
      <c r="N1330" t="s">
        <v>24</v>
      </c>
      <c r="O1330" t="s">
        <v>215</v>
      </c>
      <c r="P1330">
        <f t="shared" si="83"/>
        <v>13674</v>
      </c>
      <c r="Q1330">
        <v>15900</v>
      </c>
      <c r="R1330">
        <v>190</v>
      </c>
      <c r="S1330">
        <f t="shared" si="84"/>
        <v>2.8</v>
      </c>
    </row>
    <row r="1331" spans="1:19" x14ac:dyDescent="0.25">
      <c r="A1331" t="s">
        <v>120</v>
      </c>
      <c r="B1331" t="s">
        <v>3873</v>
      </c>
      <c r="C1331">
        <v>2011</v>
      </c>
      <c r="D1331">
        <f t="shared" si="81"/>
        <v>181620.45636000001</v>
      </c>
      <c r="E1331">
        <v>112854</v>
      </c>
      <c r="F1331" t="s">
        <v>3874</v>
      </c>
      <c r="G1331" t="s">
        <v>29</v>
      </c>
      <c r="H1331" t="s">
        <v>3875</v>
      </c>
      <c r="I1331" t="s">
        <v>48</v>
      </c>
      <c r="J1331" t="s">
        <v>118</v>
      </c>
      <c r="K1331" t="s">
        <v>22</v>
      </c>
      <c r="L1331" t="s">
        <v>41</v>
      </c>
      <c r="M1331">
        <f t="shared" si="82"/>
        <v>0</v>
      </c>
      <c r="N1331" t="s">
        <v>24</v>
      </c>
      <c r="O1331" t="s">
        <v>3617</v>
      </c>
      <c r="P1331">
        <f t="shared" si="83"/>
        <v>10319.14</v>
      </c>
      <c r="Q1331">
        <v>11999</v>
      </c>
      <c r="R1331">
        <v>335</v>
      </c>
      <c r="S1331">
        <f t="shared" si="84"/>
        <v>4.7</v>
      </c>
    </row>
    <row r="1332" spans="1:19" x14ac:dyDescent="0.25">
      <c r="A1332" t="s">
        <v>465</v>
      </c>
      <c r="B1332" t="s">
        <v>466</v>
      </c>
      <c r="C1332">
        <v>2023</v>
      </c>
      <c r="D1332">
        <f t="shared" si="81"/>
        <v>1850.741</v>
      </c>
      <c r="E1332">
        <v>1150</v>
      </c>
      <c r="F1332" t="s">
        <v>3876</v>
      </c>
      <c r="H1332" t="s">
        <v>468</v>
      </c>
      <c r="I1332" t="s">
        <v>72</v>
      </c>
      <c r="J1332" t="s">
        <v>73</v>
      </c>
      <c r="K1332" t="s">
        <v>22</v>
      </c>
      <c r="L1332" t="s">
        <v>41</v>
      </c>
      <c r="M1332">
        <f t="shared" si="82"/>
        <v>0</v>
      </c>
      <c r="N1332" t="s">
        <v>24</v>
      </c>
      <c r="O1332" t="s">
        <v>3877</v>
      </c>
      <c r="P1332">
        <f t="shared" si="83"/>
        <v>83291</v>
      </c>
      <c r="Q1332">
        <v>96850</v>
      </c>
      <c r="R1332">
        <v>835</v>
      </c>
      <c r="S1332" t="e">
        <f t="shared" si="84"/>
        <v>#VALUE!</v>
      </c>
    </row>
    <row r="1333" spans="1:19" x14ac:dyDescent="0.25">
      <c r="A1333" t="s">
        <v>79</v>
      </c>
      <c r="B1333" t="s">
        <v>1904</v>
      </c>
      <c r="C1333">
        <v>2023</v>
      </c>
      <c r="D1333">
        <f t="shared" si="81"/>
        <v>16093.4</v>
      </c>
      <c r="E1333">
        <v>10000</v>
      </c>
      <c r="F1333" t="s">
        <v>2326</v>
      </c>
      <c r="H1333" t="s">
        <v>1906</v>
      </c>
      <c r="I1333" t="s">
        <v>72</v>
      </c>
      <c r="J1333" t="s">
        <v>40</v>
      </c>
      <c r="K1333" t="s">
        <v>22</v>
      </c>
      <c r="L1333" t="s">
        <v>41</v>
      </c>
      <c r="M1333">
        <f t="shared" si="82"/>
        <v>0</v>
      </c>
      <c r="N1333" t="s">
        <v>24</v>
      </c>
      <c r="O1333" t="s">
        <v>192</v>
      </c>
      <c r="P1333">
        <f t="shared" si="83"/>
        <v>41280</v>
      </c>
      <c r="Q1333">
        <v>48000</v>
      </c>
      <c r="R1333">
        <v>425</v>
      </c>
      <c r="S1333" t="e">
        <f t="shared" si="84"/>
        <v>#VALUE!</v>
      </c>
    </row>
    <row r="1334" spans="1:19" x14ac:dyDescent="0.25">
      <c r="A1334" t="s">
        <v>120</v>
      </c>
      <c r="B1334" t="s">
        <v>2735</v>
      </c>
      <c r="C1334">
        <v>2022</v>
      </c>
      <c r="D1334">
        <f t="shared" si="81"/>
        <v>22691.694</v>
      </c>
      <c r="E1334">
        <v>14100</v>
      </c>
      <c r="F1334" t="s">
        <v>3878</v>
      </c>
      <c r="G1334" t="s">
        <v>29</v>
      </c>
      <c r="H1334" t="s">
        <v>1919</v>
      </c>
      <c r="I1334" t="s">
        <v>191</v>
      </c>
      <c r="J1334" t="s">
        <v>33</v>
      </c>
      <c r="K1334" t="s">
        <v>22</v>
      </c>
      <c r="L1334" t="s">
        <v>41</v>
      </c>
      <c r="M1334">
        <f t="shared" si="82"/>
        <v>0</v>
      </c>
      <c r="N1334" t="s">
        <v>24</v>
      </c>
      <c r="O1334" t="s">
        <v>1328</v>
      </c>
      <c r="P1334">
        <f t="shared" si="83"/>
        <v>45580</v>
      </c>
      <c r="Q1334">
        <v>53000</v>
      </c>
      <c r="R1334">
        <v>255</v>
      </c>
      <c r="S1334">
        <f t="shared" si="84"/>
        <v>2</v>
      </c>
    </row>
    <row r="1335" spans="1:19" x14ac:dyDescent="0.25">
      <c r="A1335" t="s">
        <v>68</v>
      </c>
      <c r="B1335" t="s">
        <v>640</v>
      </c>
      <c r="C1335">
        <v>2023</v>
      </c>
      <c r="D1335">
        <f t="shared" si="81"/>
        <v>23110.1224</v>
      </c>
      <c r="E1335">
        <v>14360</v>
      </c>
      <c r="F1335" t="s">
        <v>3879</v>
      </c>
      <c r="G1335" t="s">
        <v>46</v>
      </c>
      <c r="H1335" t="s">
        <v>1567</v>
      </c>
      <c r="I1335" t="s">
        <v>95</v>
      </c>
      <c r="J1335" t="s">
        <v>22</v>
      </c>
      <c r="K1335" t="s">
        <v>22</v>
      </c>
      <c r="L1335" t="s">
        <v>41</v>
      </c>
      <c r="M1335">
        <f t="shared" si="82"/>
        <v>0</v>
      </c>
      <c r="N1335" t="s">
        <v>24</v>
      </c>
      <c r="O1335" t="s">
        <v>3880</v>
      </c>
      <c r="P1335">
        <f t="shared" si="83"/>
        <v>73525.7</v>
      </c>
      <c r="Q1335">
        <v>85495</v>
      </c>
      <c r="R1335">
        <v>375</v>
      </c>
      <c r="S1335">
        <f t="shared" si="84"/>
        <v>3</v>
      </c>
    </row>
    <row r="1336" spans="1:19" x14ac:dyDescent="0.25">
      <c r="A1336" t="s">
        <v>148</v>
      </c>
      <c r="B1336" t="s">
        <v>3881</v>
      </c>
      <c r="C1336">
        <v>2023</v>
      </c>
      <c r="D1336">
        <f t="shared" si="81"/>
        <v>16093.4</v>
      </c>
      <c r="E1336">
        <v>10000</v>
      </c>
      <c r="F1336" t="s">
        <v>2326</v>
      </c>
      <c r="G1336" t="s">
        <v>29</v>
      </c>
      <c r="H1336" t="s">
        <v>3882</v>
      </c>
      <c r="I1336" t="s">
        <v>191</v>
      </c>
      <c r="J1336" t="s">
        <v>40</v>
      </c>
      <c r="K1336" t="s">
        <v>22</v>
      </c>
      <c r="L1336" t="s">
        <v>41</v>
      </c>
      <c r="M1336">
        <f t="shared" si="82"/>
        <v>0</v>
      </c>
      <c r="N1336" t="s">
        <v>24</v>
      </c>
      <c r="O1336" t="s">
        <v>675</v>
      </c>
      <c r="P1336">
        <f t="shared" si="83"/>
        <v>27520</v>
      </c>
      <c r="Q1336">
        <v>32000</v>
      </c>
      <c r="R1336">
        <v>155</v>
      </c>
      <c r="S1336">
        <f t="shared" si="84"/>
        <v>1.3</v>
      </c>
    </row>
    <row r="1337" spans="1:19" x14ac:dyDescent="0.25">
      <c r="A1337" t="s">
        <v>148</v>
      </c>
      <c r="B1337" t="s">
        <v>3554</v>
      </c>
      <c r="C1337">
        <v>2015</v>
      </c>
      <c r="D1337">
        <f t="shared" si="81"/>
        <v>350031.45</v>
      </c>
      <c r="E1337">
        <v>217500</v>
      </c>
      <c r="F1337" t="s">
        <v>3883</v>
      </c>
      <c r="G1337" t="s">
        <v>29</v>
      </c>
      <c r="H1337" t="s">
        <v>164</v>
      </c>
      <c r="I1337" t="s">
        <v>72</v>
      </c>
      <c r="J1337" t="s">
        <v>22</v>
      </c>
      <c r="K1337" t="s">
        <v>22</v>
      </c>
      <c r="L1337" t="s">
        <v>41</v>
      </c>
      <c r="M1337">
        <f t="shared" si="82"/>
        <v>0</v>
      </c>
      <c r="N1337" t="s">
        <v>24</v>
      </c>
      <c r="O1337" t="s">
        <v>231</v>
      </c>
      <c r="P1337">
        <f t="shared" si="83"/>
        <v>17200</v>
      </c>
      <c r="Q1337">
        <v>20000</v>
      </c>
      <c r="R1337">
        <v>355</v>
      </c>
      <c r="S1337">
        <f t="shared" si="84"/>
        <v>5.3</v>
      </c>
    </row>
    <row r="1338" spans="1:19" x14ac:dyDescent="0.25">
      <c r="A1338" t="s">
        <v>148</v>
      </c>
      <c r="B1338" t="s">
        <v>3760</v>
      </c>
      <c r="C1338">
        <v>2021</v>
      </c>
      <c r="D1338">
        <f t="shared" si="81"/>
        <v>118843.32163999999</v>
      </c>
      <c r="E1338">
        <v>73846</v>
      </c>
      <c r="F1338" t="s">
        <v>3884</v>
      </c>
      <c r="G1338" t="s">
        <v>29</v>
      </c>
      <c r="H1338" t="s">
        <v>265</v>
      </c>
      <c r="I1338" t="s">
        <v>500</v>
      </c>
      <c r="J1338" t="s">
        <v>3885</v>
      </c>
      <c r="K1338" t="s">
        <v>266</v>
      </c>
      <c r="L1338" t="s">
        <v>41</v>
      </c>
      <c r="M1338">
        <f t="shared" si="82"/>
        <v>0</v>
      </c>
      <c r="N1338" t="s">
        <v>24</v>
      </c>
      <c r="O1338" t="s">
        <v>3833</v>
      </c>
      <c r="P1338">
        <f t="shared" si="83"/>
        <v>52455.7</v>
      </c>
      <c r="Q1338">
        <v>60995</v>
      </c>
      <c r="R1338" t="e">
        <v>#VALUE!</v>
      </c>
      <c r="S1338" t="e">
        <f t="shared" si="84"/>
        <v>#VALUE!</v>
      </c>
    </row>
    <row r="1339" spans="1:19" x14ac:dyDescent="0.25">
      <c r="A1339" t="s">
        <v>210</v>
      </c>
      <c r="B1339" t="s">
        <v>2068</v>
      </c>
      <c r="C1339">
        <v>2020</v>
      </c>
      <c r="D1339">
        <f t="shared" si="81"/>
        <v>64373.599999999999</v>
      </c>
      <c r="E1339">
        <v>40000</v>
      </c>
      <c r="F1339" t="s">
        <v>330</v>
      </c>
      <c r="G1339" t="s">
        <v>29</v>
      </c>
      <c r="H1339" t="s">
        <v>540</v>
      </c>
      <c r="I1339" t="s">
        <v>107</v>
      </c>
      <c r="J1339" t="s">
        <v>33</v>
      </c>
      <c r="K1339" t="s">
        <v>22</v>
      </c>
      <c r="L1339" t="s">
        <v>41</v>
      </c>
      <c r="M1339">
        <f t="shared" si="82"/>
        <v>0</v>
      </c>
      <c r="N1339" t="s">
        <v>24</v>
      </c>
      <c r="O1339" t="s">
        <v>437</v>
      </c>
      <c r="P1339">
        <f t="shared" si="83"/>
        <v>38700</v>
      </c>
      <c r="Q1339">
        <v>45000</v>
      </c>
      <c r="R1339">
        <v>285</v>
      </c>
      <c r="S1339">
        <f t="shared" si="84"/>
        <v>3.6</v>
      </c>
    </row>
    <row r="1340" spans="1:19" x14ac:dyDescent="0.25">
      <c r="A1340" t="s">
        <v>503</v>
      </c>
      <c r="B1340" t="s">
        <v>3886</v>
      </c>
      <c r="C1340">
        <v>2023</v>
      </c>
      <c r="D1340">
        <f t="shared" si="81"/>
        <v>16061.2132</v>
      </c>
      <c r="E1340">
        <v>9980</v>
      </c>
      <c r="F1340" t="s">
        <v>3887</v>
      </c>
      <c r="G1340" t="s">
        <v>29</v>
      </c>
      <c r="H1340" t="s">
        <v>164</v>
      </c>
      <c r="I1340" t="s">
        <v>165</v>
      </c>
      <c r="J1340" t="s">
        <v>22</v>
      </c>
      <c r="K1340" t="s">
        <v>22</v>
      </c>
      <c r="L1340" t="s">
        <v>41</v>
      </c>
      <c r="M1340">
        <f t="shared" si="82"/>
        <v>0</v>
      </c>
      <c r="N1340" t="s">
        <v>24</v>
      </c>
      <c r="O1340" t="s">
        <v>3888</v>
      </c>
      <c r="P1340">
        <f t="shared" si="83"/>
        <v>70520</v>
      </c>
      <c r="Q1340">
        <v>82000</v>
      </c>
      <c r="R1340">
        <v>355</v>
      </c>
      <c r="S1340">
        <f t="shared" si="84"/>
        <v>5.3</v>
      </c>
    </row>
    <row r="1341" spans="1:19" x14ac:dyDescent="0.25">
      <c r="A1341" t="s">
        <v>857</v>
      </c>
      <c r="B1341" t="s">
        <v>3889</v>
      </c>
      <c r="C1341">
        <v>2019</v>
      </c>
      <c r="D1341">
        <f t="shared" si="81"/>
        <v>67587.451979999998</v>
      </c>
      <c r="E1341">
        <v>41997</v>
      </c>
      <c r="F1341" t="s">
        <v>3890</v>
      </c>
      <c r="G1341" t="s">
        <v>29</v>
      </c>
      <c r="H1341" t="s">
        <v>3891</v>
      </c>
      <c r="I1341" t="s">
        <v>21</v>
      </c>
      <c r="J1341" t="s">
        <v>22</v>
      </c>
      <c r="K1341" t="s">
        <v>22</v>
      </c>
      <c r="L1341" t="s">
        <v>41</v>
      </c>
      <c r="M1341">
        <f t="shared" si="82"/>
        <v>0</v>
      </c>
      <c r="N1341" t="s">
        <v>24</v>
      </c>
      <c r="O1341" t="s">
        <v>3469</v>
      </c>
      <c r="P1341">
        <f t="shared" si="83"/>
        <v>21495.7</v>
      </c>
      <c r="Q1341">
        <v>24995</v>
      </c>
      <c r="R1341">
        <v>227</v>
      </c>
      <c r="S1341">
        <f t="shared" si="84"/>
        <v>2.5</v>
      </c>
    </row>
    <row r="1342" spans="1:19" x14ac:dyDescent="0.25">
      <c r="A1342" t="s">
        <v>690</v>
      </c>
      <c r="B1342" t="s">
        <v>2646</v>
      </c>
      <c r="C1342">
        <v>2021</v>
      </c>
      <c r="D1342">
        <f t="shared" si="81"/>
        <v>3218.68</v>
      </c>
      <c r="E1342">
        <v>2000</v>
      </c>
      <c r="F1342" t="s">
        <v>2257</v>
      </c>
      <c r="G1342" t="s">
        <v>29</v>
      </c>
      <c r="H1342" t="s">
        <v>1381</v>
      </c>
      <c r="I1342" t="s">
        <v>95</v>
      </c>
      <c r="J1342" t="s">
        <v>40</v>
      </c>
      <c r="K1342" t="s">
        <v>108</v>
      </c>
      <c r="L1342" t="s">
        <v>41</v>
      </c>
      <c r="M1342">
        <f t="shared" si="82"/>
        <v>0</v>
      </c>
      <c r="N1342" t="s">
        <v>24</v>
      </c>
      <c r="O1342" t="s">
        <v>1578</v>
      </c>
      <c r="P1342">
        <f t="shared" si="83"/>
        <v>33540</v>
      </c>
      <c r="Q1342">
        <v>39000</v>
      </c>
      <c r="R1342">
        <v>280</v>
      </c>
      <c r="S1342">
        <f t="shared" si="84"/>
        <v>2</v>
      </c>
    </row>
    <row r="1343" spans="1:19" x14ac:dyDescent="0.25">
      <c r="A1343" t="s">
        <v>120</v>
      </c>
      <c r="B1343" t="s">
        <v>301</v>
      </c>
      <c r="C1343">
        <v>2016</v>
      </c>
      <c r="D1343">
        <f t="shared" si="81"/>
        <v>68799.285000000003</v>
      </c>
      <c r="E1343">
        <v>42750</v>
      </c>
      <c r="F1343" t="s">
        <v>3892</v>
      </c>
      <c r="G1343" t="s">
        <v>29</v>
      </c>
      <c r="H1343" t="s">
        <v>303</v>
      </c>
      <c r="I1343" t="s">
        <v>107</v>
      </c>
      <c r="J1343" t="s">
        <v>22</v>
      </c>
      <c r="K1343" t="s">
        <v>22</v>
      </c>
      <c r="L1343" t="s">
        <v>23</v>
      </c>
      <c r="M1343">
        <f t="shared" si="82"/>
        <v>1</v>
      </c>
      <c r="N1343" t="s">
        <v>24</v>
      </c>
      <c r="O1343" t="s">
        <v>793</v>
      </c>
      <c r="P1343">
        <f t="shared" si="83"/>
        <v>19779.14</v>
      </c>
      <c r="Q1343">
        <v>22999</v>
      </c>
      <c r="R1343">
        <v>208</v>
      </c>
      <c r="S1343">
        <f t="shared" si="84"/>
        <v>2</v>
      </c>
    </row>
    <row r="1344" spans="1:19" x14ac:dyDescent="0.25">
      <c r="A1344" t="s">
        <v>68</v>
      </c>
      <c r="B1344" t="s">
        <v>3893</v>
      </c>
      <c r="C1344">
        <v>2019</v>
      </c>
      <c r="D1344">
        <f t="shared" si="81"/>
        <v>31338.677820000001</v>
      </c>
      <c r="E1344">
        <v>19473</v>
      </c>
      <c r="F1344" t="s">
        <v>3894</v>
      </c>
      <c r="G1344" t="s">
        <v>29</v>
      </c>
      <c r="H1344" t="s">
        <v>3895</v>
      </c>
      <c r="I1344" t="s">
        <v>39</v>
      </c>
      <c r="J1344" t="s">
        <v>360</v>
      </c>
      <c r="K1344" t="s">
        <v>3896</v>
      </c>
      <c r="L1344" t="s">
        <v>41</v>
      </c>
      <c r="M1344">
        <f t="shared" si="82"/>
        <v>0</v>
      </c>
      <c r="O1344" t="s">
        <v>3897</v>
      </c>
      <c r="P1344">
        <f t="shared" si="83"/>
        <v>27260.28</v>
      </c>
      <c r="Q1344">
        <v>31698</v>
      </c>
      <c r="R1344" t="e">
        <v>#VALUE!</v>
      </c>
      <c r="S1344" t="e">
        <f t="shared" si="84"/>
        <v>#VALUE!</v>
      </c>
    </row>
    <row r="1345" spans="1:19" x14ac:dyDescent="0.25">
      <c r="A1345" t="s">
        <v>426</v>
      </c>
      <c r="B1345" t="s">
        <v>3898</v>
      </c>
      <c r="C1345">
        <v>2019</v>
      </c>
      <c r="D1345">
        <f t="shared" si="81"/>
        <v>56874.075599999996</v>
      </c>
      <c r="E1345">
        <v>35340</v>
      </c>
      <c r="F1345" t="s">
        <v>3899</v>
      </c>
      <c r="G1345" t="s">
        <v>29</v>
      </c>
      <c r="H1345" t="s">
        <v>3900</v>
      </c>
      <c r="I1345" t="s">
        <v>72</v>
      </c>
      <c r="J1345" t="s">
        <v>22</v>
      </c>
      <c r="K1345" t="s">
        <v>33</v>
      </c>
      <c r="L1345" t="s">
        <v>41</v>
      </c>
      <c r="M1345">
        <f t="shared" si="82"/>
        <v>0</v>
      </c>
      <c r="N1345" t="s">
        <v>24</v>
      </c>
      <c r="O1345" t="s">
        <v>598</v>
      </c>
      <c r="P1345">
        <f t="shared" si="83"/>
        <v>19780</v>
      </c>
      <c r="Q1345">
        <v>23000</v>
      </c>
      <c r="R1345">
        <v>174</v>
      </c>
      <c r="S1345">
        <f t="shared" si="84"/>
        <v>2</v>
      </c>
    </row>
    <row r="1346" spans="1:19" x14ac:dyDescent="0.25">
      <c r="A1346" t="s">
        <v>120</v>
      </c>
      <c r="B1346" t="s">
        <v>1406</v>
      </c>
      <c r="C1346">
        <v>2008</v>
      </c>
      <c r="D1346">
        <f t="shared" si="81"/>
        <v>149668.62</v>
      </c>
      <c r="E1346">
        <v>93000</v>
      </c>
      <c r="F1346" t="s">
        <v>2992</v>
      </c>
      <c r="G1346" t="s">
        <v>29</v>
      </c>
      <c r="H1346" t="s">
        <v>275</v>
      </c>
      <c r="I1346" t="s">
        <v>48</v>
      </c>
      <c r="J1346" t="s">
        <v>118</v>
      </c>
      <c r="K1346" t="s">
        <v>146</v>
      </c>
      <c r="L1346" t="s">
        <v>23</v>
      </c>
      <c r="M1346">
        <f t="shared" si="82"/>
        <v>1</v>
      </c>
      <c r="N1346" t="s">
        <v>24</v>
      </c>
      <c r="O1346" t="s">
        <v>672</v>
      </c>
      <c r="P1346">
        <f t="shared" si="83"/>
        <v>10320</v>
      </c>
      <c r="Q1346">
        <v>12000</v>
      </c>
      <c r="R1346">
        <v>268</v>
      </c>
      <c r="S1346">
        <f t="shared" si="84"/>
        <v>3.5</v>
      </c>
    </row>
    <row r="1347" spans="1:19" x14ac:dyDescent="0.25">
      <c r="A1347" t="s">
        <v>50</v>
      </c>
      <c r="B1347" t="s">
        <v>434</v>
      </c>
      <c r="C1347">
        <v>2014</v>
      </c>
      <c r="D1347">
        <f t="shared" ref="D1347:D1410" si="85">E1347*1.60934</f>
        <v>106457.841</v>
      </c>
      <c r="E1347">
        <v>66150</v>
      </c>
      <c r="F1347" t="s">
        <v>3901</v>
      </c>
      <c r="G1347" t="s">
        <v>29</v>
      </c>
      <c r="H1347" t="s">
        <v>436</v>
      </c>
      <c r="I1347" t="s">
        <v>95</v>
      </c>
      <c r="J1347" t="s">
        <v>118</v>
      </c>
      <c r="K1347" t="s">
        <v>22</v>
      </c>
      <c r="L1347" t="s">
        <v>23</v>
      </c>
      <c r="M1347">
        <f t="shared" ref="M1347:M1410" si="86">IF(ISNUMBER(SEARCH("At least 1 accident or damage reported", L1347)), 1, 0)</f>
        <v>1</v>
      </c>
      <c r="N1347" t="s">
        <v>24</v>
      </c>
      <c r="O1347" t="s">
        <v>1125</v>
      </c>
      <c r="P1347">
        <f t="shared" ref="P1347:P1410" si="87">Q1347*0.86</f>
        <v>41275.699999999997</v>
      </c>
      <c r="Q1347">
        <v>47995</v>
      </c>
      <c r="R1347">
        <v>560</v>
      </c>
      <c r="S1347">
        <f t="shared" ref="S1347:S1410" si="88">VALUE(SUBSTITUTE(MID(H1347, SEARCH("L", H1347)-4, 4), "L", ""))</f>
        <v>4</v>
      </c>
    </row>
    <row r="1348" spans="1:19" x14ac:dyDescent="0.25">
      <c r="A1348" t="s">
        <v>328</v>
      </c>
      <c r="B1348" t="s">
        <v>3902</v>
      </c>
      <c r="C1348">
        <v>2022</v>
      </c>
      <c r="D1348">
        <f t="shared" si="85"/>
        <v>31143.947680000001</v>
      </c>
      <c r="E1348">
        <v>19352</v>
      </c>
      <c r="F1348" t="s">
        <v>3903</v>
      </c>
      <c r="G1348" t="s">
        <v>331</v>
      </c>
      <c r="H1348" t="s">
        <v>3904</v>
      </c>
      <c r="I1348" t="s">
        <v>95</v>
      </c>
      <c r="J1348" t="s">
        <v>40</v>
      </c>
      <c r="K1348" t="s">
        <v>146</v>
      </c>
      <c r="L1348" t="s">
        <v>41</v>
      </c>
      <c r="M1348">
        <f t="shared" si="86"/>
        <v>0</v>
      </c>
      <c r="N1348" t="s">
        <v>24</v>
      </c>
      <c r="O1348" t="s">
        <v>2657</v>
      </c>
      <c r="P1348">
        <f t="shared" si="87"/>
        <v>46955.14</v>
      </c>
      <c r="Q1348">
        <v>54599</v>
      </c>
      <c r="R1348">
        <v>455</v>
      </c>
      <c r="S1348">
        <f t="shared" si="88"/>
        <v>2</v>
      </c>
    </row>
    <row r="1349" spans="1:19" x14ac:dyDescent="0.25">
      <c r="A1349" t="s">
        <v>84</v>
      </c>
      <c r="B1349" t="s">
        <v>3905</v>
      </c>
      <c r="C1349">
        <v>2020</v>
      </c>
      <c r="D1349">
        <f t="shared" si="85"/>
        <v>130356.54</v>
      </c>
      <c r="E1349">
        <v>81000</v>
      </c>
      <c r="F1349" t="s">
        <v>2616</v>
      </c>
      <c r="G1349" t="s">
        <v>29</v>
      </c>
      <c r="H1349" t="s">
        <v>2142</v>
      </c>
      <c r="I1349" t="s">
        <v>72</v>
      </c>
      <c r="J1349" t="s">
        <v>22</v>
      </c>
      <c r="K1349" t="s">
        <v>22</v>
      </c>
      <c r="L1349" t="s">
        <v>41</v>
      </c>
      <c r="M1349">
        <f t="shared" si="86"/>
        <v>0</v>
      </c>
      <c r="N1349" t="s">
        <v>24</v>
      </c>
      <c r="O1349" t="s">
        <v>3906</v>
      </c>
      <c r="P1349">
        <f t="shared" si="87"/>
        <v>55728</v>
      </c>
      <c r="Q1349">
        <v>64800</v>
      </c>
      <c r="R1349">
        <v>518</v>
      </c>
      <c r="S1349">
        <f t="shared" si="88"/>
        <v>5</v>
      </c>
    </row>
    <row r="1350" spans="1:19" x14ac:dyDescent="0.25">
      <c r="A1350" t="s">
        <v>97</v>
      </c>
      <c r="B1350" t="s">
        <v>3120</v>
      </c>
      <c r="C1350">
        <v>2011</v>
      </c>
      <c r="D1350">
        <f t="shared" si="85"/>
        <v>294509.21999999997</v>
      </c>
      <c r="E1350">
        <v>183000</v>
      </c>
      <c r="F1350" t="s">
        <v>3907</v>
      </c>
      <c r="G1350" t="s">
        <v>29</v>
      </c>
      <c r="H1350" t="s">
        <v>1062</v>
      </c>
      <c r="I1350" t="s">
        <v>21</v>
      </c>
      <c r="J1350" t="s">
        <v>226</v>
      </c>
      <c r="K1350" t="s">
        <v>146</v>
      </c>
      <c r="L1350" t="s">
        <v>41</v>
      </c>
      <c r="M1350">
        <f t="shared" si="86"/>
        <v>0</v>
      </c>
      <c r="N1350" t="s">
        <v>24</v>
      </c>
      <c r="O1350" t="s">
        <v>1236</v>
      </c>
      <c r="P1350">
        <f t="shared" si="87"/>
        <v>13760</v>
      </c>
      <c r="Q1350">
        <v>16000</v>
      </c>
      <c r="R1350">
        <v>381</v>
      </c>
      <c r="S1350">
        <f t="shared" si="88"/>
        <v>5.7</v>
      </c>
    </row>
    <row r="1351" spans="1:19" x14ac:dyDescent="0.25">
      <c r="A1351" t="s">
        <v>210</v>
      </c>
      <c r="B1351" t="s">
        <v>2523</v>
      </c>
      <c r="C1351">
        <v>2004</v>
      </c>
      <c r="D1351">
        <f t="shared" si="85"/>
        <v>70810.960000000006</v>
      </c>
      <c r="E1351">
        <v>44000</v>
      </c>
      <c r="F1351" t="s">
        <v>1679</v>
      </c>
      <c r="G1351" t="s">
        <v>29</v>
      </c>
      <c r="H1351" t="s">
        <v>2525</v>
      </c>
      <c r="I1351" t="s">
        <v>454</v>
      </c>
      <c r="J1351" t="s">
        <v>73</v>
      </c>
      <c r="K1351" t="s">
        <v>73</v>
      </c>
      <c r="L1351" t="s">
        <v>23</v>
      </c>
      <c r="M1351">
        <f t="shared" si="86"/>
        <v>1</v>
      </c>
      <c r="N1351" t="s">
        <v>24</v>
      </c>
      <c r="O1351" t="s">
        <v>1922</v>
      </c>
      <c r="P1351">
        <f t="shared" si="87"/>
        <v>21499.14</v>
      </c>
      <c r="Q1351">
        <v>24999</v>
      </c>
      <c r="R1351">
        <v>190</v>
      </c>
      <c r="S1351">
        <f t="shared" si="88"/>
        <v>4</v>
      </c>
    </row>
    <row r="1352" spans="1:19" x14ac:dyDescent="0.25">
      <c r="A1352" t="s">
        <v>50</v>
      </c>
      <c r="B1352" t="s">
        <v>3908</v>
      </c>
      <c r="C1352">
        <v>2021</v>
      </c>
      <c r="D1352">
        <f t="shared" si="85"/>
        <v>29129.054</v>
      </c>
      <c r="E1352">
        <v>18100</v>
      </c>
      <c r="F1352" t="s">
        <v>3909</v>
      </c>
      <c r="G1352" t="s">
        <v>29</v>
      </c>
      <c r="H1352" t="s">
        <v>1790</v>
      </c>
      <c r="I1352" t="s">
        <v>95</v>
      </c>
      <c r="J1352" t="s">
        <v>33</v>
      </c>
      <c r="K1352" t="s">
        <v>33</v>
      </c>
      <c r="L1352" t="s">
        <v>41</v>
      </c>
      <c r="M1352">
        <f t="shared" si="86"/>
        <v>0</v>
      </c>
      <c r="N1352" t="s">
        <v>24</v>
      </c>
      <c r="O1352" t="s">
        <v>3910</v>
      </c>
      <c r="P1352">
        <f t="shared" si="87"/>
        <v>44548</v>
      </c>
      <c r="Q1352">
        <v>51800</v>
      </c>
      <c r="R1352">
        <v>349</v>
      </c>
      <c r="S1352">
        <f t="shared" si="88"/>
        <v>3</v>
      </c>
    </row>
    <row r="1353" spans="1:19" x14ac:dyDescent="0.25">
      <c r="A1353" t="s">
        <v>84</v>
      </c>
      <c r="B1353" t="s">
        <v>3343</v>
      </c>
      <c r="C1353">
        <v>2011</v>
      </c>
      <c r="D1353">
        <f t="shared" si="85"/>
        <v>64373.599999999999</v>
      </c>
      <c r="E1353">
        <v>40000</v>
      </c>
      <c r="F1353" t="s">
        <v>330</v>
      </c>
      <c r="G1353" t="s">
        <v>29</v>
      </c>
      <c r="H1353" t="s">
        <v>3344</v>
      </c>
      <c r="I1353" t="s">
        <v>107</v>
      </c>
      <c r="J1353" t="s">
        <v>40</v>
      </c>
      <c r="K1353" t="s">
        <v>108</v>
      </c>
      <c r="L1353" t="s">
        <v>23</v>
      </c>
      <c r="M1353">
        <f t="shared" si="86"/>
        <v>1</v>
      </c>
      <c r="N1353" t="s">
        <v>24</v>
      </c>
      <c r="O1353" t="s">
        <v>231</v>
      </c>
      <c r="P1353">
        <f t="shared" si="87"/>
        <v>17200</v>
      </c>
      <c r="Q1353">
        <v>20000</v>
      </c>
      <c r="R1353">
        <v>510</v>
      </c>
      <c r="S1353">
        <f t="shared" si="88"/>
        <v>5</v>
      </c>
    </row>
    <row r="1354" spans="1:19" x14ac:dyDescent="0.25">
      <c r="A1354" t="s">
        <v>120</v>
      </c>
      <c r="B1354" t="s">
        <v>243</v>
      </c>
      <c r="C1354">
        <v>2011</v>
      </c>
      <c r="D1354">
        <f t="shared" si="85"/>
        <v>193120.8</v>
      </c>
      <c r="E1354">
        <v>120000</v>
      </c>
      <c r="F1354" t="s">
        <v>302</v>
      </c>
      <c r="G1354" t="s">
        <v>245</v>
      </c>
      <c r="H1354" t="s">
        <v>877</v>
      </c>
      <c r="I1354" t="s">
        <v>247</v>
      </c>
      <c r="J1354" t="s">
        <v>22</v>
      </c>
      <c r="K1354" t="s">
        <v>33</v>
      </c>
      <c r="L1354" t="s">
        <v>41</v>
      </c>
      <c r="M1354">
        <f t="shared" si="86"/>
        <v>0</v>
      </c>
      <c r="N1354" t="s">
        <v>24</v>
      </c>
      <c r="O1354" t="s">
        <v>3911</v>
      </c>
      <c r="P1354">
        <f t="shared" si="87"/>
        <v>27519.14</v>
      </c>
      <c r="Q1354">
        <v>31999</v>
      </c>
      <c r="R1354">
        <v>188</v>
      </c>
      <c r="S1354">
        <f t="shared" si="88"/>
        <v>3</v>
      </c>
    </row>
    <row r="1355" spans="1:19" x14ac:dyDescent="0.25">
      <c r="A1355" t="s">
        <v>97</v>
      </c>
      <c r="B1355" t="s">
        <v>1939</v>
      </c>
      <c r="C1355">
        <v>2023</v>
      </c>
      <c r="D1355">
        <f t="shared" si="85"/>
        <v>523.03549999999996</v>
      </c>
      <c r="E1355">
        <v>325</v>
      </c>
      <c r="F1355" t="s">
        <v>3912</v>
      </c>
      <c r="G1355" t="s">
        <v>46</v>
      </c>
      <c r="H1355" t="s">
        <v>1433</v>
      </c>
      <c r="I1355" t="s">
        <v>165</v>
      </c>
      <c r="J1355" t="s">
        <v>40</v>
      </c>
      <c r="K1355" t="s">
        <v>33</v>
      </c>
      <c r="L1355" t="s">
        <v>41</v>
      </c>
      <c r="M1355">
        <f t="shared" si="86"/>
        <v>0</v>
      </c>
      <c r="N1355" t="s">
        <v>24</v>
      </c>
      <c r="O1355" t="s">
        <v>3913</v>
      </c>
      <c r="P1355">
        <f t="shared" si="87"/>
        <v>73097.42</v>
      </c>
      <c r="Q1355">
        <v>84997</v>
      </c>
      <c r="R1355">
        <v>437</v>
      </c>
      <c r="S1355">
        <f t="shared" si="88"/>
        <v>3.4</v>
      </c>
    </row>
    <row r="1356" spans="1:19" x14ac:dyDescent="0.25">
      <c r="A1356" t="s">
        <v>403</v>
      </c>
      <c r="B1356" t="s">
        <v>3914</v>
      </c>
      <c r="C1356">
        <v>2017</v>
      </c>
      <c r="D1356">
        <f t="shared" si="85"/>
        <v>88513.7</v>
      </c>
      <c r="E1356">
        <v>55000</v>
      </c>
      <c r="F1356" t="s">
        <v>2354</v>
      </c>
      <c r="G1356" t="s">
        <v>29</v>
      </c>
      <c r="H1356" t="s">
        <v>3915</v>
      </c>
      <c r="I1356" t="s">
        <v>72</v>
      </c>
      <c r="J1356" t="s">
        <v>40</v>
      </c>
      <c r="K1356" t="s">
        <v>22</v>
      </c>
      <c r="L1356" t="s">
        <v>41</v>
      </c>
      <c r="M1356">
        <f t="shared" si="86"/>
        <v>0</v>
      </c>
      <c r="N1356" t="s">
        <v>24</v>
      </c>
      <c r="O1356" t="s">
        <v>3916</v>
      </c>
      <c r="P1356">
        <f t="shared" si="87"/>
        <v>33626</v>
      </c>
      <c r="Q1356">
        <v>39100</v>
      </c>
      <c r="R1356">
        <v>405</v>
      </c>
      <c r="S1356">
        <f t="shared" si="88"/>
        <v>3</v>
      </c>
    </row>
    <row r="1357" spans="1:19" x14ac:dyDescent="0.25">
      <c r="A1357" t="s">
        <v>97</v>
      </c>
      <c r="B1357" t="s">
        <v>738</v>
      </c>
      <c r="C1357">
        <v>1996</v>
      </c>
      <c r="D1357">
        <f t="shared" si="85"/>
        <v>374976.22</v>
      </c>
      <c r="E1357">
        <v>233000</v>
      </c>
      <c r="F1357" t="s">
        <v>3917</v>
      </c>
      <c r="G1357" t="s">
        <v>136</v>
      </c>
      <c r="H1357" t="s">
        <v>136</v>
      </c>
      <c r="I1357" t="s">
        <v>72</v>
      </c>
      <c r="J1357" t="s">
        <v>40</v>
      </c>
      <c r="K1357" t="s">
        <v>33</v>
      </c>
      <c r="L1357" t="s">
        <v>41</v>
      </c>
      <c r="M1357">
        <f t="shared" si="86"/>
        <v>0</v>
      </c>
      <c r="N1357" t="s">
        <v>24</v>
      </c>
      <c r="O1357" t="s">
        <v>309</v>
      </c>
      <c r="P1357">
        <f t="shared" si="87"/>
        <v>6450</v>
      </c>
      <c r="Q1357">
        <v>7500</v>
      </c>
      <c r="R1357" t="e">
        <v>#VALUE!</v>
      </c>
      <c r="S1357" t="e">
        <f t="shared" si="88"/>
        <v>#VALUE!</v>
      </c>
    </row>
    <row r="1358" spans="1:19" x14ac:dyDescent="0.25">
      <c r="A1358" t="s">
        <v>396</v>
      </c>
      <c r="B1358" t="s">
        <v>3111</v>
      </c>
      <c r="C1358">
        <v>2021</v>
      </c>
      <c r="D1358">
        <f t="shared" si="85"/>
        <v>11244.45858</v>
      </c>
      <c r="E1358">
        <v>6987</v>
      </c>
      <c r="F1358" t="s">
        <v>3918</v>
      </c>
      <c r="G1358" t="s">
        <v>29</v>
      </c>
      <c r="H1358" t="s">
        <v>3919</v>
      </c>
      <c r="I1358" t="s">
        <v>3920</v>
      </c>
      <c r="J1358" t="s">
        <v>136</v>
      </c>
      <c r="K1358" t="s">
        <v>401</v>
      </c>
      <c r="L1358" t="s">
        <v>41</v>
      </c>
      <c r="M1358">
        <f t="shared" si="86"/>
        <v>0</v>
      </c>
      <c r="N1358" t="s">
        <v>24</v>
      </c>
      <c r="O1358" t="s">
        <v>3921</v>
      </c>
      <c r="P1358">
        <f t="shared" si="87"/>
        <v>644957</v>
      </c>
      <c r="Q1358">
        <v>749950</v>
      </c>
      <c r="R1358" t="e">
        <v>#VALUE!</v>
      </c>
      <c r="S1358" t="e">
        <f t="shared" si="88"/>
        <v>#VALUE!</v>
      </c>
    </row>
    <row r="1359" spans="1:19" x14ac:dyDescent="0.25">
      <c r="A1359" t="s">
        <v>16</v>
      </c>
      <c r="B1359" t="s">
        <v>3922</v>
      </c>
      <c r="C1359">
        <v>2019</v>
      </c>
      <c r="D1359">
        <f t="shared" si="85"/>
        <v>78052.990000000005</v>
      </c>
      <c r="E1359">
        <v>48500</v>
      </c>
      <c r="F1359" t="s">
        <v>1789</v>
      </c>
      <c r="G1359" t="s">
        <v>29</v>
      </c>
      <c r="H1359" t="s">
        <v>3923</v>
      </c>
      <c r="I1359" t="s">
        <v>134</v>
      </c>
      <c r="J1359" t="s">
        <v>22</v>
      </c>
      <c r="K1359" t="s">
        <v>22</v>
      </c>
      <c r="L1359" t="s">
        <v>23</v>
      </c>
      <c r="M1359">
        <f t="shared" si="86"/>
        <v>1</v>
      </c>
      <c r="N1359" t="s">
        <v>24</v>
      </c>
      <c r="O1359" t="s">
        <v>407</v>
      </c>
      <c r="P1359">
        <f t="shared" si="87"/>
        <v>38699.14</v>
      </c>
      <c r="Q1359">
        <v>44999</v>
      </c>
      <c r="R1359">
        <v>480</v>
      </c>
      <c r="S1359">
        <f t="shared" si="88"/>
        <v>5</v>
      </c>
    </row>
    <row r="1360" spans="1:19" x14ac:dyDescent="0.25">
      <c r="A1360" t="s">
        <v>567</v>
      </c>
      <c r="B1360" t="s">
        <v>1839</v>
      </c>
      <c r="C1360">
        <v>2018</v>
      </c>
      <c r="D1360">
        <f t="shared" si="85"/>
        <v>83685.679999999993</v>
      </c>
      <c r="E1360">
        <v>52000</v>
      </c>
      <c r="F1360" t="s">
        <v>163</v>
      </c>
      <c r="G1360" t="s">
        <v>245</v>
      </c>
      <c r="H1360" t="s">
        <v>2909</v>
      </c>
      <c r="I1360" t="s">
        <v>21</v>
      </c>
      <c r="J1360" t="s">
        <v>33</v>
      </c>
      <c r="K1360" t="s">
        <v>22</v>
      </c>
      <c r="L1360" t="s">
        <v>41</v>
      </c>
      <c r="M1360">
        <f t="shared" si="86"/>
        <v>0</v>
      </c>
      <c r="N1360" t="s">
        <v>24</v>
      </c>
      <c r="O1360" t="s">
        <v>1450</v>
      </c>
      <c r="P1360">
        <f t="shared" si="87"/>
        <v>43000</v>
      </c>
      <c r="Q1360">
        <v>50000</v>
      </c>
      <c r="R1360">
        <v>350</v>
      </c>
      <c r="S1360">
        <f t="shared" si="88"/>
        <v>6.7</v>
      </c>
    </row>
    <row r="1361" spans="1:19" x14ac:dyDescent="0.25">
      <c r="A1361" t="s">
        <v>97</v>
      </c>
      <c r="B1361" t="s">
        <v>3924</v>
      </c>
      <c r="C1361">
        <v>2007</v>
      </c>
      <c r="D1361">
        <f t="shared" si="85"/>
        <v>288071.86</v>
      </c>
      <c r="E1361">
        <v>179000</v>
      </c>
      <c r="F1361" t="s">
        <v>2426</v>
      </c>
      <c r="G1361" t="s">
        <v>29</v>
      </c>
      <c r="H1361" t="s">
        <v>3925</v>
      </c>
      <c r="I1361" t="s">
        <v>72</v>
      </c>
      <c r="J1361" t="s">
        <v>61</v>
      </c>
      <c r="K1361" t="s">
        <v>22</v>
      </c>
      <c r="L1361" t="s">
        <v>23</v>
      </c>
      <c r="M1361">
        <f t="shared" si="86"/>
        <v>1</v>
      </c>
      <c r="N1361" t="s">
        <v>24</v>
      </c>
      <c r="O1361" t="s">
        <v>3926</v>
      </c>
      <c r="P1361">
        <f t="shared" si="87"/>
        <v>15394</v>
      </c>
      <c r="Q1361">
        <v>17900</v>
      </c>
      <c r="R1361">
        <v>239</v>
      </c>
      <c r="S1361">
        <f t="shared" si="88"/>
        <v>4</v>
      </c>
    </row>
    <row r="1362" spans="1:19" x14ac:dyDescent="0.25">
      <c r="A1362" t="s">
        <v>125</v>
      </c>
      <c r="B1362" t="s">
        <v>3927</v>
      </c>
      <c r="C1362">
        <v>2019</v>
      </c>
      <c r="D1362">
        <f t="shared" si="85"/>
        <v>68599.726840000003</v>
      </c>
      <c r="E1362">
        <v>42626</v>
      </c>
      <c r="F1362" t="s">
        <v>3928</v>
      </c>
      <c r="G1362" t="s">
        <v>29</v>
      </c>
      <c r="H1362" t="s">
        <v>3929</v>
      </c>
      <c r="I1362" t="s">
        <v>95</v>
      </c>
      <c r="J1362" t="s">
        <v>61</v>
      </c>
      <c r="K1362" t="s">
        <v>214</v>
      </c>
      <c r="L1362" t="s">
        <v>41</v>
      </c>
      <c r="M1362">
        <f t="shared" si="86"/>
        <v>0</v>
      </c>
      <c r="N1362" t="s">
        <v>24</v>
      </c>
      <c r="O1362" t="s">
        <v>333</v>
      </c>
      <c r="P1362">
        <f t="shared" si="87"/>
        <v>36120</v>
      </c>
      <c r="Q1362">
        <v>42000</v>
      </c>
      <c r="R1362">
        <v>485</v>
      </c>
      <c r="S1362">
        <f t="shared" si="88"/>
        <v>6.4</v>
      </c>
    </row>
    <row r="1363" spans="1:19" x14ac:dyDescent="0.25">
      <c r="A1363" t="s">
        <v>35</v>
      </c>
      <c r="B1363" t="s">
        <v>1373</v>
      </c>
      <c r="C1363">
        <v>2018</v>
      </c>
      <c r="D1363">
        <f t="shared" si="85"/>
        <v>106055.50599999999</v>
      </c>
      <c r="E1363">
        <v>65900</v>
      </c>
      <c r="F1363" t="s">
        <v>3930</v>
      </c>
      <c r="G1363" t="s">
        <v>29</v>
      </c>
      <c r="H1363" t="s">
        <v>1375</v>
      </c>
      <c r="I1363" t="s">
        <v>107</v>
      </c>
      <c r="J1363" t="s">
        <v>33</v>
      </c>
      <c r="K1363" t="s">
        <v>22</v>
      </c>
      <c r="L1363" t="s">
        <v>23</v>
      </c>
      <c r="M1363">
        <f t="shared" si="86"/>
        <v>1</v>
      </c>
      <c r="N1363" t="s">
        <v>24</v>
      </c>
      <c r="O1363" t="s">
        <v>3931</v>
      </c>
      <c r="P1363">
        <f t="shared" si="87"/>
        <v>29842</v>
      </c>
      <c r="Q1363">
        <v>34700</v>
      </c>
      <c r="R1363">
        <v>301</v>
      </c>
      <c r="S1363">
        <f t="shared" si="88"/>
        <v>4.5999999999999996</v>
      </c>
    </row>
    <row r="1364" spans="1:19" x14ac:dyDescent="0.25">
      <c r="A1364" t="s">
        <v>142</v>
      </c>
      <c r="B1364" t="s">
        <v>3932</v>
      </c>
      <c r="C1364">
        <v>2022</v>
      </c>
      <c r="D1364">
        <f t="shared" si="85"/>
        <v>12107.06482</v>
      </c>
      <c r="E1364">
        <v>7523</v>
      </c>
      <c r="F1364" t="s">
        <v>3933</v>
      </c>
      <c r="G1364" t="s">
        <v>29</v>
      </c>
      <c r="H1364" t="s">
        <v>2761</v>
      </c>
      <c r="I1364" t="s">
        <v>31</v>
      </c>
      <c r="J1364" t="s">
        <v>22</v>
      </c>
      <c r="K1364" t="s">
        <v>22</v>
      </c>
      <c r="L1364" t="s">
        <v>41</v>
      </c>
      <c r="M1364">
        <f t="shared" si="86"/>
        <v>0</v>
      </c>
      <c r="O1364" t="s">
        <v>3934</v>
      </c>
      <c r="P1364">
        <f t="shared" si="87"/>
        <v>46906.979999999996</v>
      </c>
      <c r="Q1364">
        <v>54543</v>
      </c>
      <c r="R1364" t="e">
        <v>#VALUE!</v>
      </c>
      <c r="S1364" t="e">
        <f t="shared" si="88"/>
        <v>#VALUE!</v>
      </c>
    </row>
    <row r="1365" spans="1:19" x14ac:dyDescent="0.25">
      <c r="A1365" t="s">
        <v>110</v>
      </c>
      <c r="B1365" t="s">
        <v>3935</v>
      </c>
      <c r="C1365">
        <v>2019</v>
      </c>
      <c r="D1365">
        <f t="shared" si="85"/>
        <v>55304.969100000002</v>
      </c>
      <c r="E1365">
        <v>34365</v>
      </c>
      <c r="F1365" t="s">
        <v>1840</v>
      </c>
      <c r="G1365" t="s">
        <v>29</v>
      </c>
      <c r="H1365" t="s">
        <v>346</v>
      </c>
      <c r="I1365" t="s">
        <v>39</v>
      </c>
      <c r="J1365" t="s">
        <v>3936</v>
      </c>
      <c r="K1365" t="s">
        <v>813</v>
      </c>
      <c r="L1365" t="s">
        <v>41</v>
      </c>
      <c r="M1365">
        <f t="shared" si="86"/>
        <v>0</v>
      </c>
      <c r="O1365" t="s">
        <v>1805</v>
      </c>
      <c r="P1365">
        <f t="shared" si="87"/>
        <v>51254.28</v>
      </c>
      <c r="Q1365">
        <v>59598</v>
      </c>
      <c r="R1365" t="e">
        <v>#VALUE!</v>
      </c>
      <c r="S1365">
        <f t="shared" si="88"/>
        <v>2</v>
      </c>
    </row>
    <row r="1366" spans="1:19" x14ac:dyDescent="0.25">
      <c r="A1366" t="s">
        <v>201</v>
      </c>
      <c r="B1366" t="s">
        <v>3937</v>
      </c>
      <c r="C1366">
        <v>2021</v>
      </c>
      <c r="D1366">
        <f t="shared" si="85"/>
        <v>27276.703659999999</v>
      </c>
      <c r="E1366">
        <v>16949</v>
      </c>
      <c r="F1366" t="s">
        <v>3938</v>
      </c>
      <c r="G1366" t="s">
        <v>29</v>
      </c>
      <c r="H1366" t="s">
        <v>288</v>
      </c>
      <c r="I1366" t="s">
        <v>571</v>
      </c>
      <c r="J1366" t="s">
        <v>733</v>
      </c>
      <c r="K1366" t="s">
        <v>22</v>
      </c>
      <c r="L1366" t="s">
        <v>41</v>
      </c>
      <c r="M1366">
        <f t="shared" si="86"/>
        <v>0</v>
      </c>
      <c r="N1366" t="s">
        <v>24</v>
      </c>
      <c r="O1366" t="s">
        <v>3469</v>
      </c>
      <c r="P1366">
        <f t="shared" si="87"/>
        <v>21495.7</v>
      </c>
      <c r="Q1366">
        <v>24995</v>
      </c>
      <c r="R1366" t="e">
        <v>#VALUE!</v>
      </c>
      <c r="S1366" t="e">
        <f t="shared" si="88"/>
        <v>#VALUE!</v>
      </c>
    </row>
    <row r="1367" spans="1:19" x14ac:dyDescent="0.25">
      <c r="A1367" t="s">
        <v>120</v>
      </c>
      <c r="B1367" t="s">
        <v>1663</v>
      </c>
      <c r="C1367">
        <v>2022</v>
      </c>
      <c r="D1367">
        <f t="shared" si="85"/>
        <v>12823.22112</v>
      </c>
      <c r="E1367">
        <v>7968</v>
      </c>
      <c r="F1367" t="s">
        <v>3939</v>
      </c>
      <c r="G1367" t="s">
        <v>46</v>
      </c>
      <c r="H1367" t="s">
        <v>1665</v>
      </c>
      <c r="I1367" t="s">
        <v>191</v>
      </c>
      <c r="J1367" t="s">
        <v>118</v>
      </c>
      <c r="K1367" t="s">
        <v>118</v>
      </c>
      <c r="L1367" t="s">
        <v>41</v>
      </c>
      <c r="M1367">
        <f t="shared" si="86"/>
        <v>0</v>
      </c>
      <c r="N1367" t="s">
        <v>24</v>
      </c>
      <c r="O1367" t="s">
        <v>956</v>
      </c>
      <c r="P1367">
        <f t="shared" si="87"/>
        <v>90299.14</v>
      </c>
      <c r="Q1367">
        <v>104999</v>
      </c>
      <c r="R1367">
        <v>496</v>
      </c>
      <c r="S1367">
        <f t="shared" si="88"/>
        <v>4</v>
      </c>
    </row>
    <row r="1368" spans="1:19" x14ac:dyDescent="0.25">
      <c r="A1368" t="s">
        <v>277</v>
      </c>
      <c r="B1368" t="s">
        <v>3940</v>
      </c>
      <c r="C1368">
        <v>2018</v>
      </c>
      <c r="D1368">
        <f t="shared" si="85"/>
        <v>98169.74</v>
      </c>
      <c r="E1368">
        <v>61000</v>
      </c>
      <c r="F1368" t="s">
        <v>1788</v>
      </c>
      <c r="G1368" t="s">
        <v>29</v>
      </c>
      <c r="H1368" t="s">
        <v>3941</v>
      </c>
      <c r="I1368" t="s">
        <v>107</v>
      </c>
      <c r="J1368" t="s">
        <v>33</v>
      </c>
      <c r="K1368" t="s">
        <v>33</v>
      </c>
      <c r="L1368" t="s">
        <v>41</v>
      </c>
      <c r="M1368">
        <f t="shared" si="86"/>
        <v>0</v>
      </c>
      <c r="N1368" t="s">
        <v>24</v>
      </c>
      <c r="O1368" t="s">
        <v>3864</v>
      </c>
      <c r="P1368">
        <f t="shared" si="87"/>
        <v>49450</v>
      </c>
      <c r="Q1368">
        <v>57500</v>
      </c>
      <c r="R1368">
        <v>330</v>
      </c>
      <c r="S1368">
        <f t="shared" si="88"/>
        <v>3</v>
      </c>
    </row>
    <row r="1369" spans="1:19" x14ac:dyDescent="0.25">
      <c r="A1369" t="s">
        <v>43</v>
      </c>
      <c r="B1369" t="s">
        <v>1946</v>
      </c>
      <c r="C1369">
        <v>2018</v>
      </c>
      <c r="D1369">
        <f t="shared" si="85"/>
        <v>161841.66776000001</v>
      </c>
      <c r="E1369">
        <v>100564</v>
      </c>
      <c r="F1369" t="s">
        <v>3942</v>
      </c>
      <c r="G1369" t="s">
        <v>29</v>
      </c>
      <c r="H1369" t="s">
        <v>869</v>
      </c>
      <c r="I1369" t="s">
        <v>2295</v>
      </c>
      <c r="J1369" t="s">
        <v>22</v>
      </c>
      <c r="K1369" t="s">
        <v>1103</v>
      </c>
      <c r="L1369" t="s">
        <v>41</v>
      </c>
      <c r="M1369">
        <f t="shared" si="86"/>
        <v>0</v>
      </c>
      <c r="O1369" t="s">
        <v>3943</v>
      </c>
      <c r="P1369">
        <f t="shared" si="87"/>
        <v>19870.3</v>
      </c>
      <c r="Q1369">
        <v>23105</v>
      </c>
      <c r="R1369" t="e">
        <v>#VALUE!</v>
      </c>
      <c r="S1369" t="e">
        <f t="shared" si="88"/>
        <v>#VALUE!</v>
      </c>
    </row>
    <row r="1370" spans="1:19" x14ac:dyDescent="0.25">
      <c r="A1370" t="s">
        <v>16</v>
      </c>
      <c r="B1370" t="s">
        <v>3944</v>
      </c>
      <c r="C1370">
        <v>2022</v>
      </c>
      <c r="D1370">
        <f t="shared" si="85"/>
        <v>22047.957999999999</v>
      </c>
      <c r="E1370">
        <v>13700</v>
      </c>
      <c r="F1370" t="s">
        <v>2620</v>
      </c>
      <c r="G1370" t="s">
        <v>46</v>
      </c>
      <c r="H1370" t="s">
        <v>3945</v>
      </c>
      <c r="I1370" t="s">
        <v>521</v>
      </c>
      <c r="J1370" t="s">
        <v>40</v>
      </c>
      <c r="K1370" t="s">
        <v>108</v>
      </c>
      <c r="L1370" t="s">
        <v>41</v>
      </c>
      <c r="M1370">
        <f t="shared" si="86"/>
        <v>0</v>
      </c>
      <c r="N1370" t="s">
        <v>24</v>
      </c>
      <c r="O1370" t="s">
        <v>2123</v>
      </c>
      <c r="P1370">
        <f t="shared" si="87"/>
        <v>33970</v>
      </c>
      <c r="Q1370">
        <v>39500</v>
      </c>
      <c r="R1370">
        <v>191</v>
      </c>
      <c r="S1370">
        <f t="shared" si="88"/>
        <v>2.5</v>
      </c>
    </row>
    <row r="1371" spans="1:19" x14ac:dyDescent="0.25">
      <c r="A1371" t="s">
        <v>201</v>
      </c>
      <c r="B1371" t="s">
        <v>1352</v>
      </c>
      <c r="C1371">
        <v>2021</v>
      </c>
      <c r="D1371">
        <f t="shared" si="85"/>
        <v>62139.836080000001</v>
      </c>
      <c r="E1371">
        <v>38612</v>
      </c>
      <c r="F1371" t="s">
        <v>3946</v>
      </c>
      <c r="G1371" t="s">
        <v>29</v>
      </c>
      <c r="H1371" t="s">
        <v>30</v>
      </c>
      <c r="I1371" t="s">
        <v>31</v>
      </c>
      <c r="J1371" t="s">
        <v>1354</v>
      </c>
      <c r="K1371" t="s">
        <v>22</v>
      </c>
      <c r="L1371" t="s">
        <v>41</v>
      </c>
      <c r="M1371">
        <f t="shared" si="86"/>
        <v>0</v>
      </c>
      <c r="O1371" t="s">
        <v>3947</v>
      </c>
      <c r="P1371">
        <f t="shared" si="87"/>
        <v>36328.120000000003</v>
      </c>
      <c r="Q1371">
        <v>42242</v>
      </c>
      <c r="R1371" t="e">
        <v>#VALUE!</v>
      </c>
      <c r="S1371" t="e">
        <f t="shared" si="88"/>
        <v>#VALUE!</v>
      </c>
    </row>
    <row r="1372" spans="1:19" x14ac:dyDescent="0.25">
      <c r="A1372" t="s">
        <v>148</v>
      </c>
      <c r="B1372" t="s">
        <v>3948</v>
      </c>
      <c r="C1372">
        <v>2005</v>
      </c>
      <c r="D1372">
        <f t="shared" si="85"/>
        <v>249447.7</v>
      </c>
      <c r="E1372">
        <v>155000</v>
      </c>
      <c r="F1372" t="s">
        <v>2299</v>
      </c>
      <c r="G1372" t="s">
        <v>29</v>
      </c>
      <c r="H1372" t="s">
        <v>3949</v>
      </c>
      <c r="I1372" t="s">
        <v>72</v>
      </c>
      <c r="J1372" t="s">
        <v>40</v>
      </c>
      <c r="K1372" t="s">
        <v>33</v>
      </c>
      <c r="L1372" t="s">
        <v>23</v>
      </c>
      <c r="M1372">
        <f t="shared" si="86"/>
        <v>1</v>
      </c>
      <c r="N1372" t="s">
        <v>24</v>
      </c>
      <c r="O1372" t="s">
        <v>3950</v>
      </c>
      <c r="P1372">
        <f t="shared" si="87"/>
        <v>6875.7</v>
      </c>
      <c r="Q1372">
        <v>7995</v>
      </c>
      <c r="R1372">
        <v>220</v>
      </c>
      <c r="S1372">
        <f t="shared" si="88"/>
        <v>3.5</v>
      </c>
    </row>
    <row r="1373" spans="1:19" x14ac:dyDescent="0.25">
      <c r="A1373" t="s">
        <v>120</v>
      </c>
      <c r="B1373" t="s">
        <v>1140</v>
      </c>
      <c r="C1373">
        <v>2017</v>
      </c>
      <c r="D1373">
        <f t="shared" si="85"/>
        <v>90123.04</v>
      </c>
      <c r="E1373">
        <v>56000</v>
      </c>
      <c r="F1373" t="s">
        <v>3799</v>
      </c>
      <c r="G1373" t="s">
        <v>29</v>
      </c>
      <c r="H1373" t="s">
        <v>1142</v>
      </c>
      <c r="I1373" t="s">
        <v>107</v>
      </c>
      <c r="J1373" t="s">
        <v>33</v>
      </c>
      <c r="K1373" t="s">
        <v>118</v>
      </c>
      <c r="L1373" t="s">
        <v>41</v>
      </c>
      <c r="M1373">
        <f t="shared" si="86"/>
        <v>0</v>
      </c>
      <c r="N1373" t="s">
        <v>24</v>
      </c>
      <c r="O1373" t="s">
        <v>3558</v>
      </c>
      <c r="P1373">
        <f t="shared" si="87"/>
        <v>30745</v>
      </c>
      <c r="Q1373">
        <v>35750</v>
      </c>
      <c r="R1373">
        <v>402</v>
      </c>
      <c r="S1373">
        <f t="shared" si="88"/>
        <v>4.7</v>
      </c>
    </row>
    <row r="1374" spans="1:19" x14ac:dyDescent="0.25">
      <c r="A1374" t="s">
        <v>84</v>
      </c>
      <c r="B1374" t="s">
        <v>3307</v>
      </c>
      <c r="C1374">
        <v>2022</v>
      </c>
      <c r="D1374">
        <f t="shared" si="85"/>
        <v>24312.29938</v>
      </c>
      <c r="E1374">
        <v>15107</v>
      </c>
      <c r="F1374" t="s">
        <v>3951</v>
      </c>
      <c r="G1374" t="s">
        <v>29</v>
      </c>
      <c r="H1374" t="s">
        <v>3781</v>
      </c>
      <c r="I1374" t="s">
        <v>31</v>
      </c>
      <c r="J1374" t="s">
        <v>2614</v>
      </c>
      <c r="K1374" t="s">
        <v>813</v>
      </c>
      <c r="L1374" t="s">
        <v>41</v>
      </c>
      <c r="M1374">
        <f t="shared" si="86"/>
        <v>0</v>
      </c>
      <c r="O1374" t="s">
        <v>3952</v>
      </c>
      <c r="P1374">
        <f t="shared" si="87"/>
        <v>98814</v>
      </c>
      <c r="Q1374">
        <v>114900</v>
      </c>
      <c r="R1374" t="e">
        <v>#VALUE!</v>
      </c>
      <c r="S1374" t="e">
        <f t="shared" si="88"/>
        <v>#VALUE!</v>
      </c>
    </row>
    <row r="1375" spans="1:19" x14ac:dyDescent="0.25">
      <c r="A1375" t="s">
        <v>97</v>
      </c>
      <c r="B1375" t="s">
        <v>3953</v>
      </c>
      <c r="C1375">
        <v>2022</v>
      </c>
      <c r="D1375">
        <f t="shared" si="85"/>
        <v>71549.647060000003</v>
      </c>
      <c r="E1375">
        <v>44459</v>
      </c>
      <c r="F1375" t="s">
        <v>3954</v>
      </c>
      <c r="G1375" t="s">
        <v>46</v>
      </c>
      <c r="H1375" t="s">
        <v>3955</v>
      </c>
      <c r="I1375" t="s">
        <v>72</v>
      </c>
      <c r="J1375" t="s">
        <v>61</v>
      </c>
      <c r="K1375" t="s">
        <v>33</v>
      </c>
      <c r="L1375" t="s">
        <v>41</v>
      </c>
      <c r="M1375">
        <f t="shared" si="86"/>
        <v>0</v>
      </c>
      <c r="N1375" t="s">
        <v>24</v>
      </c>
      <c r="O1375" t="s">
        <v>3956</v>
      </c>
      <c r="P1375">
        <f t="shared" si="87"/>
        <v>19732.7</v>
      </c>
      <c r="Q1375">
        <v>22945</v>
      </c>
      <c r="R1375">
        <v>121</v>
      </c>
      <c r="S1375">
        <f t="shared" si="88"/>
        <v>1.8</v>
      </c>
    </row>
    <row r="1376" spans="1:19" x14ac:dyDescent="0.25">
      <c r="A1376" t="s">
        <v>120</v>
      </c>
      <c r="B1376" t="s">
        <v>3263</v>
      </c>
      <c r="C1376">
        <v>2017</v>
      </c>
      <c r="D1376">
        <f t="shared" si="85"/>
        <v>49889.54</v>
      </c>
      <c r="E1376">
        <v>31000</v>
      </c>
      <c r="F1376" t="s">
        <v>2384</v>
      </c>
      <c r="G1376" t="s">
        <v>29</v>
      </c>
      <c r="H1376" t="s">
        <v>475</v>
      </c>
      <c r="I1376" t="s">
        <v>72</v>
      </c>
      <c r="J1376" t="s">
        <v>40</v>
      </c>
      <c r="K1376" t="s">
        <v>118</v>
      </c>
      <c r="L1376" t="s">
        <v>23</v>
      </c>
      <c r="M1376">
        <f t="shared" si="86"/>
        <v>1</v>
      </c>
      <c r="N1376" t="s">
        <v>24</v>
      </c>
      <c r="O1376" t="s">
        <v>1376</v>
      </c>
      <c r="P1376">
        <f t="shared" si="87"/>
        <v>32680</v>
      </c>
      <c r="Q1376">
        <v>38000</v>
      </c>
      <c r="R1376">
        <v>241</v>
      </c>
      <c r="S1376">
        <f t="shared" si="88"/>
        <v>2</v>
      </c>
    </row>
    <row r="1377" spans="1:19" x14ac:dyDescent="0.25">
      <c r="A1377" t="s">
        <v>120</v>
      </c>
      <c r="B1377" t="s">
        <v>3957</v>
      </c>
      <c r="C1377">
        <v>2012</v>
      </c>
      <c r="D1377">
        <f t="shared" si="85"/>
        <v>70810.960000000006</v>
      </c>
      <c r="E1377">
        <v>44000</v>
      </c>
      <c r="F1377" t="s">
        <v>1679</v>
      </c>
      <c r="G1377" t="s">
        <v>29</v>
      </c>
      <c r="H1377" t="s">
        <v>342</v>
      </c>
      <c r="I1377" t="s">
        <v>107</v>
      </c>
      <c r="J1377" t="s">
        <v>33</v>
      </c>
      <c r="K1377" t="s">
        <v>118</v>
      </c>
      <c r="L1377" t="s">
        <v>23</v>
      </c>
      <c r="M1377">
        <f t="shared" si="86"/>
        <v>1</v>
      </c>
      <c r="N1377" t="s">
        <v>24</v>
      </c>
      <c r="O1377" t="s">
        <v>3958</v>
      </c>
      <c r="P1377">
        <f t="shared" si="87"/>
        <v>19110.919999999998</v>
      </c>
      <c r="Q1377">
        <v>22222</v>
      </c>
      <c r="R1377">
        <v>302</v>
      </c>
      <c r="S1377">
        <f t="shared" si="88"/>
        <v>3.5</v>
      </c>
    </row>
    <row r="1378" spans="1:19" x14ac:dyDescent="0.25">
      <c r="A1378" t="s">
        <v>120</v>
      </c>
      <c r="B1378" t="s">
        <v>3959</v>
      </c>
      <c r="C1378">
        <v>2018</v>
      </c>
      <c r="D1378">
        <f t="shared" si="85"/>
        <v>36303.491719999998</v>
      </c>
      <c r="E1378">
        <v>22558</v>
      </c>
      <c r="F1378" t="s">
        <v>3960</v>
      </c>
      <c r="G1378" t="s">
        <v>29</v>
      </c>
      <c r="H1378" t="s">
        <v>525</v>
      </c>
      <c r="I1378" t="s">
        <v>123</v>
      </c>
      <c r="J1378" t="s">
        <v>22</v>
      </c>
      <c r="K1378" t="s">
        <v>22</v>
      </c>
      <c r="L1378" t="s">
        <v>41</v>
      </c>
      <c r="M1378">
        <f t="shared" si="86"/>
        <v>0</v>
      </c>
      <c r="N1378" t="s">
        <v>24</v>
      </c>
      <c r="O1378" t="s">
        <v>3621</v>
      </c>
      <c r="P1378">
        <f t="shared" si="87"/>
        <v>40974.699999999997</v>
      </c>
      <c r="Q1378">
        <v>47645</v>
      </c>
      <c r="R1378" t="e">
        <v>#VALUE!</v>
      </c>
      <c r="S1378" t="e">
        <f t="shared" si="88"/>
        <v>#VALUE!</v>
      </c>
    </row>
    <row r="1379" spans="1:19" x14ac:dyDescent="0.25">
      <c r="A1379" t="s">
        <v>210</v>
      </c>
      <c r="B1379" t="s">
        <v>2523</v>
      </c>
      <c r="C1379">
        <v>2003</v>
      </c>
      <c r="D1379">
        <f t="shared" si="85"/>
        <v>186936.10638000001</v>
      </c>
      <c r="E1379">
        <v>116157</v>
      </c>
      <c r="F1379" t="s">
        <v>3961</v>
      </c>
      <c r="G1379" t="s">
        <v>29</v>
      </c>
      <c r="H1379" t="s">
        <v>3962</v>
      </c>
      <c r="I1379" t="s">
        <v>557</v>
      </c>
      <c r="J1379" t="s">
        <v>146</v>
      </c>
      <c r="K1379" t="s">
        <v>146</v>
      </c>
      <c r="L1379" t="s">
        <v>41</v>
      </c>
      <c r="M1379">
        <f t="shared" si="86"/>
        <v>0</v>
      </c>
      <c r="N1379" t="s">
        <v>24</v>
      </c>
      <c r="O1379" t="s">
        <v>3963</v>
      </c>
      <c r="P1379">
        <f t="shared" si="87"/>
        <v>12255</v>
      </c>
      <c r="Q1379">
        <v>14250</v>
      </c>
      <c r="R1379">
        <v>210</v>
      </c>
      <c r="S1379">
        <f t="shared" si="88"/>
        <v>4</v>
      </c>
    </row>
    <row r="1380" spans="1:19" x14ac:dyDescent="0.25">
      <c r="A1380" t="s">
        <v>103</v>
      </c>
      <c r="B1380" t="s">
        <v>3964</v>
      </c>
      <c r="C1380">
        <v>2018</v>
      </c>
      <c r="D1380">
        <f t="shared" si="85"/>
        <v>37819.49</v>
      </c>
      <c r="E1380">
        <v>23500</v>
      </c>
      <c r="F1380" t="s">
        <v>3965</v>
      </c>
      <c r="G1380" t="s">
        <v>29</v>
      </c>
      <c r="H1380" t="s">
        <v>970</v>
      </c>
      <c r="I1380" t="s">
        <v>165</v>
      </c>
      <c r="J1380" t="s">
        <v>22</v>
      </c>
      <c r="K1380" t="s">
        <v>22</v>
      </c>
      <c r="L1380" t="s">
        <v>23</v>
      </c>
      <c r="M1380">
        <f t="shared" si="86"/>
        <v>1</v>
      </c>
      <c r="N1380" t="s">
        <v>24</v>
      </c>
      <c r="O1380" t="s">
        <v>1450</v>
      </c>
      <c r="P1380">
        <f t="shared" si="87"/>
        <v>43000</v>
      </c>
      <c r="Q1380">
        <v>50000</v>
      </c>
      <c r="R1380">
        <v>450</v>
      </c>
      <c r="S1380">
        <f t="shared" si="88"/>
        <v>3.5</v>
      </c>
    </row>
    <row r="1381" spans="1:19" x14ac:dyDescent="0.25">
      <c r="A1381" t="s">
        <v>148</v>
      </c>
      <c r="B1381" t="s">
        <v>1233</v>
      </c>
      <c r="C1381">
        <v>2008</v>
      </c>
      <c r="D1381">
        <f t="shared" si="85"/>
        <v>45302.921000000002</v>
      </c>
      <c r="E1381">
        <v>28150</v>
      </c>
      <c r="F1381" t="s">
        <v>3966</v>
      </c>
      <c r="G1381" t="s">
        <v>29</v>
      </c>
      <c r="H1381" t="s">
        <v>3967</v>
      </c>
      <c r="I1381" t="s">
        <v>107</v>
      </c>
      <c r="J1381" t="s">
        <v>214</v>
      </c>
      <c r="K1381" t="s">
        <v>146</v>
      </c>
      <c r="L1381" t="s">
        <v>41</v>
      </c>
      <c r="M1381">
        <f t="shared" si="86"/>
        <v>0</v>
      </c>
      <c r="N1381" t="s">
        <v>24</v>
      </c>
      <c r="O1381" t="s">
        <v>67</v>
      </c>
      <c r="P1381">
        <f t="shared" si="87"/>
        <v>26660</v>
      </c>
      <c r="Q1381">
        <v>31000</v>
      </c>
      <c r="R1381">
        <v>430</v>
      </c>
      <c r="S1381">
        <f t="shared" si="88"/>
        <v>6.2</v>
      </c>
    </row>
    <row r="1382" spans="1:19" x14ac:dyDescent="0.25">
      <c r="A1382" t="s">
        <v>503</v>
      </c>
      <c r="B1382" t="s">
        <v>3968</v>
      </c>
      <c r="C1382">
        <v>2016</v>
      </c>
      <c r="D1382">
        <f t="shared" si="85"/>
        <v>221284.25</v>
      </c>
      <c r="E1382">
        <v>137500</v>
      </c>
      <c r="F1382" t="s">
        <v>3969</v>
      </c>
      <c r="G1382" t="s">
        <v>29</v>
      </c>
      <c r="H1382" t="s">
        <v>1808</v>
      </c>
      <c r="I1382" t="s">
        <v>72</v>
      </c>
      <c r="J1382" t="s">
        <v>22</v>
      </c>
      <c r="K1382" t="s">
        <v>22</v>
      </c>
      <c r="L1382" t="s">
        <v>23</v>
      </c>
      <c r="M1382">
        <f t="shared" si="86"/>
        <v>1</v>
      </c>
      <c r="N1382" t="s">
        <v>24</v>
      </c>
      <c r="O1382" t="s">
        <v>1090</v>
      </c>
      <c r="P1382">
        <f t="shared" si="87"/>
        <v>25370</v>
      </c>
      <c r="Q1382">
        <v>29500</v>
      </c>
      <c r="R1382">
        <v>420</v>
      </c>
      <c r="S1382">
        <f t="shared" si="88"/>
        <v>6.2</v>
      </c>
    </row>
    <row r="1383" spans="1:19" x14ac:dyDescent="0.25">
      <c r="A1383" t="s">
        <v>120</v>
      </c>
      <c r="B1383" t="s">
        <v>121</v>
      </c>
      <c r="C1383">
        <v>2021</v>
      </c>
      <c r="D1383">
        <f t="shared" si="85"/>
        <v>3675.7325599999999</v>
      </c>
      <c r="E1383">
        <v>2284</v>
      </c>
      <c r="F1383" t="s">
        <v>3970</v>
      </c>
      <c r="G1383" t="s">
        <v>29</v>
      </c>
      <c r="H1383" t="s">
        <v>53</v>
      </c>
      <c r="I1383" t="s">
        <v>123</v>
      </c>
      <c r="J1383" t="s">
        <v>22</v>
      </c>
      <c r="K1383" t="s">
        <v>2466</v>
      </c>
      <c r="L1383" t="s">
        <v>41</v>
      </c>
      <c r="M1383">
        <f t="shared" si="86"/>
        <v>0</v>
      </c>
      <c r="N1383" t="s">
        <v>24</v>
      </c>
      <c r="O1383" t="s">
        <v>3971</v>
      </c>
      <c r="P1383">
        <f t="shared" si="87"/>
        <v>135450</v>
      </c>
      <c r="Q1383">
        <v>157500</v>
      </c>
      <c r="R1383" t="e">
        <v>#VALUE!</v>
      </c>
      <c r="S1383" t="e">
        <f t="shared" si="88"/>
        <v>#VALUE!</v>
      </c>
    </row>
    <row r="1384" spans="1:19" x14ac:dyDescent="0.25">
      <c r="A1384" t="s">
        <v>84</v>
      </c>
      <c r="B1384" t="s">
        <v>3972</v>
      </c>
      <c r="C1384">
        <v>2023</v>
      </c>
      <c r="D1384">
        <f t="shared" si="85"/>
        <v>563.26900000000001</v>
      </c>
      <c r="E1384">
        <v>350</v>
      </c>
      <c r="F1384" t="s">
        <v>3973</v>
      </c>
      <c r="G1384" t="s">
        <v>29</v>
      </c>
      <c r="H1384" t="s">
        <v>1327</v>
      </c>
      <c r="I1384" t="s">
        <v>107</v>
      </c>
      <c r="J1384" t="s">
        <v>22</v>
      </c>
      <c r="K1384" t="s">
        <v>146</v>
      </c>
      <c r="L1384" t="s">
        <v>41</v>
      </c>
      <c r="M1384">
        <f t="shared" si="86"/>
        <v>0</v>
      </c>
      <c r="N1384" t="s">
        <v>24</v>
      </c>
      <c r="O1384" t="s">
        <v>3974</v>
      </c>
      <c r="P1384">
        <f t="shared" si="87"/>
        <v>167700</v>
      </c>
      <c r="Q1384">
        <v>195000</v>
      </c>
      <c r="R1384">
        <v>523</v>
      </c>
      <c r="S1384">
        <f t="shared" si="88"/>
        <v>4.4000000000000004</v>
      </c>
    </row>
    <row r="1385" spans="1:19" x14ac:dyDescent="0.25">
      <c r="A1385" t="s">
        <v>16</v>
      </c>
      <c r="B1385" t="s">
        <v>1288</v>
      </c>
      <c r="C1385">
        <v>2017</v>
      </c>
      <c r="D1385">
        <f t="shared" si="85"/>
        <v>271978.46000000002</v>
      </c>
      <c r="E1385">
        <v>169000</v>
      </c>
      <c r="F1385" t="s">
        <v>3975</v>
      </c>
      <c r="G1385" t="s">
        <v>19</v>
      </c>
      <c r="H1385" t="s">
        <v>3976</v>
      </c>
      <c r="I1385" t="s">
        <v>72</v>
      </c>
      <c r="J1385" t="s">
        <v>118</v>
      </c>
      <c r="K1385" t="s">
        <v>146</v>
      </c>
      <c r="L1385" t="s">
        <v>41</v>
      </c>
      <c r="M1385">
        <f t="shared" si="86"/>
        <v>0</v>
      </c>
      <c r="N1385" t="s">
        <v>24</v>
      </c>
      <c r="O1385" t="s">
        <v>2056</v>
      </c>
      <c r="P1385">
        <f t="shared" si="87"/>
        <v>11180</v>
      </c>
      <c r="Q1385">
        <v>13000</v>
      </c>
      <c r="R1385">
        <v>290</v>
      </c>
      <c r="S1385">
        <f t="shared" si="88"/>
        <v>3.5</v>
      </c>
    </row>
    <row r="1386" spans="1:19" x14ac:dyDescent="0.25">
      <c r="A1386" t="s">
        <v>697</v>
      </c>
      <c r="B1386" t="s">
        <v>3977</v>
      </c>
      <c r="C1386">
        <v>2018</v>
      </c>
      <c r="D1386">
        <f t="shared" si="85"/>
        <v>28583.48774</v>
      </c>
      <c r="E1386">
        <v>17761</v>
      </c>
      <c r="F1386" t="s">
        <v>3978</v>
      </c>
      <c r="G1386" t="s">
        <v>29</v>
      </c>
      <c r="H1386" t="s">
        <v>3979</v>
      </c>
      <c r="I1386" t="s">
        <v>337</v>
      </c>
      <c r="J1386" t="s">
        <v>3980</v>
      </c>
      <c r="K1386" t="s">
        <v>1277</v>
      </c>
      <c r="L1386" t="s">
        <v>41</v>
      </c>
      <c r="M1386">
        <f t="shared" si="86"/>
        <v>0</v>
      </c>
      <c r="O1386" t="s">
        <v>3981</v>
      </c>
      <c r="P1386">
        <f t="shared" si="87"/>
        <v>209754</v>
      </c>
      <c r="Q1386">
        <v>243900</v>
      </c>
      <c r="R1386" t="e">
        <v>#VALUE!</v>
      </c>
      <c r="S1386" t="e">
        <f t="shared" si="88"/>
        <v>#VALUE!</v>
      </c>
    </row>
    <row r="1387" spans="1:19" x14ac:dyDescent="0.25">
      <c r="A1387" t="s">
        <v>148</v>
      </c>
      <c r="B1387" t="s">
        <v>3223</v>
      </c>
      <c r="C1387">
        <v>2010</v>
      </c>
      <c r="D1387">
        <f t="shared" si="85"/>
        <v>14401.98366</v>
      </c>
      <c r="E1387">
        <v>8949</v>
      </c>
      <c r="F1387" t="s">
        <v>3982</v>
      </c>
      <c r="G1387" t="s">
        <v>29</v>
      </c>
      <c r="H1387" t="s">
        <v>3846</v>
      </c>
      <c r="I1387" t="s">
        <v>454</v>
      </c>
      <c r="J1387" t="s">
        <v>101</v>
      </c>
      <c r="K1387" t="s">
        <v>22</v>
      </c>
      <c r="L1387" t="s">
        <v>41</v>
      </c>
      <c r="M1387">
        <f t="shared" si="86"/>
        <v>0</v>
      </c>
      <c r="N1387" t="s">
        <v>24</v>
      </c>
      <c r="O1387" t="s">
        <v>411</v>
      </c>
      <c r="P1387">
        <f t="shared" si="87"/>
        <v>25800</v>
      </c>
      <c r="Q1387">
        <v>30000</v>
      </c>
      <c r="R1387">
        <v>426</v>
      </c>
      <c r="S1387">
        <f t="shared" si="88"/>
        <v>6.2</v>
      </c>
    </row>
    <row r="1388" spans="1:19" x14ac:dyDescent="0.25">
      <c r="A1388" t="s">
        <v>68</v>
      </c>
      <c r="B1388" t="s">
        <v>1701</v>
      </c>
      <c r="C1388">
        <v>2020</v>
      </c>
      <c r="D1388">
        <f t="shared" si="85"/>
        <v>40407.308720000001</v>
      </c>
      <c r="E1388">
        <v>25108</v>
      </c>
      <c r="F1388" t="s">
        <v>3983</v>
      </c>
      <c r="G1388" t="s">
        <v>29</v>
      </c>
      <c r="H1388" t="s">
        <v>1327</v>
      </c>
      <c r="I1388" t="s">
        <v>95</v>
      </c>
      <c r="J1388" t="s">
        <v>22</v>
      </c>
      <c r="K1388" t="s">
        <v>22</v>
      </c>
      <c r="M1388">
        <f t="shared" si="86"/>
        <v>0</v>
      </c>
      <c r="O1388" t="s">
        <v>3984</v>
      </c>
      <c r="P1388">
        <f t="shared" si="87"/>
        <v>56760</v>
      </c>
      <c r="Q1388">
        <v>66000</v>
      </c>
      <c r="R1388">
        <v>523</v>
      </c>
      <c r="S1388">
        <f t="shared" si="88"/>
        <v>4.4000000000000004</v>
      </c>
    </row>
    <row r="1389" spans="1:19" x14ac:dyDescent="0.25">
      <c r="A1389" t="s">
        <v>84</v>
      </c>
      <c r="B1389" t="s">
        <v>3829</v>
      </c>
      <c r="C1389">
        <v>2016</v>
      </c>
      <c r="D1389">
        <f t="shared" si="85"/>
        <v>165762.01999999999</v>
      </c>
      <c r="E1389">
        <v>103000</v>
      </c>
      <c r="F1389" t="s">
        <v>1685</v>
      </c>
      <c r="G1389" t="s">
        <v>29</v>
      </c>
      <c r="H1389" t="s">
        <v>2355</v>
      </c>
      <c r="I1389" t="s">
        <v>107</v>
      </c>
      <c r="J1389" t="s">
        <v>22</v>
      </c>
      <c r="K1389" t="s">
        <v>22</v>
      </c>
      <c r="L1389" t="s">
        <v>41</v>
      </c>
      <c r="M1389">
        <f t="shared" si="86"/>
        <v>0</v>
      </c>
      <c r="N1389" t="s">
        <v>24</v>
      </c>
      <c r="O1389" t="s">
        <v>1674</v>
      </c>
      <c r="P1389">
        <f t="shared" si="87"/>
        <v>29239.14</v>
      </c>
      <c r="Q1389">
        <v>33999</v>
      </c>
      <c r="R1389">
        <v>380</v>
      </c>
      <c r="S1389">
        <f t="shared" si="88"/>
        <v>3</v>
      </c>
    </row>
    <row r="1390" spans="1:19" x14ac:dyDescent="0.25">
      <c r="A1390" t="s">
        <v>277</v>
      </c>
      <c r="B1390" t="s">
        <v>3985</v>
      </c>
      <c r="C1390">
        <v>2003</v>
      </c>
      <c r="D1390">
        <f t="shared" si="85"/>
        <v>140978.18400000001</v>
      </c>
      <c r="E1390">
        <v>87600</v>
      </c>
      <c r="F1390" t="s">
        <v>3986</v>
      </c>
      <c r="G1390" t="s">
        <v>29</v>
      </c>
      <c r="H1390" t="s">
        <v>3987</v>
      </c>
      <c r="I1390" t="s">
        <v>107</v>
      </c>
      <c r="J1390" t="s">
        <v>22</v>
      </c>
      <c r="K1390" t="s">
        <v>22</v>
      </c>
      <c r="L1390" t="s">
        <v>23</v>
      </c>
      <c r="M1390">
        <f t="shared" si="86"/>
        <v>1</v>
      </c>
      <c r="N1390" t="s">
        <v>24</v>
      </c>
      <c r="O1390" t="s">
        <v>675</v>
      </c>
      <c r="P1390">
        <f t="shared" si="87"/>
        <v>27520</v>
      </c>
      <c r="Q1390">
        <v>32000</v>
      </c>
      <c r="R1390">
        <v>315</v>
      </c>
      <c r="S1390">
        <f t="shared" si="88"/>
        <v>3.6</v>
      </c>
    </row>
    <row r="1391" spans="1:19" x14ac:dyDescent="0.25">
      <c r="A1391" t="s">
        <v>403</v>
      </c>
      <c r="B1391" t="s">
        <v>3988</v>
      </c>
      <c r="C1391">
        <v>2022</v>
      </c>
      <c r="D1391">
        <f t="shared" si="85"/>
        <v>1749.35258</v>
      </c>
      <c r="E1391">
        <v>1087</v>
      </c>
      <c r="F1391" t="s">
        <v>3989</v>
      </c>
      <c r="G1391" t="s">
        <v>29</v>
      </c>
      <c r="H1391" t="s">
        <v>3990</v>
      </c>
      <c r="I1391" t="s">
        <v>678</v>
      </c>
      <c r="J1391" t="s">
        <v>3991</v>
      </c>
      <c r="K1391" t="s">
        <v>22</v>
      </c>
      <c r="L1391" t="s">
        <v>41</v>
      </c>
      <c r="M1391">
        <f t="shared" si="86"/>
        <v>0</v>
      </c>
      <c r="N1391" t="s">
        <v>24</v>
      </c>
      <c r="O1391" t="s">
        <v>3992</v>
      </c>
      <c r="P1391">
        <f t="shared" si="87"/>
        <v>239940</v>
      </c>
      <c r="Q1391">
        <v>279000</v>
      </c>
      <c r="R1391" t="e">
        <v>#VALUE!</v>
      </c>
      <c r="S1391" t="e">
        <f t="shared" si="88"/>
        <v>#VALUE!</v>
      </c>
    </row>
    <row r="1392" spans="1:19" x14ac:dyDescent="0.25">
      <c r="A1392" t="s">
        <v>120</v>
      </c>
      <c r="B1392" t="s">
        <v>301</v>
      </c>
      <c r="C1392">
        <v>2015</v>
      </c>
      <c r="D1392">
        <f t="shared" si="85"/>
        <v>123521.67302</v>
      </c>
      <c r="E1392">
        <v>76753</v>
      </c>
      <c r="F1392" t="s">
        <v>3993</v>
      </c>
      <c r="G1392" t="s">
        <v>29</v>
      </c>
      <c r="H1392" t="s">
        <v>303</v>
      </c>
      <c r="I1392" t="s">
        <v>72</v>
      </c>
      <c r="J1392" t="s">
        <v>214</v>
      </c>
      <c r="K1392" t="s">
        <v>22</v>
      </c>
      <c r="L1392" t="s">
        <v>23</v>
      </c>
      <c r="M1392">
        <f t="shared" si="86"/>
        <v>1</v>
      </c>
      <c r="N1392" t="s">
        <v>24</v>
      </c>
      <c r="O1392" t="s">
        <v>3859</v>
      </c>
      <c r="P1392">
        <f t="shared" si="87"/>
        <v>13759.14</v>
      </c>
      <c r="Q1392">
        <v>15999</v>
      </c>
      <c r="R1392">
        <v>208</v>
      </c>
      <c r="S1392">
        <f t="shared" si="88"/>
        <v>2</v>
      </c>
    </row>
    <row r="1393" spans="1:19" x14ac:dyDescent="0.25">
      <c r="A1393" t="s">
        <v>120</v>
      </c>
      <c r="B1393" t="s">
        <v>121</v>
      </c>
      <c r="C1393">
        <v>2019</v>
      </c>
      <c r="D1393">
        <f t="shared" si="85"/>
        <v>16898.07</v>
      </c>
      <c r="E1393">
        <v>10500</v>
      </c>
      <c r="F1393" t="s">
        <v>1755</v>
      </c>
      <c r="G1393" t="s">
        <v>29</v>
      </c>
      <c r="H1393" t="s">
        <v>303</v>
      </c>
      <c r="I1393" t="s">
        <v>72</v>
      </c>
      <c r="J1393" t="s">
        <v>22</v>
      </c>
      <c r="K1393" t="s">
        <v>108</v>
      </c>
      <c r="L1393" t="s">
        <v>41</v>
      </c>
      <c r="M1393">
        <f t="shared" si="86"/>
        <v>0</v>
      </c>
      <c r="N1393" t="s">
        <v>24</v>
      </c>
      <c r="O1393" t="s">
        <v>3994</v>
      </c>
      <c r="P1393">
        <f t="shared" si="87"/>
        <v>68370</v>
      </c>
      <c r="Q1393">
        <v>79500</v>
      </c>
      <c r="R1393">
        <v>208</v>
      </c>
      <c r="S1393">
        <f t="shared" si="88"/>
        <v>2</v>
      </c>
    </row>
    <row r="1394" spans="1:19" x14ac:dyDescent="0.25">
      <c r="A1394" t="s">
        <v>120</v>
      </c>
      <c r="B1394" t="s">
        <v>2679</v>
      </c>
      <c r="C1394">
        <v>2011</v>
      </c>
      <c r="D1394">
        <f t="shared" si="85"/>
        <v>320258.65999999997</v>
      </c>
      <c r="E1394">
        <v>199000</v>
      </c>
      <c r="F1394" t="s">
        <v>3995</v>
      </c>
      <c r="G1394" t="s">
        <v>29</v>
      </c>
      <c r="H1394" t="s">
        <v>275</v>
      </c>
      <c r="I1394" t="s">
        <v>48</v>
      </c>
      <c r="J1394" t="s">
        <v>61</v>
      </c>
      <c r="K1394" t="s">
        <v>22</v>
      </c>
      <c r="L1394" t="s">
        <v>41</v>
      </c>
      <c r="M1394">
        <f t="shared" si="86"/>
        <v>0</v>
      </c>
      <c r="N1394" t="s">
        <v>24</v>
      </c>
      <c r="O1394" t="s">
        <v>2904</v>
      </c>
      <c r="P1394">
        <f t="shared" si="87"/>
        <v>7955</v>
      </c>
      <c r="Q1394">
        <v>9250</v>
      </c>
      <c r="R1394">
        <v>268</v>
      </c>
      <c r="S1394">
        <f t="shared" si="88"/>
        <v>3.5</v>
      </c>
    </row>
    <row r="1395" spans="1:19" x14ac:dyDescent="0.25">
      <c r="A1395" t="s">
        <v>35</v>
      </c>
      <c r="B1395" t="s">
        <v>764</v>
      </c>
      <c r="C1395">
        <v>2007</v>
      </c>
      <c r="D1395">
        <f t="shared" si="85"/>
        <v>205963.33319999999</v>
      </c>
      <c r="E1395">
        <v>127980</v>
      </c>
      <c r="F1395" t="s">
        <v>3996</v>
      </c>
      <c r="G1395" t="s">
        <v>29</v>
      </c>
      <c r="H1395" t="s">
        <v>3997</v>
      </c>
      <c r="I1395" t="s">
        <v>95</v>
      </c>
      <c r="J1395" t="s">
        <v>40</v>
      </c>
      <c r="K1395" t="s">
        <v>146</v>
      </c>
      <c r="L1395" t="s">
        <v>41</v>
      </c>
      <c r="M1395">
        <f t="shared" si="86"/>
        <v>0</v>
      </c>
      <c r="N1395" t="s">
        <v>24</v>
      </c>
      <c r="O1395" t="s">
        <v>1309</v>
      </c>
      <c r="P1395">
        <f t="shared" si="87"/>
        <v>8599.14</v>
      </c>
      <c r="Q1395">
        <v>9999</v>
      </c>
      <c r="R1395">
        <v>380</v>
      </c>
      <c r="S1395">
        <f t="shared" si="88"/>
        <v>4.5999999999999996</v>
      </c>
    </row>
    <row r="1396" spans="1:19" x14ac:dyDescent="0.25">
      <c r="A1396" t="s">
        <v>68</v>
      </c>
      <c r="B1396" t="s">
        <v>1395</v>
      </c>
      <c r="C1396">
        <v>2023</v>
      </c>
      <c r="D1396">
        <f t="shared" si="85"/>
        <v>26243.507379999999</v>
      </c>
      <c r="E1396">
        <v>16307</v>
      </c>
      <c r="F1396" t="s">
        <v>3998</v>
      </c>
      <c r="G1396" t="s">
        <v>46</v>
      </c>
      <c r="H1396" t="s">
        <v>3287</v>
      </c>
      <c r="I1396" t="s">
        <v>72</v>
      </c>
      <c r="J1396" t="s">
        <v>214</v>
      </c>
      <c r="K1396" t="s">
        <v>118</v>
      </c>
      <c r="L1396" t="s">
        <v>41</v>
      </c>
      <c r="M1396">
        <f t="shared" si="86"/>
        <v>0</v>
      </c>
      <c r="N1396" t="s">
        <v>24</v>
      </c>
      <c r="O1396" t="s">
        <v>3509</v>
      </c>
      <c r="P1396">
        <f t="shared" si="87"/>
        <v>61404</v>
      </c>
      <c r="Q1396">
        <v>71400</v>
      </c>
      <c r="R1396">
        <v>335</v>
      </c>
      <c r="S1396">
        <f t="shared" si="88"/>
        <v>3</v>
      </c>
    </row>
    <row r="1397" spans="1:19" x14ac:dyDescent="0.25">
      <c r="A1397" t="s">
        <v>50</v>
      </c>
      <c r="B1397" t="s">
        <v>3999</v>
      </c>
      <c r="C1397">
        <v>2021</v>
      </c>
      <c r="D1397">
        <f t="shared" si="85"/>
        <v>21832.30644</v>
      </c>
      <c r="E1397">
        <v>13566</v>
      </c>
      <c r="F1397" t="s">
        <v>4000</v>
      </c>
      <c r="G1397" t="s">
        <v>29</v>
      </c>
      <c r="H1397" t="s">
        <v>4001</v>
      </c>
      <c r="I1397" t="s">
        <v>778</v>
      </c>
      <c r="J1397" t="s">
        <v>779</v>
      </c>
      <c r="K1397" t="s">
        <v>4002</v>
      </c>
      <c r="L1397" t="s">
        <v>41</v>
      </c>
      <c r="M1397">
        <f t="shared" si="86"/>
        <v>0</v>
      </c>
      <c r="O1397" t="s">
        <v>4003</v>
      </c>
      <c r="P1397">
        <f t="shared" si="87"/>
        <v>49794</v>
      </c>
      <c r="Q1397">
        <v>57900</v>
      </c>
      <c r="R1397" t="e">
        <v>#VALUE!</v>
      </c>
      <c r="S1397" t="e">
        <f t="shared" si="88"/>
        <v>#VALUE!</v>
      </c>
    </row>
    <row r="1398" spans="1:19" x14ac:dyDescent="0.25">
      <c r="A1398" t="s">
        <v>50</v>
      </c>
      <c r="B1398" t="s">
        <v>3587</v>
      </c>
      <c r="C1398">
        <v>2022</v>
      </c>
      <c r="D1398">
        <f t="shared" si="85"/>
        <v>36351.771919999999</v>
      </c>
      <c r="E1398">
        <v>22588</v>
      </c>
      <c r="F1398" t="s">
        <v>4004</v>
      </c>
      <c r="G1398" t="s">
        <v>46</v>
      </c>
      <c r="H1398" t="s">
        <v>3589</v>
      </c>
      <c r="I1398" t="s">
        <v>39</v>
      </c>
      <c r="J1398" t="s">
        <v>4005</v>
      </c>
      <c r="K1398" t="s">
        <v>4006</v>
      </c>
      <c r="L1398" t="s">
        <v>41</v>
      </c>
      <c r="M1398">
        <f t="shared" si="86"/>
        <v>0</v>
      </c>
      <c r="O1398" t="s">
        <v>4007</v>
      </c>
      <c r="P1398">
        <f t="shared" si="87"/>
        <v>45234.28</v>
      </c>
      <c r="Q1398">
        <v>52598</v>
      </c>
      <c r="R1398" t="e">
        <v>#VALUE!</v>
      </c>
      <c r="S1398">
        <f t="shared" si="88"/>
        <v>3</v>
      </c>
    </row>
    <row r="1399" spans="1:19" x14ac:dyDescent="0.25">
      <c r="A1399" t="s">
        <v>110</v>
      </c>
      <c r="B1399" t="s">
        <v>4008</v>
      </c>
      <c r="C1399">
        <v>2019</v>
      </c>
      <c r="D1399">
        <f t="shared" si="85"/>
        <v>66710.361680000002</v>
      </c>
      <c r="E1399">
        <v>41452</v>
      </c>
      <c r="F1399" t="s">
        <v>4009</v>
      </c>
      <c r="G1399" t="s">
        <v>29</v>
      </c>
      <c r="H1399" t="s">
        <v>1783</v>
      </c>
      <c r="I1399" t="s">
        <v>107</v>
      </c>
      <c r="J1399" t="s">
        <v>118</v>
      </c>
      <c r="K1399" t="s">
        <v>22</v>
      </c>
      <c r="L1399" t="s">
        <v>23</v>
      </c>
      <c r="M1399">
        <f t="shared" si="86"/>
        <v>1</v>
      </c>
      <c r="N1399" t="s">
        <v>24</v>
      </c>
      <c r="O1399" t="s">
        <v>1152</v>
      </c>
      <c r="P1399">
        <f t="shared" si="87"/>
        <v>19350</v>
      </c>
      <c r="Q1399">
        <v>22500</v>
      </c>
      <c r="R1399">
        <v>247</v>
      </c>
      <c r="S1399">
        <f t="shared" si="88"/>
        <v>2</v>
      </c>
    </row>
    <row r="1400" spans="1:19" x14ac:dyDescent="0.25">
      <c r="A1400" t="s">
        <v>142</v>
      </c>
      <c r="B1400" t="s">
        <v>4010</v>
      </c>
      <c r="C1400">
        <v>2019</v>
      </c>
      <c r="D1400">
        <f t="shared" si="85"/>
        <v>92537.05</v>
      </c>
      <c r="E1400">
        <v>57500</v>
      </c>
      <c r="F1400" t="s">
        <v>2881</v>
      </c>
      <c r="G1400" t="s">
        <v>29</v>
      </c>
      <c r="H1400" t="s">
        <v>424</v>
      </c>
      <c r="I1400" t="s">
        <v>72</v>
      </c>
      <c r="J1400" t="s">
        <v>214</v>
      </c>
      <c r="K1400" t="s">
        <v>22</v>
      </c>
      <c r="L1400" t="s">
        <v>41</v>
      </c>
      <c r="M1400">
        <f t="shared" si="86"/>
        <v>0</v>
      </c>
      <c r="N1400" t="s">
        <v>24</v>
      </c>
      <c r="O1400" t="s">
        <v>4011</v>
      </c>
      <c r="P1400">
        <f t="shared" si="87"/>
        <v>28371.399999999998</v>
      </c>
      <c r="Q1400">
        <v>32990</v>
      </c>
      <c r="R1400">
        <v>365</v>
      </c>
      <c r="S1400">
        <f t="shared" si="88"/>
        <v>3.3</v>
      </c>
    </row>
    <row r="1401" spans="1:19" x14ac:dyDescent="0.25">
      <c r="A1401" t="s">
        <v>68</v>
      </c>
      <c r="B1401" t="s">
        <v>3727</v>
      </c>
      <c r="C1401">
        <v>2020</v>
      </c>
      <c r="D1401">
        <f t="shared" si="85"/>
        <v>804.67</v>
      </c>
      <c r="E1401">
        <v>500</v>
      </c>
      <c r="F1401" t="s">
        <v>841</v>
      </c>
      <c r="G1401" t="s">
        <v>29</v>
      </c>
      <c r="H1401" t="s">
        <v>3729</v>
      </c>
      <c r="I1401" t="s">
        <v>48</v>
      </c>
      <c r="J1401" t="s">
        <v>22</v>
      </c>
      <c r="K1401" t="s">
        <v>22</v>
      </c>
      <c r="L1401" t="s">
        <v>41</v>
      </c>
      <c r="M1401">
        <f t="shared" si="86"/>
        <v>0</v>
      </c>
      <c r="N1401" t="s">
        <v>24</v>
      </c>
      <c r="O1401" t="s">
        <v>4012</v>
      </c>
      <c r="P1401">
        <f t="shared" si="87"/>
        <v>60200</v>
      </c>
      <c r="Q1401">
        <v>70000</v>
      </c>
      <c r="R1401">
        <v>405</v>
      </c>
      <c r="S1401">
        <f t="shared" si="88"/>
        <v>3</v>
      </c>
    </row>
    <row r="1402" spans="1:19" x14ac:dyDescent="0.25">
      <c r="A1402" t="s">
        <v>450</v>
      </c>
      <c r="B1402" t="s">
        <v>4013</v>
      </c>
      <c r="C1402">
        <v>2014</v>
      </c>
      <c r="D1402">
        <f t="shared" si="85"/>
        <v>88513.7</v>
      </c>
      <c r="E1402">
        <v>55000</v>
      </c>
      <c r="F1402" t="s">
        <v>2354</v>
      </c>
      <c r="G1402" t="s">
        <v>29</v>
      </c>
      <c r="H1402" t="s">
        <v>4014</v>
      </c>
      <c r="I1402" t="s">
        <v>839</v>
      </c>
      <c r="J1402" t="s">
        <v>118</v>
      </c>
      <c r="K1402" t="s">
        <v>22</v>
      </c>
      <c r="L1402" t="s">
        <v>41</v>
      </c>
      <c r="M1402">
        <f t="shared" si="86"/>
        <v>0</v>
      </c>
      <c r="N1402" t="s">
        <v>24</v>
      </c>
      <c r="O1402" t="s">
        <v>411</v>
      </c>
      <c r="P1402">
        <f t="shared" si="87"/>
        <v>25800</v>
      </c>
      <c r="Q1402">
        <v>30000</v>
      </c>
      <c r="R1402">
        <v>265</v>
      </c>
      <c r="S1402">
        <f t="shared" si="88"/>
        <v>2.5</v>
      </c>
    </row>
    <row r="1403" spans="1:19" x14ac:dyDescent="0.25">
      <c r="A1403" t="s">
        <v>503</v>
      </c>
      <c r="B1403" t="s">
        <v>4015</v>
      </c>
      <c r="C1403">
        <v>2021</v>
      </c>
      <c r="D1403">
        <f t="shared" si="85"/>
        <v>13212.681399999999</v>
      </c>
      <c r="E1403">
        <v>8210</v>
      </c>
      <c r="F1403" t="s">
        <v>4016</v>
      </c>
      <c r="G1403" t="s">
        <v>29</v>
      </c>
      <c r="H1403" t="s">
        <v>4017</v>
      </c>
      <c r="I1403" t="s">
        <v>72</v>
      </c>
      <c r="J1403" t="s">
        <v>118</v>
      </c>
      <c r="K1403" t="s">
        <v>22</v>
      </c>
      <c r="L1403" t="s">
        <v>41</v>
      </c>
      <c r="M1403">
        <f t="shared" si="86"/>
        <v>0</v>
      </c>
      <c r="N1403" t="s">
        <v>24</v>
      </c>
      <c r="O1403" t="s">
        <v>449</v>
      </c>
      <c r="P1403">
        <f t="shared" si="87"/>
        <v>47300</v>
      </c>
      <c r="Q1403">
        <v>55000</v>
      </c>
      <c r="R1403">
        <v>401</v>
      </c>
      <c r="S1403">
        <f t="shared" si="88"/>
        <v>6.6</v>
      </c>
    </row>
    <row r="1404" spans="1:19" x14ac:dyDescent="0.25">
      <c r="A1404" t="s">
        <v>103</v>
      </c>
      <c r="B1404" t="s">
        <v>3651</v>
      </c>
      <c r="C1404">
        <v>2021</v>
      </c>
      <c r="D1404">
        <f t="shared" si="85"/>
        <v>29225.614399999999</v>
      </c>
      <c r="E1404">
        <v>18160</v>
      </c>
      <c r="F1404" t="s">
        <v>4018</v>
      </c>
      <c r="G1404" t="s">
        <v>29</v>
      </c>
      <c r="H1404" t="s">
        <v>4019</v>
      </c>
      <c r="I1404" t="s">
        <v>31</v>
      </c>
      <c r="J1404" t="s">
        <v>4020</v>
      </c>
      <c r="K1404" t="s">
        <v>3654</v>
      </c>
      <c r="L1404" t="s">
        <v>41</v>
      </c>
      <c r="M1404">
        <f t="shared" si="86"/>
        <v>0</v>
      </c>
      <c r="O1404" t="s">
        <v>4021</v>
      </c>
      <c r="P1404">
        <f t="shared" si="87"/>
        <v>40291</v>
      </c>
      <c r="Q1404">
        <v>46850</v>
      </c>
      <c r="R1404" t="e">
        <v>#VALUE!</v>
      </c>
      <c r="S1404" t="e">
        <f t="shared" si="88"/>
        <v>#VALUE!</v>
      </c>
    </row>
    <row r="1405" spans="1:19" x14ac:dyDescent="0.25">
      <c r="A1405" t="s">
        <v>110</v>
      </c>
      <c r="B1405" t="s">
        <v>4022</v>
      </c>
      <c r="C1405">
        <v>2013</v>
      </c>
      <c r="D1405">
        <f t="shared" si="85"/>
        <v>6886.3658599999999</v>
      </c>
      <c r="E1405">
        <v>4279</v>
      </c>
      <c r="F1405" t="s">
        <v>4023</v>
      </c>
      <c r="G1405" t="s">
        <v>29</v>
      </c>
      <c r="H1405" t="s">
        <v>140</v>
      </c>
      <c r="I1405" t="s">
        <v>95</v>
      </c>
      <c r="J1405" t="s">
        <v>118</v>
      </c>
      <c r="K1405" t="s">
        <v>22</v>
      </c>
      <c r="M1405">
        <f t="shared" si="86"/>
        <v>0</v>
      </c>
      <c r="O1405" t="s">
        <v>4012</v>
      </c>
      <c r="P1405">
        <f t="shared" si="87"/>
        <v>60200</v>
      </c>
      <c r="Q1405">
        <v>70000</v>
      </c>
      <c r="R1405">
        <v>550</v>
      </c>
      <c r="S1405">
        <f t="shared" si="88"/>
        <v>5</v>
      </c>
    </row>
    <row r="1406" spans="1:19" x14ac:dyDescent="0.25">
      <c r="A1406" t="s">
        <v>120</v>
      </c>
      <c r="B1406" t="s">
        <v>4024</v>
      </c>
      <c r="C1406">
        <v>2013</v>
      </c>
      <c r="D1406">
        <f t="shared" si="85"/>
        <v>63968.046320000001</v>
      </c>
      <c r="E1406">
        <v>39748</v>
      </c>
      <c r="F1406" t="s">
        <v>4025</v>
      </c>
      <c r="G1406" t="s">
        <v>245</v>
      </c>
      <c r="H1406" t="s">
        <v>877</v>
      </c>
      <c r="I1406" t="s">
        <v>72</v>
      </c>
      <c r="J1406" t="s">
        <v>61</v>
      </c>
      <c r="K1406" t="s">
        <v>22</v>
      </c>
      <c r="L1406" t="s">
        <v>23</v>
      </c>
      <c r="M1406">
        <f t="shared" si="86"/>
        <v>1</v>
      </c>
      <c r="N1406" t="s">
        <v>24</v>
      </c>
      <c r="O1406" t="s">
        <v>4026</v>
      </c>
      <c r="P1406">
        <f t="shared" si="87"/>
        <v>47295.7</v>
      </c>
      <c r="Q1406">
        <v>54995</v>
      </c>
      <c r="R1406">
        <v>188</v>
      </c>
      <c r="S1406">
        <f t="shared" si="88"/>
        <v>3</v>
      </c>
    </row>
    <row r="1407" spans="1:19" x14ac:dyDescent="0.25">
      <c r="A1407" t="s">
        <v>97</v>
      </c>
      <c r="B1407" t="s">
        <v>738</v>
      </c>
      <c r="C1407">
        <v>1998</v>
      </c>
      <c r="D1407">
        <f t="shared" si="85"/>
        <v>257494.39999999999</v>
      </c>
      <c r="E1407">
        <v>160000</v>
      </c>
      <c r="F1407" t="s">
        <v>4027</v>
      </c>
      <c r="G1407" t="s">
        <v>29</v>
      </c>
      <c r="H1407" t="s">
        <v>754</v>
      </c>
      <c r="I1407" t="s">
        <v>557</v>
      </c>
      <c r="J1407" t="s">
        <v>118</v>
      </c>
      <c r="K1407" t="s">
        <v>146</v>
      </c>
      <c r="L1407" t="s">
        <v>23</v>
      </c>
      <c r="M1407">
        <f t="shared" si="86"/>
        <v>1</v>
      </c>
      <c r="N1407" t="s">
        <v>24</v>
      </c>
      <c r="O1407" t="s">
        <v>4028</v>
      </c>
      <c r="P1407">
        <f t="shared" si="87"/>
        <v>10741.4</v>
      </c>
      <c r="Q1407">
        <v>12490</v>
      </c>
      <c r="R1407">
        <v>230</v>
      </c>
      <c r="S1407">
        <f t="shared" si="88"/>
        <v>4.7</v>
      </c>
    </row>
    <row r="1408" spans="1:19" x14ac:dyDescent="0.25">
      <c r="A1408" t="s">
        <v>97</v>
      </c>
      <c r="B1408" t="s">
        <v>723</v>
      </c>
      <c r="C1408">
        <v>2013</v>
      </c>
      <c r="D1408">
        <f t="shared" si="85"/>
        <v>104607.1</v>
      </c>
      <c r="E1408">
        <v>65000</v>
      </c>
      <c r="F1408" t="s">
        <v>728</v>
      </c>
      <c r="G1408" t="s">
        <v>29</v>
      </c>
      <c r="H1408" t="s">
        <v>4029</v>
      </c>
      <c r="I1408" t="s">
        <v>72</v>
      </c>
      <c r="J1408" t="s">
        <v>61</v>
      </c>
      <c r="K1408" t="s">
        <v>33</v>
      </c>
      <c r="L1408" t="s">
        <v>41</v>
      </c>
      <c r="M1408">
        <f t="shared" si="86"/>
        <v>0</v>
      </c>
      <c r="N1408" t="s">
        <v>24</v>
      </c>
      <c r="O1408" t="s">
        <v>1477</v>
      </c>
      <c r="P1408">
        <f t="shared" si="87"/>
        <v>17630</v>
      </c>
      <c r="Q1408">
        <v>20500</v>
      </c>
      <c r="R1408">
        <v>159</v>
      </c>
      <c r="S1408">
        <f t="shared" si="88"/>
        <v>2.7</v>
      </c>
    </row>
    <row r="1409" spans="1:19" x14ac:dyDescent="0.25">
      <c r="A1409" t="s">
        <v>68</v>
      </c>
      <c r="B1409" t="s">
        <v>228</v>
      </c>
      <c r="C1409">
        <v>2016</v>
      </c>
      <c r="D1409">
        <f t="shared" si="85"/>
        <v>94951.06</v>
      </c>
      <c r="E1409">
        <v>59000</v>
      </c>
      <c r="F1409" t="s">
        <v>3562</v>
      </c>
      <c r="G1409" t="s">
        <v>29</v>
      </c>
      <c r="H1409" t="s">
        <v>230</v>
      </c>
      <c r="I1409" t="s">
        <v>95</v>
      </c>
      <c r="J1409" t="s">
        <v>22</v>
      </c>
      <c r="K1409" t="s">
        <v>146</v>
      </c>
      <c r="L1409" t="s">
        <v>41</v>
      </c>
      <c r="M1409">
        <f t="shared" si="86"/>
        <v>0</v>
      </c>
      <c r="N1409" t="s">
        <v>24</v>
      </c>
      <c r="O1409" t="s">
        <v>755</v>
      </c>
      <c r="P1409">
        <f t="shared" si="87"/>
        <v>21500</v>
      </c>
      <c r="Q1409">
        <v>25000</v>
      </c>
      <c r="R1409">
        <v>240</v>
      </c>
      <c r="S1409">
        <f t="shared" si="88"/>
        <v>2</v>
      </c>
    </row>
    <row r="1410" spans="1:19" x14ac:dyDescent="0.25">
      <c r="A1410" t="s">
        <v>68</v>
      </c>
      <c r="B1410" t="s">
        <v>4030</v>
      </c>
      <c r="C1410">
        <v>2022</v>
      </c>
      <c r="D1410">
        <f t="shared" si="85"/>
        <v>36532.017999999996</v>
      </c>
      <c r="E1410">
        <v>22700</v>
      </c>
      <c r="F1410" t="s">
        <v>4031</v>
      </c>
      <c r="G1410" t="s">
        <v>331</v>
      </c>
      <c r="H1410" t="s">
        <v>4032</v>
      </c>
      <c r="I1410" t="s">
        <v>72</v>
      </c>
      <c r="J1410" t="s">
        <v>118</v>
      </c>
      <c r="K1410" t="s">
        <v>22</v>
      </c>
      <c r="L1410" t="s">
        <v>41</v>
      </c>
      <c r="M1410">
        <f t="shared" si="86"/>
        <v>0</v>
      </c>
      <c r="N1410" t="s">
        <v>24</v>
      </c>
      <c r="O1410" t="s">
        <v>711</v>
      </c>
      <c r="P1410">
        <f t="shared" si="87"/>
        <v>40420</v>
      </c>
      <c r="Q1410">
        <v>47000</v>
      </c>
      <c r="R1410">
        <v>288</v>
      </c>
      <c r="S1410">
        <f t="shared" si="88"/>
        <v>2</v>
      </c>
    </row>
    <row r="1411" spans="1:19" x14ac:dyDescent="0.25">
      <c r="A1411" t="s">
        <v>120</v>
      </c>
      <c r="B1411" t="s">
        <v>2109</v>
      </c>
      <c r="C1411">
        <v>2018</v>
      </c>
      <c r="D1411">
        <f t="shared" ref="D1411:D1474" si="89">E1411*1.60934</f>
        <v>91053.238519999999</v>
      </c>
      <c r="E1411">
        <v>56578</v>
      </c>
      <c r="F1411" t="s">
        <v>4033</v>
      </c>
      <c r="G1411" t="s">
        <v>19</v>
      </c>
      <c r="H1411" t="s">
        <v>4034</v>
      </c>
      <c r="I1411" t="s">
        <v>48</v>
      </c>
      <c r="J1411" t="s">
        <v>118</v>
      </c>
      <c r="K1411" t="s">
        <v>22</v>
      </c>
      <c r="L1411" t="s">
        <v>41</v>
      </c>
      <c r="M1411">
        <f t="shared" ref="M1411:M1474" si="90">IF(ISNUMBER(SEARCH("At least 1 accident or damage reported", L1411)), 1, 0)</f>
        <v>0</v>
      </c>
      <c r="N1411" t="s">
        <v>24</v>
      </c>
      <c r="O1411" t="s">
        <v>2604</v>
      </c>
      <c r="P1411">
        <f t="shared" ref="P1411:P1474" si="91">Q1411*0.86</f>
        <v>17974</v>
      </c>
      <c r="Q1411">
        <v>20900</v>
      </c>
      <c r="R1411">
        <v>208</v>
      </c>
      <c r="S1411">
        <f t="shared" ref="S1411:S1474" si="92">VALUE(SUBSTITUTE(MID(H1411, SEARCH("L", H1411)-4, 4), "L", ""))</f>
        <v>2</v>
      </c>
    </row>
    <row r="1412" spans="1:19" x14ac:dyDescent="0.25">
      <c r="A1412" t="s">
        <v>26</v>
      </c>
      <c r="B1412" t="s">
        <v>4035</v>
      </c>
      <c r="C1412">
        <v>2010</v>
      </c>
      <c r="D1412">
        <f t="shared" si="89"/>
        <v>246763.32087999998</v>
      </c>
      <c r="E1412">
        <v>153332</v>
      </c>
      <c r="F1412" t="s">
        <v>4036</v>
      </c>
      <c r="G1412" t="s">
        <v>29</v>
      </c>
      <c r="H1412" t="s">
        <v>4037</v>
      </c>
      <c r="I1412" t="s">
        <v>107</v>
      </c>
      <c r="J1412" t="s">
        <v>61</v>
      </c>
      <c r="K1412" t="s">
        <v>22</v>
      </c>
      <c r="L1412" t="s">
        <v>23</v>
      </c>
      <c r="M1412">
        <f t="shared" si="90"/>
        <v>1</v>
      </c>
      <c r="N1412" t="s">
        <v>24</v>
      </c>
      <c r="O1412" t="s">
        <v>343</v>
      </c>
      <c r="P1412">
        <f t="shared" si="91"/>
        <v>8600</v>
      </c>
      <c r="Q1412">
        <v>10000</v>
      </c>
      <c r="R1412">
        <v>378</v>
      </c>
      <c r="S1412">
        <f t="shared" si="92"/>
        <v>4.5999999999999996</v>
      </c>
    </row>
    <row r="1413" spans="1:19" x14ac:dyDescent="0.25">
      <c r="A1413" t="s">
        <v>363</v>
      </c>
      <c r="B1413" t="s">
        <v>1036</v>
      </c>
      <c r="C1413">
        <v>2013</v>
      </c>
      <c r="D1413">
        <f t="shared" si="89"/>
        <v>144357.79800000001</v>
      </c>
      <c r="E1413">
        <v>89700</v>
      </c>
      <c r="F1413" t="s">
        <v>4038</v>
      </c>
      <c r="G1413" t="s">
        <v>29</v>
      </c>
      <c r="H1413" t="s">
        <v>4039</v>
      </c>
      <c r="I1413" t="s">
        <v>21</v>
      </c>
      <c r="J1413" t="s">
        <v>22</v>
      </c>
      <c r="K1413" t="s">
        <v>214</v>
      </c>
      <c r="L1413" t="s">
        <v>41</v>
      </c>
      <c r="M1413">
        <f t="shared" si="90"/>
        <v>0</v>
      </c>
      <c r="N1413" t="s">
        <v>24</v>
      </c>
      <c r="O1413" t="s">
        <v>1039</v>
      </c>
      <c r="P1413">
        <f t="shared" si="91"/>
        <v>15479.14</v>
      </c>
      <c r="Q1413">
        <v>17999</v>
      </c>
      <c r="R1413">
        <v>321</v>
      </c>
      <c r="S1413">
        <f t="shared" si="92"/>
        <v>3.6</v>
      </c>
    </row>
    <row r="1414" spans="1:19" x14ac:dyDescent="0.25">
      <c r="A1414" t="s">
        <v>103</v>
      </c>
      <c r="B1414" t="s">
        <v>4040</v>
      </c>
      <c r="C1414">
        <v>2002</v>
      </c>
      <c r="D1414">
        <f t="shared" si="89"/>
        <v>190867.72399999999</v>
      </c>
      <c r="E1414">
        <v>118600</v>
      </c>
      <c r="F1414" t="s">
        <v>4041</v>
      </c>
      <c r="G1414" t="s">
        <v>29</v>
      </c>
      <c r="H1414" t="s">
        <v>4042</v>
      </c>
      <c r="I1414" t="s">
        <v>72</v>
      </c>
      <c r="J1414" t="s">
        <v>22</v>
      </c>
      <c r="K1414" t="s">
        <v>33</v>
      </c>
      <c r="L1414" t="s">
        <v>23</v>
      </c>
      <c r="M1414">
        <f t="shared" si="90"/>
        <v>1</v>
      </c>
      <c r="N1414" t="s">
        <v>24</v>
      </c>
      <c r="O1414" t="s">
        <v>4043</v>
      </c>
      <c r="P1414">
        <f t="shared" si="91"/>
        <v>4497.8</v>
      </c>
      <c r="Q1414">
        <v>5230</v>
      </c>
      <c r="R1414">
        <v>220</v>
      </c>
      <c r="S1414">
        <f t="shared" si="92"/>
        <v>4.5999999999999996</v>
      </c>
    </row>
    <row r="1415" spans="1:19" x14ac:dyDescent="0.25">
      <c r="A1415" t="s">
        <v>503</v>
      </c>
      <c r="B1415" t="s">
        <v>1040</v>
      </c>
      <c r="C1415">
        <v>2021</v>
      </c>
      <c r="D1415">
        <f t="shared" si="89"/>
        <v>37658.555999999997</v>
      </c>
      <c r="E1415">
        <v>23400</v>
      </c>
      <c r="F1415" t="s">
        <v>4044</v>
      </c>
      <c r="G1415" t="s">
        <v>29</v>
      </c>
      <c r="H1415" t="s">
        <v>1808</v>
      </c>
      <c r="I1415" t="s">
        <v>72</v>
      </c>
      <c r="J1415" t="s">
        <v>22</v>
      </c>
      <c r="K1415" t="s">
        <v>22</v>
      </c>
      <c r="L1415" t="s">
        <v>41</v>
      </c>
      <c r="M1415">
        <f t="shared" si="90"/>
        <v>0</v>
      </c>
      <c r="N1415" t="s">
        <v>24</v>
      </c>
      <c r="O1415" t="s">
        <v>2023</v>
      </c>
      <c r="P1415">
        <f t="shared" si="91"/>
        <v>44720</v>
      </c>
      <c r="Q1415">
        <v>52000</v>
      </c>
      <c r="R1415">
        <v>420</v>
      </c>
      <c r="S1415">
        <f t="shared" si="92"/>
        <v>6.2</v>
      </c>
    </row>
    <row r="1416" spans="1:19" x14ac:dyDescent="0.25">
      <c r="A1416" t="s">
        <v>120</v>
      </c>
      <c r="B1416" t="s">
        <v>876</v>
      </c>
      <c r="C1416">
        <v>2015</v>
      </c>
      <c r="D1416">
        <f t="shared" si="89"/>
        <v>177027.4</v>
      </c>
      <c r="E1416">
        <v>110000</v>
      </c>
      <c r="F1416" t="s">
        <v>1399</v>
      </c>
      <c r="G1416" t="s">
        <v>245</v>
      </c>
      <c r="H1416" t="s">
        <v>877</v>
      </c>
      <c r="I1416" t="s">
        <v>72</v>
      </c>
      <c r="J1416" t="s">
        <v>118</v>
      </c>
      <c r="K1416" t="s">
        <v>33</v>
      </c>
      <c r="L1416" t="s">
        <v>41</v>
      </c>
      <c r="M1416">
        <f t="shared" si="90"/>
        <v>0</v>
      </c>
      <c r="N1416" t="s">
        <v>24</v>
      </c>
      <c r="O1416" t="s">
        <v>272</v>
      </c>
      <c r="P1416">
        <f t="shared" si="91"/>
        <v>24940</v>
      </c>
      <c r="Q1416">
        <v>29000</v>
      </c>
      <c r="R1416">
        <v>188</v>
      </c>
      <c r="S1416">
        <f t="shared" si="92"/>
        <v>3</v>
      </c>
    </row>
    <row r="1417" spans="1:19" x14ac:dyDescent="0.25">
      <c r="A1417" t="s">
        <v>110</v>
      </c>
      <c r="B1417" t="s">
        <v>4045</v>
      </c>
      <c r="C1417">
        <v>2008</v>
      </c>
      <c r="D1417">
        <f t="shared" si="89"/>
        <v>141441.67392</v>
      </c>
      <c r="E1417">
        <v>87888</v>
      </c>
      <c r="F1417" t="s">
        <v>4046</v>
      </c>
      <c r="G1417" t="s">
        <v>29</v>
      </c>
      <c r="H1417" t="s">
        <v>4047</v>
      </c>
      <c r="I1417" t="s">
        <v>21</v>
      </c>
      <c r="J1417" t="s">
        <v>22</v>
      </c>
      <c r="K1417" t="s">
        <v>22</v>
      </c>
      <c r="L1417" t="s">
        <v>41</v>
      </c>
      <c r="M1417">
        <f t="shared" si="90"/>
        <v>0</v>
      </c>
      <c r="N1417" t="s">
        <v>24</v>
      </c>
      <c r="O1417" t="s">
        <v>4048</v>
      </c>
      <c r="P1417">
        <f t="shared" si="91"/>
        <v>10311.4</v>
      </c>
      <c r="Q1417">
        <v>11990</v>
      </c>
      <c r="R1417">
        <v>300</v>
      </c>
      <c r="S1417">
        <f t="shared" si="92"/>
        <v>4.2</v>
      </c>
    </row>
    <row r="1418" spans="1:19" x14ac:dyDescent="0.25">
      <c r="A1418" t="s">
        <v>35</v>
      </c>
      <c r="B1418" t="s">
        <v>486</v>
      </c>
      <c r="C1418">
        <v>2015</v>
      </c>
      <c r="D1418">
        <f t="shared" si="89"/>
        <v>118769.292</v>
      </c>
      <c r="E1418">
        <v>73800</v>
      </c>
      <c r="F1418" t="s">
        <v>4049</v>
      </c>
      <c r="G1418" t="s">
        <v>29</v>
      </c>
      <c r="H1418" t="s">
        <v>997</v>
      </c>
      <c r="I1418" t="s">
        <v>571</v>
      </c>
      <c r="J1418" t="s">
        <v>22</v>
      </c>
      <c r="K1418" t="s">
        <v>22</v>
      </c>
      <c r="L1418" t="s">
        <v>41</v>
      </c>
      <c r="M1418">
        <f t="shared" si="90"/>
        <v>0</v>
      </c>
      <c r="O1418" t="s">
        <v>4050</v>
      </c>
      <c r="P1418">
        <f t="shared" si="91"/>
        <v>23219.14</v>
      </c>
      <c r="Q1418">
        <v>26999</v>
      </c>
      <c r="R1418" t="e">
        <v>#VALUE!</v>
      </c>
      <c r="S1418" t="e">
        <f t="shared" si="92"/>
        <v>#VALUE!</v>
      </c>
    </row>
    <row r="1419" spans="1:19" x14ac:dyDescent="0.25">
      <c r="A1419" t="s">
        <v>50</v>
      </c>
      <c r="B1419" t="s">
        <v>64</v>
      </c>
      <c r="C1419">
        <v>2015</v>
      </c>
      <c r="D1419">
        <f t="shared" si="89"/>
        <v>125728.07816</v>
      </c>
      <c r="E1419">
        <v>78124</v>
      </c>
      <c r="F1419" t="s">
        <v>4051</v>
      </c>
      <c r="G1419" t="s">
        <v>29</v>
      </c>
      <c r="H1419" t="s">
        <v>66</v>
      </c>
      <c r="I1419" t="s">
        <v>21</v>
      </c>
      <c r="J1419" t="s">
        <v>40</v>
      </c>
      <c r="K1419" t="s">
        <v>22</v>
      </c>
      <c r="L1419" t="s">
        <v>41</v>
      </c>
      <c r="M1419">
        <f t="shared" si="90"/>
        <v>0</v>
      </c>
      <c r="N1419" t="s">
        <v>24</v>
      </c>
      <c r="O1419" t="s">
        <v>1635</v>
      </c>
      <c r="P1419">
        <f t="shared" si="91"/>
        <v>18490</v>
      </c>
      <c r="Q1419">
        <v>21500</v>
      </c>
      <c r="R1419">
        <v>292</v>
      </c>
      <c r="S1419">
        <f t="shared" si="92"/>
        <v>2</v>
      </c>
    </row>
    <row r="1420" spans="1:19" x14ac:dyDescent="0.25">
      <c r="A1420" t="s">
        <v>450</v>
      </c>
      <c r="B1420" t="s">
        <v>4052</v>
      </c>
      <c r="C1420">
        <v>2015</v>
      </c>
      <c r="D1420">
        <f t="shared" si="89"/>
        <v>146449.94</v>
      </c>
      <c r="E1420">
        <v>91000</v>
      </c>
      <c r="F1420" t="s">
        <v>2757</v>
      </c>
      <c r="G1420" t="s">
        <v>29</v>
      </c>
      <c r="H1420" t="s">
        <v>3148</v>
      </c>
      <c r="I1420" t="s">
        <v>134</v>
      </c>
      <c r="J1420" t="s">
        <v>214</v>
      </c>
      <c r="K1420" t="s">
        <v>22</v>
      </c>
      <c r="L1420" t="s">
        <v>23</v>
      </c>
      <c r="M1420">
        <f t="shared" si="90"/>
        <v>1</v>
      </c>
      <c r="N1420" t="s">
        <v>24</v>
      </c>
      <c r="O1420" t="s">
        <v>1716</v>
      </c>
      <c r="P1420">
        <f t="shared" si="91"/>
        <v>16340</v>
      </c>
      <c r="Q1420">
        <v>19000</v>
      </c>
      <c r="R1420">
        <v>268</v>
      </c>
      <c r="S1420">
        <f t="shared" si="92"/>
        <v>2</v>
      </c>
    </row>
    <row r="1421" spans="1:19" x14ac:dyDescent="0.25">
      <c r="A1421" t="s">
        <v>125</v>
      </c>
      <c r="B1421" t="s">
        <v>4053</v>
      </c>
      <c r="C1421">
        <v>2003</v>
      </c>
      <c r="D1421">
        <f t="shared" si="89"/>
        <v>183464.76</v>
      </c>
      <c r="E1421">
        <v>114000</v>
      </c>
      <c r="F1421" t="s">
        <v>2356</v>
      </c>
      <c r="G1421" t="s">
        <v>29</v>
      </c>
      <c r="H1421" t="s">
        <v>195</v>
      </c>
      <c r="I1421" t="s">
        <v>247</v>
      </c>
      <c r="J1421" t="s">
        <v>118</v>
      </c>
      <c r="K1421" t="s">
        <v>146</v>
      </c>
      <c r="L1421" t="s">
        <v>23</v>
      </c>
      <c r="M1421">
        <f t="shared" si="90"/>
        <v>1</v>
      </c>
      <c r="N1421" t="s">
        <v>24</v>
      </c>
      <c r="O1421" t="s">
        <v>4054</v>
      </c>
      <c r="P1421">
        <f t="shared" si="91"/>
        <v>9202</v>
      </c>
      <c r="Q1421">
        <v>10700</v>
      </c>
      <c r="R1421">
        <v>345</v>
      </c>
      <c r="S1421">
        <f t="shared" si="92"/>
        <v>5.7</v>
      </c>
    </row>
    <row r="1422" spans="1:19" x14ac:dyDescent="0.25">
      <c r="A1422" t="s">
        <v>450</v>
      </c>
      <c r="B1422" t="s">
        <v>4052</v>
      </c>
      <c r="C1422">
        <v>2015</v>
      </c>
      <c r="D1422">
        <f t="shared" si="89"/>
        <v>122309.84</v>
      </c>
      <c r="E1422">
        <v>76000</v>
      </c>
      <c r="F1422" t="s">
        <v>2409</v>
      </c>
      <c r="G1422" t="s">
        <v>29</v>
      </c>
      <c r="H1422" t="s">
        <v>3148</v>
      </c>
      <c r="I1422" t="s">
        <v>134</v>
      </c>
      <c r="J1422" t="s">
        <v>40</v>
      </c>
      <c r="K1422" t="s">
        <v>22</v>
      </c>
      <c r="L1422" t="s">
        <v>41</v>
      </c>
      <c r="M1422">
        <f t="shared" si="90"/>
        <v>0</v>
      </c>
      <c r="N1422" t="s">
        <v>24</v>
      </c>
      <c r="O1422" t="s">
        <v>352</v>
      </c>
      <c r="P1422">
        <f t="shared" si="91"/>
        <v>18060</v>
      </c>
      <c r="Q1422">
        <v>21000</v>
      </c>
      <c r="R1422">
        <v>268</v>
      </c>
      <c r="S1422">
        <f t="shared" si="92"/>
        <v>2</v>
      </c>
    </row>
    <row r="1423" spans="1:19" x14ac:dyDescent="0.25">
      <c r="A1423" t="s">
        <v>50</v>
      </c>
      <c r="B1423" t="s">
        <v>4055</v>
      </c>
      <c r="C1423">
        <v>2008</v>
      </c>
      <c r="D1423">
        <f t="shared" si="89"/>
        <v>235768.31</v>
      </c>
      <c r="E1423">
        <v>146500</v>
      </c>
      <c r="F1423" t="s">
        <v>4056</v>
      </c>
      <c r="G1423" t="s">
        <v>29</v>
      </c>
      <c r="H1423" t="s">
        <v>2611</v>
      </c>
      <c r="I1423" t="s">
        <v>134</v>
      </c>
      <c r="J1423" t="s">
        <v>214</v>
      </c>
      <c r="K1423" t="s">
        <v>22</v>
      </c>
      <c r="L1423" t="s">
        <v>23</v>
      </c>
      <c r="M1423">
        <f t="shared" si="90"/>
        <v>1</v>
      </c>
      <c r="N1423" t="s">
        <v>24</v>
      </c>
      <c r="O1423" t="s">
        <v>411</v>
      </c>
      <c r="P1423">
        <f t="shared" si="91"/>
        <v>25800</v>
      </c>
      <c r="Q1423">
        <v>30000</v>
      </c>
      <c r="R1423">
        <v>420</v>
      </c>
      <c r="S1423">
        <f t="shared" si="92"/>
        <v>4.2</v>
      </c>
    </row>
    <row r="1424" spans="1:19" x14ac:dyDescent="0.25">
      <c r="A1424" t="s">
        <v>277</v>
      </c>
      <c r="B1424" t="s">
        <v>3463</v>
      </c>
      <c r="C1424">
        <v>2007</v>
      </c>
      <c r="D1424">
        <f t="shared" si="89"/>
        <v>41876.636140000002</v>
      </c>
      <c r="E1424">
        <v>26021</v>
      </c>
      <c r="F1424" t="s">
        <v>4057</v>
      </c>
      <c r="G1424" t="s">
        <v>29</v>
      </c>
      <c r="H1424" t="s">
        <v>4058</v>
      </c>
      <c r="I1424" t="s">
        <v>134</v>
      </c>
      <c r="J1424" t="s">
        <v>61</v>
      </c>
      <c r="K1424" t="s">
        <v>33</v>
      </c>
      <c r="L1424" t="s">
        <v>41</v>
      </c>
      <c r="M1424">
        <f t="shared" si="90"/>
        <v>0</v>
      </c>
      <c r="N1424" t="s">
        <v>24</v>
      </c>
      <c r="O1424" t="s">
        <v>4059</v>
      </c>
      <c r="P1424">
        <f t="shared" si="91"/>
        <v>46439.14</v>
      </c>
      <c r="Q1424">
        <v>53999</v>
      </c>
      <c r="R1424">
        <v>325</v>
      </c>
      <c r="S1424">
        <f t="shared" si="92"/>
        <v>3.6</v>
      </c>
    </row>
    <row r="1425" spans="1:19" x14ac:dyDescent="0.25">
      <c r="A1425" t="s">
        <v>50</v>
      </c>
      <c r="B1425" t="s">
        <v>4060</v>
      </c>
      <c r="C1425">
        <v>2015</v>
      </c>
      <c r="D1425">
        <f t="shared" si="89"/>
        <v>117481.81999999999</v>
      </c>
      <c r="E1425">
        <v>73000</v>
      </c>
      <c r="F1425" t="s">
        <v>2458</v>
      </c>
      <c r="G1425" t="s">
        <v>19</v>
      </c>
      <c r="H1425" t="s">
        <v>4061</v>
      </c>
      <c r="I1425" t="s">
        <v>72</v>
      </c>
      <c r="J1425" t="s">
        <v>22</v>
      </c>
      <c r="K1425" t="s">
        <v>22</v>
      </c>
      <c r="L1425" t="s">
        <v>23</v>
      </c>
      <c r="M1425">
        <f t="shared" si="90"/>
        <v>1</v>
      </c>
      <c r="N1425" t="s">
        <v>24</v>
      </c>
      <c r="O1425" t="s">
        <v>1458</v>
      </c>
      <c r="P1425">
        <f t="shared" si="91"/>
        <v>14792</v>
      </c>
      <c r="Q1425">
        <v>17200</v>
      </c>
      <c r="R1425">
        <v>220</v>
      </c>
      <c r="S1425">
        <f t="shared" si="92"/>
        <v>2</v>
      </c>
    </row>
    <row r="1426" spans="1:19" x14ac:dyDescent="0.25">
      <c r="A1426" t="s">
        <v>50</v>
      </c>
      <c r="B1426" t="s">
        <v>4062</v>
      </c>
      <c r="C1426">
        <v>2009</v>
      </c>
      <c r="D1426">
        <f t="shared" si="89"/>
        <v>246229.02</v>
      </c>
      <c r="E1426">
        <v>153000</v>
      </c>
      <c r="F1426" t="s">
        <v>2710</v>
      </c>
      <c r="G1426" t="s">
        <v>29</v>
      </c>
      <c r="H1426" t="s">
        <v>4063</v>
      </c>
      <c r="I1426" t="s">
        <v>21</v>
      </c>
      <c r="J1426" t="s">
        <v>33</v>
      </c>
      <c r="K1426" t="s">
        <v>146</v>
      </c>
      <c r="L1426" t="s">
        <v>41</v>
      </c>
      <c r="M1426">
        <f t="shared" si="90"/>
        <v>0</v>
      </c>
      <c r="N1426" t="s">
        <v>24</v>
      </c>
      <c r="O1426" t="s">
        <v>4064</v>
      </c>
      <c r="P1426">
        <f t="shared" si="91"/>
        <v>7482</v>
      </c>
      <c r="Q1426">
        <v>8700</v>
      </c>
      <c r="R1426">
        <v>265</v>
      </c>
      <c r="S1426">
        <f t="shared" si="92"/>
        <v>3.2</v>
      </c>
    </row>
    <row r="1427" spans="1:19" x14ac:dyDescent="0.25">
      <c r="A1427" t="s">
        <v>16</v>
      </c>
      <c r="B1427" t="s">
        <v>945</v>
      </c>
      <c r="C1427">
        <v>2003</v>
      </c>
      <c r="D1427">
        <f t="shared" si="89"/>
        <v>108710.917</v>
      </c>
      <c r="E1427">
        <v>67550</v>
      </c>
      <c r="F1427" t="s">
        <v>4065</v>
      </c>
      <c r="G1427" t="s">
        <v>245</v>
      </c>
      <c r="H1427" t="s">
        <v>4066</v>
      </c>
      <c r="I1427" t="s">
        <v>247</v>
      </c>
      <c r="J1427" t="s">
        <v>226</v>
      </c>
      <c r="K1427" t="s">
        <v>146</v>
      </c>
      <c r="L1427" t="s">
        <v>41</v>
      </c>
      <c r="M1427">
        <f t="shared" si="90"/>
        <v>0</v>
      </c>
      <c r="N1427" t="s">
        <v>24</v>
      </c>
      <c r="O1427" t="s">
        <v>411</v>
      </c>
      <c r="P1427">
        <f t="shared" si="91"/>
        <v>25800</v>
      </c>
      <c r="Q1427">
        <v>30000</v>
      </c>
      <c r="R1427">
        <v>325</v>
      </c>
      <c r="S1427">
        <f t="shared" si="92"/>
        <v>6</v>
      </c>
    </row>
    <row r="1428" spans="1:19" x14ac:dyDescent="0.25">
      <c r="A1428" t="s">
        <v>16</v>
      </c>
      <c r="B1428" t="s">
        <v>945</v>
      </c>
      <c r="C1428">
        <v>2004</v>
      </c>
      <c r="D1428">
        <f t="shared" si="89"/>
        <v>273587.8</v>
      </c>
      <c r="E1428">
        <v>170000</v>
      </c>
      <c r="F1428" t="s">
        <v>4067</v>
      </c>
      <c r="G1428" t="s">
        <v>29</v>
      </c>
      <c r="H1428" t="s">
        <v>947</v>
      </c>
      <c r="I1428" t="s">
        <v>72</v>
      </c>
      <c r="J1428" t="s">
        <v>226</v>
      </c>
      <c r="K1428" t="s">
        <v>226</v>
      </c>
      <c r="L1428" t="s">
        <v>41</v>
      </c>
      <c r="M1428">
        <f t="shared" si="90"/>
        <v>0</v>
      </c>
      <c r="N1428" t="s">
        <v>24</v>
      </c>
      <c r="O1428" t="s">
        <v>726</v>
      </c>
      <c r="P1428">
        <f t="shared" si="91"/>
        <v>7310</v>
      </c>
      <c r="Q1428">
        <v>8500</v>
      </c>
      <c r="R1428">
        <v>310</v>
      </c>
      <c r="S1428">
        <f t="shared" si="92"/>
        <v>6.8</v>
      </c>
    </row>
    <row r="1429" spans="1:19" x14ac:dyDescent="0.25">
      <c r="A1429" t="s">
        <v>84</v>
      </c>
      <c r="B1429" t="s">
        <v>4068</v>
      </c>
      <c r="C1429">
        <v>2017</v>
      </c>
      <c r="D1429">
        <f t="shared" si="89"/>
        <v>85295.02</v>
      </c>
      <c r="E1429">
        <v>53000</v>
      </c>
      <c r="F1429" t="s">
        <v>1902</v>
      </c>
      <c r="G1429" t="s">
        <v>29</v>
      </c>
      <c r="H1429" t="s">
        <v>3344</v>
      </c>
      <c r="I1429" t="s">
        <v>107</v>
      </c>
      <c r="J1429" t="s">
        <v>22</v>
      </c>
      <c r="K1429" t="s">
        <v>146</v>
      </c>
      <c r="L1429" t="s">
        <v>41</v>
      </c>
      <c r="M1429">
        <f t="shared" si="90"/>
        <v>0</v>
      </c>
      <c r="N1429" t="s">
        <v>24</v>
      </c>
      <c r="O1429" t="s">
        <v>541</v>
      </c>
      <c r="P1429">
        <f t="shared" si="91"/>
        <v>40850</v>
      </c>
      <c r="Q1429">
        <v>47500</v>
      </c>
      <c r="R1429">
        <v>510</v>
      </c>
      <c r="S1429">
        <f t="shared" si="92"/>
        <v>5</v>
      </c>
    </row>
    <row r="1430" spans="1:19" x14ac:dyDescent="0.25">
      <c r="A1430" t="s">
        <v>50</v>
      </c>
      <c r="B1430" t="s">
        <v>4069</v>
      </c>
      <c r="C1430">
        <v>2019</v>
      </c>
      <c r="D1430">
        <f t="shared" si="89"/>
        <v>88352.766000000003</v>
      </c>
      <c r="E1430">
        <v>54900</v>
      </c>
      <c r="F1430" t="s">
        <v>4070</v>
      </c>
      <c r="G1430" t="s">
        <v>46</v>
      </c>
      <c r="H1430" t="s">
        <v>2253</v>
      </c>
      <c r="I1430" t="s">
        <v>72</v>
      </c>
      <c r="J1430" t="s">
        <v>226</v>
      </c>
      <c r="K1430" t="s">
        <v>22</v>
      </c>
      <c r="L1430" t="s">
        <v>23</v>
      </c>
      <c r="M1430">
        <f t="shared" si="90"/>
        <v>1</v>
      </c>
      <c r="N1430" t="s">
        <v>24</v>
      </c>
      <c r="O1430" t="s">
        <v>3686</v>
      </c>
      <c r="P1430">
        <f t="shared" si="91"/>
        <v>41710</v>
      </c>
      <c r="Q1430">
        <v>48500</v>
      </c>
      <c r="R1430">
        <v>335</v>
      </c>
      <c r="S1430">
        <f t="shared" si="92"/>
        <v>3</v>
      </c>
    </row>
    <row r="1431" spans="1:19" x14ac:dyDescent="0.25">
      <c r="A1431" t="s">
        <v>68</v>
      </c>
      <c r="B1431" t="s">
        <v>4071</v>
      </c>
      <c r="C1431">
        <v>2016</v>
      </c>
      <c r="D1431">
        <f t="shared" si="89"/>
        <v>143231.26</v>
      </c>
      <c r="E1431">
        <v>89000</v>
      </c>
      <c r="F1431" t="s">
        <v>961</v>
      </c>
      <c r="G1431" t="s">
        <v>29</v>
      </c>
      <c r="H1431" t="s">
        <v>479</v>
      </c>
      <c r="I1431" t="s">
        <v>95</v>
      </c>
      <c r="J1431" t="s">
        <v>22</v>
      </c>
      <c r="K1431" t="s">
        <v>22</v>
      </c>
      <c r="L1431" t="s">
        <v>41</v>
      </c>
      <c r="M1431">
        <f t="shared" si="90"/>
        <v>0</v>
      </c>
      <c r="N1431" t="s">
        <v>24</v>
      </c>
      <c r="O1431" t="s">
        <v>720</v>
      </c>
      <c r="P1431">
        <f t="shared" si="91"/>
        <v>20640</v>
      </c>
      <c r="Q1431">
        <v>24000</v>
      </c>
      <c r="R1431">
        <v>300</v>
      </c>
      <c r="S1431">
        <f t="shared" si="92"/>
        <v>3</v>
      </c>
    </row>
    <row r="1432" spans="1:19" x14ac:dyDescent="0.25">
      <c r="A1432" t="s">
        <v>16</v>
      </c>
      <c r="B1432" t="s">
        <v>4072</v>
      </c>
      <c r="C1432">
        <v>2022</v>
      </c>
      <c r="D1432">
        <f t="shared" si="89"/>
        <v>9977.9079999999994</v>
      </c>
      <c r="E1432">
        <v>6200</v>
      </c>
      <c r="F1432" t="s">
        <v>4073</v>
      </c>
      <c r="G1432" t="s">
        <v>29</v>
      </c>
      <c r="H1432" t="s">
        <v>4074</v>
      </c>
      <c r="I1432" t="s">
        <v>653</v>
      </c>
      <c r="J1432" t="s">
        <v>22</v>
      </c>
      <c r="K1432" t="s">
        <v>22</v>
      </c>
      <c r="L1432" t="s">
        <v>41</v>
      </c>
      <c r="M1432">
        <f t="shared" si="90"/>
        <v>0</v>
      </c>
      <c r="N1432" t="s">
        <v>24</v>
      </c>
      <c r="O1432" t="s">
        <v>1032</v>
      </c>
      <c r="P1432">
        <f t="shared" si="91"/>
        <v>42140</v>
      </c>
      <c r="Q1432">
        <v>49000</v>
      </c>
      <c r="R1432">
        <v>275</v>
      </c>
      <c r="S1432">
        <f t="shared" si="92"/>
        <v>2.2999999999999998</v>
      </c>
    </row>
    <row r="1433" spans="1:19" x14ac:dyDescent="0.25">
      <c r="A1433" t="s">
        <v>16</v>
      </c>
      <c r="B1433" t="s">
        <v>157</v>
      </c>
      <c r="C1433">
        <v>2021</v>
      </c>
      <c r="D1433">
        <f t="shared" si="89"/>
        <v>83376.686719999998</v>
      </c>
      <c r="E1433">
        <v>51808</v>
      </c>
      <c r="F1433" t="s">
        <v>4075</v>
      </c>
      <c r="G1433" t="s">
        <v>29</v>
      </c>
      <c r="H1433" t="s">
        <v>510</v>
      </c>
      <c r="I1433" t="s">
        <v>500</v>
      </c>
      <c r="J1433" t="s">
        <v>61</v>
      </c>
      <c r="K1433" t="s">
        <v>22</v>
      </c>
      <c r="L1433" t="s">
        <v>41</v>
      </c>
      <c r="M1433">
        <f t="shared" si="90"/>
        <v>0</v>
      </c>
      <c r="N1433" t="s">
        <v>24</v>
      </c>
      <c r="O1433" t="s">
        <v>4076</v>
      </c>
      <c r="P1433">
        <f t="shared" si="91"/>
        <v>36453.68</v>
      </c>
      <c r="Q1433">
        <v>42388</v>
      </c>
      <c r="R1433" t="e">
        <v>#VALUE!</v>
      </c>
      <c r="S1433" t="e">
        <f t="shared" si="92"/>
        <v>#VALUE!</v>
      </c>
    </row>
    <row r="1434" spans="1:19" x14ac:dyDescent="0.25">
      <c r="A1434" t="s">
        <v>26</v>
      </c>
      <c r="B1434" t="s">
        <v>4077</v>
      </c>
      <c r="C1434">
        <v>2013</v>
      </c>
      <c r="D1434">
        <f t="shared" si="89"/>
        <v>143231.26</v>
      </c>
      <c r="E1434">
        <v>89000</v>
      </c>
      <c r="F1434" t="s">
        <v>961</v>
      </c>
      <c r="G1434" t="s">
        <v>29</v>
      </c>
      <c r="H1434" t="s">
        <v>4078</v>
      </c>
      <c r="I1434" t="s">
        <v>134</v>
      </c>
      <c r="J1434" t="s">
        <v>118</v>
      </c>
      <c r="K1434" t="s">
        <v>22</v>
      </c>
      <c r="L1434" t="s">
        <v>23</v>
      </c>
      <c r="M1434">
        <f t="shared" si="90"/>
        <v>1</v>
      </c>
      <c r="N1434" t="s">
        <v>24</v>
      </c>
      <c r="O1434" t="s">
        <v>683</v>
      </c>
      <c r="P1434">
        <f t="shared" si="91"/>
        <v>10750</v>
      </c>
      <c r="Q1434">
        <v>12500</v>
      </c>
      <c r="R1434">
        <v>344</v>
      </c>
      <c r="S1434">
        <f t="shared" si="92"/>
        <v>3.8</v>
      </c>
    </row>
    <row r="1435" spans="1:19" x14ac:dyDescent="0.25">
      <c r="A1435" t="s">
        <v>97</v>
      </c>
      <c r="B1435" t="s">
        <v>2406</v>
      </c>
      <c r="C1435">
        <v>1999</v>
      </c>
      <c r="D1435">
        <f t="shared" si="89"/>
        <v>138581.87674000001</v>
      </c>
      <c r="E1435">
        <v>86111</v>
      </c>
      <c r="F1435" t="s">
        <v>4079</v>
      </c>
      <c r="G1435" t="s">
        <v>29</v>
      </c>
      <c r="H1435" t="s">
        <v>4080</v>
      </c>
      <c r="I1435" t="s">
        <v>72</v>
      </c>
      <c r="J1435" t="s">
        <v>226</v>
      </c>
      <c r="K1435" t="s">
        <v>146</v>
      </c>
      <c r="L1435" t="s">
        <v>23</v>
      </c>
      <c r="M1435">
        <f t="shared" si="90"/>
        <v>1</v>
      </c>
      <c r="N1435" t="s">
        <v>24</v>
      </c>
      <c r="O1435" t="s">
        <v>4081</v>
      </c>
      <c r="P1435">
        <f t="shared" si="91"/>
        <v>3010</v>
      </c>
      <c r="Q1435">
        <v>3500</v>
      </c>
      <c r="R1435">
        <v>133</v>
      </c>
      <c r="S1435">
        <f t="shared" si="92"/>
        <v>2.2000000000000002</v>
      </c>
    </row>
    <row r="1436" spans="1:19" x14ac:dyDescent="0.25">
      <c r="A1436" t="s">
        <v>120</v>
      </c>
      <c r="B1436" t="s">
        <v>3959</v>
      </c>
      <c r="C1436">
        <v>2018</v>
      </c>
      <c r="D1436">
        <f t="shared" si="89"/>
        <v>72746.996020000006</v>
      </c>
      <c r="E1436">
        <v>45203</v>
      </c>
      <c r="F1436" t="s">
        <v>4082</v>
      </c>
      <c r="G1436" t="s">
        <v>29</v>
      </c>
      <c r="H1436" t="s">
        <v>525</v>
      </c>
      <c r="I1436" t="s">
        <v>123</v>
      </c>
      <c r="J1436" t="s">
        <v>118</v>
      </c>
      <c r="K1436" t="s">
        <v>4083</v>
      </c>
      <c r="L1436" t="s">
        <v>41</v>
      </c>
      <c r="M1436">
        <f t="shared" si="90"/>
        <v>0</v>
      </c>
      <c r="N1436" t="s">
        <v>24</v>
      </c>
      <c r="O1436" t="s">
        <v>4084</v>
      </c>
      <c r="P1436">
        <f t="shared" si="91"/>
        <v>34273.58</v>
      </c>
      <c r="Q1436">
        <v>39853</v>
      </c>
      <c r="R1436" t="e">
        <v>#VALUE!</v>
      </c>
      <c r="S1436" t="e">
        <f t="shared" si="92"/>
        <v>#VALUE!</v>
      </c>
    </row>
    <row r="1437" spans="1:19" x14ac:dyDescent="0.25">
      <c r="A1437" t="s">
        <v>50</v>
      </c>
      <c r="B1437" t="s">
        <v>3999</v>
      </c>
      <c r="C1437">
        <v>2022</v>
      </c>
      <c r="D1437">
        <f t="shared" si="89"/>
        <v>23720.062259999999</v>
      </c>
      <c r="E1437">
        <v>14739</v>
      </c>
      <c r="F1437" t="s">
        <v>4085</v>
      </c>
      <c r="G1437" t="s">
        <v>29</v>
      </c>
      <c r="H1437" t="s">
        <v>4001</v>
      </c>
      <c r="I1437" t="s">
        <v>778</v>
      </c>
      <c r="J1437" t="s">
        <v>779</v>
      </c>
      <c r="K1437" t="s">
        <v>22</v>
      </c>
      <c r="L1437" t="s">
        <v>41</v>
      </c>
      <c r="M1437">
        <f t="shared" si="90"/>
        <v>0</v>
      </c>
      <c r="O1437" t="s">
        <v>905</v>
      </c>
      <c r="P1437">
        <f t="shared" si="91"/>
        <v>53234</v>
      </c>
      <c r="Q1437">
        <v>61900</v>
      </c>
      <c r="R1437" t="e">
        <v>#VALUE!</v>
      </c>
      <c r="S1437" t="e">
        <f t="shared" si="92"/>
        <v>#VALUE!</v>
      </c>
    </row>
    <row r="1438" spans="1:19" x14ac:dyDescent="0.25">
      <c r="A1438" t="s">
        <v>1831</v>
      </c>
      <c r="B1438" t="s">
        <v>4086</v>
      </c>
      <c r="C1438">
        <v>2017</v>
      </c>
      <c r="D1438">
        <f t="shared" si="89"/>
        <v>223867.24069999999</v>
      </c>
      <c r="E1438">
        <v>139105</v>
      </c>
      <c r="F1438" t="s">
        <v>4087</v>
      </c>
      <c r="G1438" t="s">
        <v>29</v>
      </c>
      <c r="H1438" t="s">
        <v>854</v>
      </c>
      <c r="I1438" t="s">
        <v>571</v>
      </c>
      <c r="J1438" t="s">
        <v>4088</v>
      </c>
      <c r="K1438" t="s">
        <v>4089</v>
      </c>
      <c r="L1438" t="s">
        <v>23</v>
      </c>
      <c r="M1438">
        <f t="shared" si="90"/>
        <v>1</v>
      </c>
      <c r="N1438" t="s">
        <v>24</v>
      </c>
      <c r="O1438" t="s">
        <v>4090</v>
      </c>
      <c r="P1438">
        <f t="shared" si="91"/>
        <v>15093</v>
      </c>
      <c r="Q1438">
        <v>17550</v>
      </c>
      <c r="R1438" t="e">
        <v>#VALUE!</v>
      </c>
      <c r="S1438" t="e">
        <f t="shared" si="92"/>
        <v>#VALUE!</v>
      </c>
    </row>
    <row r="1439" spans="1:19" x14ac:dyDescent="0.25">
      <c r="A1439" t="s">
        <v>396</v>
      </c>
      <c r="B1439" t="s">
        <v>4091</v>
      </c>
      <c r="C1439">
        <v>2010</v>
      </c>
      <c r="D1439">
        <f t="shared" si="89"/>
        <v>72442.830759999997</v>
      </c>
      <c r="E1439">
        <v>45014</v>
      </c>
      <c r="F1439" t="s">
        <v>4092</v>
      </c>
      <c r="G1439" t="s">
        <v>29</v>
      </c>
      <c r="H1439" t="s">
        <v>4093</v>
      </c>
      <c r="I1439" t="s">
        <v>21</v>
      </c>
      <c r="J1439" t="s">
        <v>33</v>
      </c>
      <c r="K1439" t="s">
        <v>22</v>
      </c>
      <c r="L1439" t="s">
        <v>41</v>
      </c>
      <c r="M1439">
        <f t="shared" si="90"/>
        <v>0</v>
      </c>
      <c r="N1439" t="s">
        <v>24</v>
      </c>
      <c r="O1439" t="s">
        <v>4094</v>
      </c>
      <c r="P1439">
        <f t="shared" si="91"/>
        <v>94169.14</v>
      </c>
      <c r="Q1439">
        <v>109499</v>
      </c>
      <c r="R1439">
        <v>560</v>
      </c>
      <c r="S1439">
        <f t="shared" si="92"/>
        <v>5.2</v>
      </c>
    </row>
    <row r="1440" spans="1:19" x14ac:dyDescent="0.25">
      <c r="A1440" t="s">
        <v>16</v>
      </c>
      <c r="B1440" t="s">
        <v>320</v>
      </c>
      <c r="C1440">
        <v>2011</v>
      </c>
      <c r="D1440">
        <f t="shared" si="89"/>
        <v>162543.34</v>
      </c>
      <c r="E1440">
        <v>101000</v>
      </c>
      <c r="F1440" t="s">
        <v>2287</v>
      </c>
      <c r="G1440" t="s">
        <v>29</v>
      </c>
      <c r="H1440" t="s">
        <v>2500</v>
      </c>
      <c r="I1440" t="s">
        <v>134</v>
      </c>
      <c r="J1440" t="s">
        <v>214</v>
      </c>
      <c r="K1440" t="s">
        <v>22</v>
      </c>
      <c r="L1440" t="s">
        <v>41</v>
      </c>
      <c r="M1440">
        <f t="shared" si="90"/>
        <v>0</v>
      </c>
      <c r="N1440" t="s">
        <v>24</v>
      </c>
      <c r="O1440" t="s">
        <v>441</v>
      </c>
      <c r="P1440">
        <f t="shared" si="91"/>
        <v>15910</v>
      </c>
      <c r="Q1440">
        <v>18500</v>
      </c>
      <c r="R1440">
        <v>412</v>
      </c>
      <c r="S1440">
        <f t="shared" si="92"/>
        <v>5</v>
      </c>
    </row>
    <row r="1441" spans="1:19" x14ac:dyDescent="0.25">
      <c r="A1441" t="s">
        <v>503</v>
      </c>
      <c r="B1441" t="s">
        <v>1579</v>
      </c>
      <c r="C1441">
        <v>2016</v>
      </c>
      <c r="D1441">
        <f t="shared" si="89"/>
        <v>149668.62</v>
      </c>
      <c r="E1441">
        <v>93000</v>
      </c>
      <c r="F1441" t="s">
        <v>2992</v>
      </c>
      <c r="G1441" t="s">
        <v>29</v>
      </c>
      <c r="H1441" t="s">
        <v>164</v>
      </c>
      <c r="I1441" t="s">
        <v>72</v>
      </c>
      <c r="J1441" t="s">
        <v>22</v>
      </c>
      <c r="K1441" t="s">
        <v>22</v>
      </c>
      <c r="L1441" t="s">
        <v>23</v>
      </c>
      <c r="M1441">
        <f t="shared" si="90"/>
        <v>1</v>
      </c>
      <c r="N1441" t="s">
        <v>24</v>
      </c>
      <c r="O1441" t="s">
        <v>411</v>
      </c>
      <c r="P1441">
        <f t="shared" si="91"/>
        <v>25800</v>
      </c>
      <c r="Q1441">
        <v>30000</v>
      </c>
      <c r="R1441">
        <v>355</v>
      </c>
      <c r="S1441">
        <f t="shared" si="92"/>
        <v>5.3</v>
      </c>
    </row>
    <row r="1442" spans="1:19" x14ac:dyDescent="0.25">
      <c r="A1442" t="s">
        <v>16</v>
      </c>
      <c r="B1442" t="s">
        <v>4095</v>
      </c>
      <c r="C1442">
        <v>2013</v>
      </c>
      <c r="D1442">
        <f t="shared" si="89"/>
        <v>100583.75</v>
      </c>
      <c r="E1442">
        <v>62500</v>
      </c>
      <c r="F1442" t="s">
        <v>1315</v>
      </c>
      <c r="G1442" t="s">
        <v>29</v>
      </c>
      <c r="H1442" t="s">
        <v>2135</v>
      </c>
      <c r="I1442" t="s">
        <v>134</v>
      </c>
      <c r="J1442" t="s">
        <v>22</v>
      </c>
      <c r="K1442" t="s">
        <v>22</v>
      </c>
      <c r="L1442" t="s">
        <v>41</v>
      </c>
      <c r="M1442">
        <f t="shared" si="90"/>
        <v>0</v>
      </c>
      <c r="N1442" t="s">
        <v>24</v>
      </c>
      <c r="O1442" t="s">
        <v>1236</v>
      </c>
      <c r="P1442">
        <f t="shared" si="91"/>
        <v>13760</v>
      </c>
      <c r="Q1442">
        <v>16000</v>
      </c>
      <c r="R1442">
        <v>305</v>
      </c>
      <c r="S1442">
        <f t="shared" si="92"/>
        <v>3.7</v>
      </c>
    </row>
    <row r="1443" spans="1:19" x14ac:dyDescent="0.25">
      <c r="A1443" t="s">
        <v>35</v>
      </c>
      <c r="B1443" t="s">
        <v>3450</v>
      </c>
      <c r="C1443">
        <v>2008</v>
      </c>
      <c r="D1443">
        <f t="shared" si="89"/>
        <v>120700.5</v>
      </c>
      <c r="E1443">
        <v>75000</v>
      </c>
      <c r="F1443" t="s">
        <v>681</v>
      </c>
      <c r="G1443" t="s">
        <v>29</v>
      </c>
      <c r="H1443" t="s">
        <v>3451</v>
      </c>
      <c r="I1443" t="s">
        <v>95</v>
      </c>
      <c r="J1443" t="s">
        <v>40</v>
      </c>
      <c r="K1443" t="s">
        <v>22</v>
      </c>
      <c r="L1443" t="s">
        <v>23</v>
      </c>
      <c r="M1443">
        <f t="shared" si="90"/>
        <v>1</v>
      </c>
      <c r="N1443" t="s">
        <v>24</v>
      </c>
      <c r="O1443" t="s">
        <v>272</v>
      </c>
      <c r="P1443">
        <f t="shared" si="91"/>
        <v>24940</v>
      </c>
      <c r="Q1443">
        <v>29000</v>
      </c>
      <c r="R1443">
        <v>416</v>
      </c>
      <c r="S1443">
        <f t="shared" si="92"/>
        <v>5</v>
      </c>
    </row>
    <row r="1444" spans="1:19" x14ac:dyDescent="0.25">
      <c r="A1444" t="s">
        <v>68</v>
      </c>
      <c r="B1444" t="s">
        <v>2510</v>
      </c>
      <c r="C1444">
        <v>2015</v>
      </c>
      <c r="D1444">
        <f t="shared" si="89"/>
        <v>55449.809699999998</v>
      </c>
      <c r="E1444">
        <v>34455</v>
      </c>
      <c r="F1444" t="s">
        <v>4096</v>
      </c>
      <c r="G1444" t="s">
        <v>29</v>
      </c>
      <c r="H1444" t="s">
        <v>479</v>
      </c>
      <c r="I1444" t="s">
        <v>95</v>
      </c>
      <c r="J1444" t="s">
        <v>33</v>
      </c>
      <c r="K1444" t="s">
        <v>146</v>
      </c>
      <c r="L1444" t="s">
        <v>41</v>
      </c>
      <c r="M1444">
        <f t="shared" si="90"/>
        <v>0</v>
      </c>
      <c r="N1444" t="s">
        <v>24</v>
      </c>
      <c r="O1444" t="s">
        <v>1815</v>
      </c>
      <c r="P1444">
        <f t="shared" si="91"/>
        <v>24080</v>
      </c>
      <c r="Q1444">
        <v>28000</v>
      </c>
      <c r="R1444">
        <v>300</v>
      </c>
      <c r="S1444">
        <f t="shared" si="92"/>
        <v>3</v>
      </c>
    </row>
    <row r="1445" spans="1:19" x14ac:dyDescent="0.25">
      <c r="A1445" t="s">
        <v>84</v>
      </c>
      <c r="B1445" t="s">
        <v>1008</v>
      </c>
      <c r="C1445">
        <v>2010</v>
      </c>
      <c r="D1445">
        <f t="shared" si="89"/>
        <v>209214.2</v>
      </c>
      <c r="E1445">
        <v>130000</v>
      </c>
      <c r="F1445" t="s">
        <v>4097</v>
      </c>
      <c r="G1445" t="s">
        <v>29</v>
      </c>
      <c r="H1445" t="s">
        <v>3344</v>
      </c>
      <c r="I1445" t="s">
        <v>72</v>
      </c>
      <c r="J1445" t="s">
        <v>118</v>
      </c>
      <c r="K1445" t="s">
        <v>22</v>
      </c>
      <c r="L1445" t="s">
        <v>41</v>
      </c>
      <c r="M1445">
        <f t="shared" si="90"/>
        <v>0</v>
      </c>
      <c r="N1445" t="s">
        <v>24</v>
      </c>
      <c r="O1445" t="s">
        <v>49</v>
      </c>
      <c r="P1445">
        <f t="shared" si="91"/>
        <v>13330</v>
      </c>
      <c r="Q1445">
        <v>15500</v>
      </c>
      <c r="R1445">
        <v>510</v>
      </c>
      <c r="S1445">
        <f t="shared" si="92"/>
        <v>5</v>
      </c>
    </row>
    <row r="1446" spans="1:19" x14ac:dyDescent="0.25">
      <c r="A1446" t="s">
        <v>120</v>
      </c>
      <c r="B1446" t="s">
        <v>301</v>
      </c>
      <c r="C1446">
        <v>2014</v>
      </c>
      <c r="D1446">
        <f t="shared" si="89"/>
        <v>122583.4278</v>
      </c>
      <c r="E1446">
        <v>76170</v>
      </c>
      <c r="F1446" t="s">
        <v>4098</v>
      </c>
      <c r="G1446" t="s">
        <v>29</v>
      </c>
      <c r="H1446" t="s">
        <v>303</v>
      </c>
      <c r="I1446" t="s">
        <v>107</v>
      </c>
      <c r="J1446" t="s">
        <v>33</v>
      </c>
      <c r="K1446" t="s">
        <v>22</v>
      </c>
      <c r="L1446" t="s">
        <v>23</v>
      </c>
      <c r="M1446">
        <f t="shared" si="90"/>
        <v>1</v>
      </c>
      <c r="N1446" t="s">
        <v>24</v>
      </c>
      <c r="O1446" t="s">
        <v>1159</v>
      </c>
      <c r="P1446">
        <f t="shared" si="91"/>
        <v>14190</v>
      </c>
      <c r="Q1446">
        <v>16500</v>
      </c>
      <c r="R1446">
        <v>208</v>
      </c>
      <c r="S1446">
        <f t="shared" si="92"/>
        <v>2</v>
      </c>
    </row>
    <row r="1447" spans="1:19" x14ac:dyDescent="0.25">
      <c r="A1447" t="s">
        <v>503</v>
      </c>
      <c r="B1447" t="s">
        <v>4099</v>
      </c>
      <c r="C1447">
        <v>2010</v>
      </c>
      <c r="D1447">
        <f t="shared" si="89"/>
        <v>313016.63</v>
      </c>
      <c r="E1447">
        <v>194500</v>
      </c>
      <c r="F1447" t="s">
        <v>4100</v>
      </c>
      <c r="G1447" t="s">
        <v>19</v>
      </c>
      <c r="H1447" t="s">
        <v>821</v>
      </c>
      <c r="I1447" t="s">
        <v>21</v>
      </c>
      <c r="J1447" t="s">
        <v>118</v>
      </c>
      <c r="K1447" t="s">
        <v>146</v>
      </c>
      <c r="L1447" t="s">
        <v>23</v>
      </c>
      <c r="M1447">
        <f t="shared" si="90"/>
        <v>1</v>
      </c>
      <c r="N1447" t="s">
        <v>24</v>
      </c>
      <c r="O1447" t="s">
        <v>3377</v>
      </c>
      <c r="P1447">
        <f t="shared" si="91"/>
        <v>8170</v>
      </c>
      <c r="Q1447">
        <v>9500</v>
      </c>
      <c r="R1447">
        <v>320</v>
      </c>
      <c r="S1447">
        <f t="shared" si="92"/>
        <v>5.3</v>
      </c>
    </row>
    <row r="1448" spans="1:19" x14ac:dyDescent="0.25">
      <c r="A1448" t="s">
        <v>68</v>
      </c>
      <c r="B1448" t="s">
        <v>4101</v>
      </c>
      <c r="C1448">
        <v>2008</v>
      </c>
      <c r="D1448">
        <f t="shared" si="89"/>
        <v>217260.9</v>
      </c>
      <c r="E1448">
        <v>135000</v>
      </c>
      <c r="F1448" t="s">
        <v>4102</v>
      </c>
      <c r="G1448" t="s">
        <v>29</v>
      </c>
      <c r="H1448" t="s">
        <v>479</v>
      </c>
      <c r="I1448" t="s">
        <v>72</v>
      </c>
      <c r="J1448" t="s">
        <v>61</v>
      </c>
      <c r="K1448" t="s">
        <v>22</v>
      </c>
      <c r="L1448" t="s">
        <v>41</v>
      </c>
      <c r="M1448">
        <f t="shared" si="90"/>
        <v>0</v>
      </c>
      <c r="N1448" t="s">
        <v>24</v>
      </c>
      <c r="O1448" t="s">
        <v>4103</v>
      </c>
      <c r="P1448">
        <f t="shared" si="91"/>
        <v>4901.1400000000003</v>
      </c>
      <c r="Q1448">
        <v>5699</v>
      </c>
      <c r="R1448">
        <v>300</v>
      </c>
      <c r="S1448">
        <f t="shared" si="92"/>
        <v>3</v>
      </c>
    </row>
    <row r="1449" spans="1:19" x14ac:dyDescent="0.25">
      <c r="A1449" t="s">
        <v>125</v>
      </c>
      <c r="B1449" t="s">
        <v>4104</v>
      </c>
      <c r="C1449">
        <v>2021</v>
      </c>
      <c r="D1449">
        <f t="shared" si="89"/>
        <v>53108.22</v>
      </c>
      <c r="E1449">
        <v>33000</v>
      </c>
      <c r="F1449" t="s">
        <v>474</v>
      </c>
      <c r="G1449" t="s">
        <v>29</v>
      </c>
      <c r="H1449" t="s">
        <v>280</v>
      </c>
      <c r="I1449" t="s">
        <v>107</v>
      </c>
      <c r="J1449" t="s">
        <v>118</v>
      </c>
      <c r="K1449" t="s">
        <v>33</v>
      </c>
      <c r="L1449" t="s">
        <v>23</v>
      </c>
      <c r="M1449">
        <f t="shared" si="90"/>
        <v>1</v>
      </c>
      <c r="N1449" t="s">
        <v>24</v>
      </c>
      <c r="O1449" t="s">
        <v>4050</v>
      </c>
      <c r="P1449">
        <f t="shared" si="91"/>
        <v>23219.14</v>
      </c>
      <c r="Q1449">
        <v>26999</v>
      </c>
      <c r="R1449">
        <v>300</v>
      </c>
      <c r="S1449">
        <f t="shared" si="92"/>
        <v>3.6</v>
      </c>
    </row>
    <row r="1450" spans="1:19" x14ac:dyDescent="0.25">
      <c r="A1450" t="s">
        <v>26</v>
      </c>
      <c r="B1450" t="s">
        <v>2715</v>
      </c>
      <c r="C1450">
        <v>2010</v>
      </c>
      <c r="D1450">
        <f t="shared" si="89"/>
        <v>158841.85800000001</v>
      </c>
      <c r="E1450">
        <v>98700</v>
      </c>
      <c r="F1450" t="s">
        <v>4105</v>
      </c>
      <c r="G1450" t="s">
        <v>29</v>
      </c>
      <c r="H1450" t="s">
        <v>4106</v>
      </c>
      <c r="I1450" t="s">
        <v>107</v>
      </c>
      <c r="J1450" t="s">
        <v>146</v>
      </c>
      <c r="K1450" t="s">
        <v>146</v>
      </c>
      <c r="L1450" t="s">
        <v>41</v>
      </c>
      <c r="M1450">
        <f t="shared" si="90"/>
        <v>0</v>
      </c>
      <c r="N1450" t="s">
        <v>24</v>
      </c>
      <c r="O1450" t="s">
        <v>4107</v>
      </c>
      <c r="P1450">
        <f t="shared" si="91"/>
        <v>8892.4</v>
      </c>
      <c r="Q1450">
        <v>10340</v>
      </c>
      <c r="R1450">
        <v>290</v>
      </c>
      <c r="S1450">
        <f t="shared" si="92"/>
        <v>3.8</v>
      </c>
    </row>
    <row r="1451" spans="1:19" x14ac:dyDescent="0.25">
      <c r="A1451" t="s">
        <v>237</v>
      </c>
      <c r="B1451" t="s">
        <v>4108</v>
      </c>
      <c r="C1451">
        <v>2018</v>
      </c>
      <c r="D1451">
        <f t="shared" si="89"/>
        <v>117320.886</v>
      </c>
      <c r="E1451">
        <v>72900</v>
      </c>
      <c r="F1451" t="s">
        <v>2449</v>
      </c>
      <c r="G1451" t="s">
        <v>29</v>
      </c>
      <c r="H1451" t="s">
        <v>4109</v>
      </c>
      <c r="I1451" t="s">
        <v>134</v>
      </c>
      <c r="J1451" t="s">
        <v>22</v>
      </c>
      <c r="K1451" t="s">
        <v>22</v>
      </c>
      <c r="L1451" t="s">
        <v>23</v>
      </c>
      <c r="M1451">
        <f t="shared" si="90"/>
        <v>1</v>
      </c>
      <c r="N1451" t="s">
        <v>24</v>
      </c>
      <c r="O1451" t="s">
        <v>2980</v>
      </c>
      <c r="P1451">
        <f t="shared" si="91"/>
        <v>30530</v>
      </c>
      <c r="Q1451">
        <v>35500</v>
      </c>
      <c r="R1451">
        <v>306</v>
      </c>
      <c r="S1451">
        <f t="shared" si="92"/>
        <v>2</v>
      </c>
    </row>
    <row r="1452" spans="1:19" x14ac:dyDescent="0.25">
      <c r="A1452" t="s">
        <v>125</v>
      </c>
      <c r="B1452" t="s">
        <v>4110</v>
      </c>
      <c r="C1452">
        <v>2016</v>
      </c>
      <c r="D1452">
        <f t="shared" si="89"/>
        <v>217260.9</v>
      </c>
      <c r="E1452">
        <v>135000</v>
      </c>
      <c r="F1452" t="s">
        <v>4102</v>
      </c>
      <c r="G1452" t="s">
        <v>29</v>
      </c>
      <c r="H1452" t="s">
        <v>4111</v>
      </c>
      <c r="I1452" t="s">
        <v>72</v>
      </c>
      <c r="J1452" t="s">
        <v>22</v>
      </c>
      <c r="K1452" t="s">
        <v>22</v>
      </c>
      <c r="L1452" t="s">
        <v>41</v>
      </c>
      <c r="M1452">
        <f t="shared" si="90"/>
        <v>0</v>
      </c>
      <c r="N1452" t="s">
        <v>24</v>
      </c>
      <c r="O1452" t="s">
        <v>231</v>
      </c>
      <c r="P1452">
        <f t="shared" si="91"/>
        <v>17200</v>
      </c>
      <c r="Q1452">
        <v>20000</v>
      </c>
      <c r="R1452">
        <v>360</v>
      </c>
      <c r="S1452">
        <f t="shared" si="92"/>
        <v>5.7</v>
      </c>
    </row>
    <row r="1453" spans="1:19" x14ac:dyDescent="0.25">
      <c r="A1453" t="s">
        <v>148</v>
      </c>
      <c r="B1453" t="s">
        <v>4112</v>
      </c>
      <c r="C1453">
        <v>2022</v>
      </c>
      <c r="D1453">
        <f t="shared" si="89"/>
        <v>4103.817</v>
      </c>
      <c r="E1453">
        <v>2550</v>
      </c>
      <c r="F1453" t="s">
        <v>4113</v>
      </c>
      <c r="G1453" t="s">
        <v>29</v>
      </c>
      <c r="H1453" t="s">
        <v>164</v>
      </c>
      <c r="I1453" t="s">
        <v>165</v>
      </c>
      <c r="J1453" t="s">
        <v>214</v>
      </c>
      <c r="K1453" t="s">
        <v>22</v>
      </c>
      <c r="L1453" t="s">
        <v>41</v>
      </c>
      <c r="M1453">
        <f t="shared" si="90"/>
        <v>0</v>
      </c>
      <c r="N1453" t="s">
        <v>24</v>
      </c>
      <c r="O1453" t="s">
        <v>147</v>
      </c>
      <c r="P1453">
        <f t="shared" si="91"/>
        <v>51600</v>
      </c>
      <c r="Q1453">
        <v>60000</v>
      </c>
      <c r="R1453">
        <v>355</v>
      </c>
      <c r="S1453">
        <f t="shared" si="92"/>
        <v>5.3</v>
      </c>
    </row>
    <row r="1454" spans="1:19" x14ac:dyDescent="0.25">
      <c r="A1454" t="s">
        <v>210</v>
      </c>
      <c r="B1454" t="s">
        <v>4114</v>
      </c>
      <c r="C1454">
        <v>2020</v>
      </c>
      <c r="D1454">
        <f t="shared" si="89"/>
        <v>56791.999259999997</v>
      </c>
      <c r="E1454">
        <v>35289</v>
      </c>
      <c r="F1454" t="s">
        <v>4115</v>
      </c>
      <c r="G1454" t="s">
        <v>29</v>
      </c>
      <c r="H1454" t="s">
        <v>570</v>
      </c>
      <c r="I1454" t="s">
        <v>31</v>
      </c>
      <c r="J1454" t="s">
        <v>484</v>
      </c>
      <c r="K1454" t="s">
        <v>22</v>
      </c>
      <c r="M1454">
        <f t="shared" si="90"/>
        <v>0</v>
      </c>
      <c r="O1454" t="s">
        <v>4116</v>
      </c>
      <c r="P1454">
        <f t="shared" si="91"/>
        <v>30504.2</v>
      </c>
      <c r="Q1454">
        <v>35470</v>
      </c>
      <c r="R1454" t="e">
        <v>#VALUE!</v>
      </c>
      <c r="S1454" t="e">
        <f t="shared" si="92"/>
        <v>#VALUE!</v>
      </c>
    </row>
    <row r="1455" spans="1:19" x14ac:dyDescent="0.25">
      <c r="A1455" t="s">
        <v>567</v>
      </c>
      <c r="B1455" t="s">
        <v>1122</v>
      </c>
      <c r="C1455">
        <v>2022</v>
      </c>
      <c r="D1455">
        <f t="shared" si="89"/>
        <v>23554.30024</v>
      </c>
      <c r="E1455">
        <v>14636</v>
      </c>
      <c r="F1455" t="s">
        <v>4117</v>
      </c>
      <c r="G1455" t="s">
        <v>29</v>
      </c>
      <c r="H1455" t="s">
        <v>483</v>
      </c>
      <c r="I1455" t="s">
        <v>31</v>
      </c>
      <c r="J1455" t="s">
        <v>2050</v>
      </c>
      <c r="K1455" t="s">
        <v>22</v>
      </c>
      <c r="L1455" t="s">
        <v>41</v>
      </c>
      <c r="M1455">
        <f t="shared" si="90"/>
        <v>0</v>
      </c>
      <c r="O1455" t="s">
        <v>2033</v>
      </c>
      <c r="P1455">
        <f t="shared" si="91"/>
        <v>40075.14</v>
      </c>
      <c r="Q1455">
        <v>46599</v>
      </c>
      <c r="R1455" t="e">
        <v>#VALUE!</v>
      </c>
      <c r="S1455" t="e">
        <f t="shared" si="92"/>
        <v>#VALUE!</v>
      </c>
    </row>
    <row r="1456" spans="1:19" x14ac:dyDescent="0.25">
      <c r="A1456" t="s">
        <v>305</v>
      </c>
      <c r="B1456" t="s">
        <v>3359</v>
      </c>
      <c r="C1456">
        <v>2005</v>
      </c>
      <c r="D1456">
        <f t="shared" si="89"/>
        <v>39987.270980000001</v>
      </c>
      <c r="E1456">
        <v>24847</v>
      </c>
      <c r="F1456" t="s">
        <v>4118</v>
      </c>
      <c r="G1456" t="s">
        <v>29</v>
      </c>
      <c r="H1456" t="s">
        <v>4119</v>
      </c>
      <c r="I1456" t="s">
        <v>715</v>
      </c>
      <c r="J1456" t="s">
        <v>118</v>
      </c>
      <c r="K1456" t="s">
        <v>4120</v>
      </c>
      <c r="L1456" t="s">
        <v>41</v>
      </c>
      <c r="M1456">
        <f t="shared" si="90"/>
        <v>0</v>
      </c>
      <c r="N1456" t="s">
        <v>24</v>
      </c>
      <c r="O1456" t="s">
        <v>4121</v>
      </c>
      <c r="P1456">
        <f t="shared" si="91"/>
        <v>11219.56</v>
      </c>
      <c r="Q1456">
        <v>13046</v>
      </c>
      <c r="R1456" t="e">
        <v>#VALUE!</v>
      </c>
      <c r="S1456" t="e">
        <f t="shared" si="92"/>
        <v>#VALUE!</v>
      </c>
    </row>
    <row r="1457" spans="1:19" x14ac:dyDescent="0.25">
      <c r="A1457" t="s">
        <v>130</v>
      </c>
      <c r="B1457" t="s">
        <v>3009</v>
      </c>
      <c r="C1457">
        <v>2019</v>
      </c>
      <c r="D1457">
        <f t="shared" si="89"/>
        <v>47568.871720000003</v>
      </c>
      <c r="E1457">
        <v>29558</v>
      </c>
      <c r="F1457" t="s">
        <v>4122</v>
      </c>
      <c r="G1457" t="s">
        <v>29</v>
      </c>
      <c r="H1457" t="s">
        <v>4123</v>
      </c>
      <c r="I1457" t="s">
        <v>289</v>
      </c>
      <c r="J1457" t="s">
        <v>4124</v>
      </c>
      <c r="K1457" t="s">
        <v>463</v>
      </c>
      <c r="L1457" t="s">
        <v>41</v>
      </c>
      <c r="M1457">
        <f t="shared" si="90"/>
        <v>0</v>
      </c>
      <c r="N1457" t="s">
        <v>24</v>
      </c>
      <c r="O1457" t="s">
        <v>4125</v>
      </c>
      <c r="P1457">
        <f t="shared" si="91"/>
        <v>22260.239999999998</v>
      </c>
      <c r="Q1457">
        <v>25884</v>
      </c>
      <c r="R1457" t="e">
        <v>#VALUE!</v>
      </c>
      <c r="S1457" t="e">
        <f t="shared" si="92"/>
        <v>#VALUE!</v>
      </c>
    </row>
    <row r="1458" spans="1:19" x14ac:dyDescent="0.25">
      <c r="A1458" t="s">
        <v>50</v>
      </c>
      <c r="B1458" t="s">
        <v>4126</v>
      </c>
      <c r="C1458">
        <v>2023</v>
      </c>
      <c r="D1458">
        <f t="shared" si="89"/>
        <v>10591.06654</v>
      </c>
      <c r="E1458">
        <v>6581</v>
      </c>
      <c r="F1458" t="s">
        <v>4127</v>
      </c>
      <c r="G1458" t="s">
        <v>29</v>
      </c>
      <c r="H1458" t="s">
        <v>4128</v>
      </c>
      <c r="I1458" t="s">
        <v>4129</v>
      </c>
      <c r="J1458" t="s">
        <v>4130</v>
      </c>
      <c r="K1458" t="s">
        <v>22</v>
      </c>
      <c r="L1458" t="s">
        <v>41</v>
      </c>
      <c r="M1458">
        <f t="shared" si="90"/>
        <v>0</v>
      </c>
      <c r="O1458" t="s">
        <v>4131</v>
      </c>
      <c r="P1458">
        <f t="shared" si="91"/>
        <v>51514</v>
      </c>
      <c r="Q1458">
        <v>59900</v>
      </c>
      <c r="R1458" t="e">
        <v>#VALUE!</v>
      </c>
      <c r="S1458" t="e">
        <f t="shared" si="92"/>
        <v>#VALUE!</v>
      </c>
    </row>
    <row r="1459" spans="1:19" x14ac:dyDescent="0.25">
      <c r="A1459" t="s">
        <v>120</v>
      </c>
      <c r="B1459" t="s">
        <v>1870</v>
      </c>
      <c r="C1459">
        <v>2020</v>
      </c>
      <c r="D1459">
        <f t="shared" si="89"/>
        <v>35405.480000000003</v>
      </c>
      <c r="E1459">
        <v>22000</v>
      </c>
      <c r="F1459" t="s">
        <v>2567</v>
      </c>
      <c r="G1459" t="s">
        <v>46</v>
      </c>
      <c r="H1459" t="s">
        <v>3392</v>
      </c>
      <c r="I1459" t="s">
        <v>191</v>
      </c>
      <c r="J1459" t="s">
        <v>33</v>
      </c>
      <c r="K1459" t="s">
        <v>22</v>
      </c>
      <c r="L1459" t="s">
        <v>41</v>
      </c>
      <c r="M1459">
        <f t="shared" si="90"/>
        <v>0</v>
      </c>
      <c r="N1459" t="s">
        <v>24</v>
      </c>
      <c r="O1459" t="s">
        <v>4132</v>
      </c>
      <c r="P1459">
        <f t="shared" si="91"/>
        <v>72239.14</v>
      </c>
      <c r="Q1459">
        <v>83999</v>
      </c>
      <c r="R1459">
        <v>429</v>
      </c>
      <c r="S1459">
        <f t="shared" si="92"/>
        <v>3</v>
      </c>
    </row>
    <row r="1460" spans="1:19" x14ac:dyDescent="0.25">
      <c r="A1460" t="s">
        <v>56</v>
      </c>
      <c r="B1460" t="s">
        <v>4133</v>
      </c>
      <c r="C1460">
        <v>2017</v>
      </c>
      <c r="D1460">
        <f t="shared" si="89"/>
        <v>109756.988</v>
      </c>
      <c r="E1460">
        <v>68200</v>
      </c>
      <c r="F1460" t="s">
        <v>3213</v>
      </c>
      <c r="G1460" t="s">
        <v>29</v>
      </c>
      <c r="H1460" t="s">
        <v>3317</v>
      </c>
      <c r="I1460" t="s">
        <v>107</v>
      </c>
      <c r="J1460" t="s">
        <v>22</v>
      </c>
      <c r="K1460" t="s">
        <v>136</v>
      </c>
      <c r="L1460" t="s">
        <v>23</v>
      </c>
      <c r="M1460">
        <f t="shared" si="90"/>
        <v>1</v>
      </c>
      <c r="N1460" t="s">
        <v>24</v>
      </c>
      <c r="O1460" t="s">
        <v>2435</v>
      </c>
      <c r="P1460">
        <f t="shared" si="91"/>
        <v>13545</v>
      </c>
      <c r="Q1460">
        <v>15750</v>
      </c>
      <c r="R1460">
        <v>201</v>
      </c>
      <c r="S1460">
        <f t="shared" si="92"/>
        <v>2.4</v>
      </c>
    </row>
    <row r="1461" spans="1:19" x14ac:dyDescent="0.25">
      <c r="A1461" t="s">
        <v>84</v>
      </c>
      <c r="B1461" t="s">
        <v>4134</v>
      </c>
      <c r="C1461">
        <v>2023</v>
      </c>
      <c r="D1461">
        <f t="shared" si="89"/>
        <v>4506.152</v>
      </c>
      <c r="E1461">
        <v>2800</v>
      </c>
      <c r="F1461" t="s">
        <v>467</v>
      </c>
      <c r="G1461" t="s">
        <v>29</v>
      </c>
      <c r="H1461" t="s">
        <v>1327</v>
      </c>
      <c r="I1461" t="s">
        <v>95</v>
      </c>
      <c r="J1461" t="s">
        <v>118</v>
      </c>
      <c r="K1461" t="s">
        <v>214</v>
      </c>
      <c r="L1461" t="s">
        <v>41</v>
      </c>
      <c r="M1461">
        <f t="shared" si="90"/>
        <v>0</v>
      </c>
      <c r="N1461" t="s">
        <v>24</v>
      </c>
      <c r="O1461" t="s">
        <v>2632</v>
      </c>
      <c r="P1461">
        <f t="shared" si="91"/>
        <v>150500</v>
      </c>
      <c r="Q1461">
        <v>175000</v>
      </c>
      <c r="R1461">
        <v>523</v>
      </c>
      <c r="S1461">
        <f t="shared" si="92"/>
        <v>4.4000000000000004</v>
      </c>
    </row>
    <row r="1462" spans="1:19" x14ac:dyDescent="0.25">
      <c r="A1462" t="s">
        <v>16</v>
      </c>
      <c r="B1462" t="s">
        <v>767</v>
      </c>
      <c r="C1462">
        <v>2019</v>
      </c>
      <c r="D1462">
        <f t="shared" si="89"/>
        <v>82559.141999999993</v>
      </c>
      <c r="E1462">
        <v>51300</v>
      </c>
      <c r="F1462" t="s">
        <v>4135</v>
      </c>
      <c r="G1462" t="s">
        <v>29</v>
      </c>
      <c r="H1462" t="s">
        <v>2683</v>
      </c>
      <c r="I1462" t="s">
        <v>500</v>
      </c>
      <c r="J1462" t="s">
        <v>118</v>
      </c>
      <c r="K1462" t="s">
        <v>4136</v>
      </c>
      <c r="L1462" t="s">
        <v>41</v>
      </c>
      <c r="M1462">
        <f t="shared" si="90"/>
        <v>0</v>
      </c>
      <c r="N1462" t="s">
        <v>24</v>
      </c>
      <c r="O1462" t="s">
        <v>4137</v>
      </c>
      <c r="P1462">
        <f t="shared" si="91"/>
        <v>41533.699999999997</v>
      </c>
      <c r="Q1462">
        <v>48295</v>
      </c>
      <c r="R1462" t="e">
        <v>#VALUE!</v>
      </c>
      <c r="S1462" t="e">
        <f t="shared" si="92"/>
        <v>#VALUE!</v>
      </c>
    </row>
    <row r="1463" spans="1:19" x14ac:dyDescent="0.25">
      <c r="A1463" t="s">
        <v>68</v>
      </c>
      <c r="B1463" t="s">
        <v>1703</v>
      </c>
      <c r="C1463">
        <v>2008</v>
      </c>
      <c r="D1463">
        <f t="shared" si="89"/>
        <v>214846.88999999998</v>
      </c>
      <c r="E1463">
        <v>133500</v>
      </c>
      <c r="F1463" t="s">
        <v>4138</v>
      </c>
      <c r="G1463" t="s">
        <v>29</v>
      </c>
      <c r="H1463" t="s">
        <v>2527</v>
      </c>
      <c r="I1463" t="s">
        <v>134</v>
      </c>
      <c r="J1463" t="s">
        <v>33</v>
      </c>
      <c r="K1463" t="s">
        <v>22</v>
      </c>
      <c r="L1463" t="s">
        <v>41</v>
      </c>
      <c r="M1463">
        <f t="shared" si="90"/>
        <v>0</v>
      </c>
      <c r="N1463" t="s">
        <v>24</v>
      </c>
      <c r="O1463" t="s">
        <v>441</v>
      </c>
      <c r="P1463">
        <f t="shared" si="91"/>
        <v>15910</v>
      </c>
      <c r="Q1463">
        <v>18500</v>
      </c>
      <c r="R1463">
        <v>414</v>
      </c>
      <c r="S1463">
        <f t="shared" si="92"/>
        <v>4</v>
      </c>
    </row>
    <row r="1464" spans="1:19" x14ac:dyDescent="0.25">
      <c r="A1464" t="s">
        <v>43</v>
      </c>
      <c r="B1464" t="s">
        <v>4139</v>
      </c>
      <c r="C1464">
        <v>2012</v>
      </c>
      <c r="D1464">
        <f t="shared" si="89"/>
        <v>78857.66</v>
      </c>
      <c r="E1464">
        <v>49000</v>
      </c>
      <c r="F1464" t="s">
        <v>2610</v>
      </c>
      <c r="G1464" t="s">
        <v>29</v>
      </c>
      <c r="H1464" t="s">
        <v>1179</v>
      </c>
      <c r="I1464" t="s">
        <v>48</v>
      </c>
      <c r="J1464" t="s">
        <v>33</v>
      </c>
      <c r="K1464" t="s">
        <v>22</v>
      </c>
      <c r="L1464" t="s">
        <v>41</v>
      </c>
      <c r="M1464">
        <f t="shared" si="90"/>
        <v>0</v>
      </c>
      <c r="N1464" t="s">
        <v>24</v>
      </c>
      <c r="O1464" t="s">
        <v>3785</v>
      </c>
      <c r="P1464">
        <f t="shared" si="91"/>
        <v>17114</v>
      </c>
      <c r="Q1464">
        <v>19900</v>
      </c>
      <c r="R1464">
        <v>330</v>
      </c>
      <c r="S1464">
        <f t="shared" si="92"/>
        <v>3.7</v>
      </c>
    </row>
    <row r="1465" spans="1:19" x14ac:dyDescent="0.25">
      <c r="A1465" t="s">
        <v>68</v>
      </c>
      <c r="B1465" t="s">
        <v>3022</v>
      </c>
      <c r="C1465">
        <v>2008</v>
      </c>
      <c r="D1465">
        <f t="shared" si="89"/>
        <v>201923.8898</v>
      </c>
      <c r="E1465">
        <v>125470</v>
      </c>
      <c r="F1465" t="s">
        <v>4140</v>
      </c>
      <c r="G1465" t="s">
        <v>29</v>
      </c>
      <c r="H1465" t="s">
        <v>3024</v>
      </c>
      <c r="I1465" t="s">
        <v>72</v>
      </c>
      <c r="J1465" t="s">
        <v>22</v>
      </c>
      <c r="K1465" t="s">
        <v>146</v>
      </c>
      <c r="L1465" t="s">
        <v>41</v>
      </c>
      <c r="M1465">
        <f t="shared" si="90"/>
        <v>0</v>
      </c>
      <c r="N1465" t="s">
        <v>24</v>
      </c>
      <c r="O1465" t="s">
        <v>4141</v>
      </c>
      <c r="P1465">
        <f t="shared" si="91"/>
        <v>6880</v>
      </c>
      <c r="Q1465">
        <v>8000</v>
      </c>
      <c r="R1465">
        <v>360</v>
      </c>
      <c r="S1465">
        <f t="shared" si="92"/>
        <v>4.8</v>
      </c>
    </row>
    <row r="1466" spans="1:19" x14ac:dyDescent="0.25">
      <c r="A1466" t="s">
        <v>857</v>
      </c>
      <c r="B1466" t="s">
        <v>4142</v>
      </c>
      <c r="C1466">
        <v>2008</v>
      </c>
      <c r="D1466">
        <f t="shared" si="89"/>
        <v>130708.98546</v>
      </c>
      <c r="E1466">
        <v>81219</v>
      </c>
      <c r="F1466" t="s">
        <v>4143</v>
      </c>
      <c r="G1466" t="s">
        <v>29</v>
      </c>
      <c r="H1466" t="s">
        <v>4144</v>
      </c>
      <c r="I1466" t="s">
        <v>134</v>
      </c>
      <c r="J1466" t="s">
        <v>214</v>
      </c>
      <c r="K1466" t="s">
        <v>22</v>
      </c>
      <c r="L1466" t="s">
        <v>41</v>
      </c>
      <c r="M1466">
        <f t="shared" si="90"/>
        <v>0</v>
      </c>
      <c r="N1466" t="s">
        <v>24</v>
      </c>
      <c r="O1466" t="s">
        <v>726</v>
      </c>
      <c r="P1466">
        <f t="shared" si="91"/>
        <v>7310</v>
      </c>
      <c r="Q1466">
        <v>8500</v>
      </c>
      <c r="R1466">
        <v>232</v>
      </c>
      <c r="S1466">
        <f t="shared" si="92"/>
        <v>1.3</v>
      </c>
    </row>
    <row r="1467" spans="1:19" x14ac:dyDescent="0.25">
      <c r="A1467" t="s">
        <v>277</v>
      </c>
      <c r="B1467" t="s">
        <v>2977</v>
      </c>
      <c r="C1467">
        <v>1999</v>
      </c>
      <c r="D1467">
        <f t="shared" si="89"/>
        <v>115872.48</v>
      </c>
      <c r="E1467">
        <v>72000</v>
      </c>
      <c r="F1467" t="s">
        <v>1318</v>
      </c>
      <c r="G1467" t="s">
        <v>29</v>
      </c>
      <c r="H1467" t="s">
        <v>4145</v>
      </c>
      <c r="I1467" t="s">
        <v>839</v>
      </c>
      <c r="J1467" t="s">
        <v>40</v>
      </c>
      <c r="K1467" t="s">
        <v>33</v>
      </c>
      <c r="L1467" t="s">
        <v>41</v>
      </c>
      <c r="M1467">
        <f t="shared" si="90"/>
        <v>0</v>
      </c>
      <c r="N1467" t="s">
        <v>24</v>
      </c>
      <c r="O1467" t="s">
        <v>4146</v>
      </c>
      <c r="P1467">
        <f t="shared" si="91"/>
        <v>10535</v>
      </c>
      <c r="Q1467">
        <v>12250</v>
      </c>
      <c r="R1467">
        <v>201</v>
      </c>
      <c r="S1467">
        <f t="shared" si="92"/>
        <v>2.5</v>
      </c>
    </row>
    <row r="1468" spans="1:19" x14ac:dyDescent="0.25">
      <c r="A1468" t="s">
        <v>56</v>
      </c>
      <c r="B1468" t="s">
        <v>4147</v>
      </c>
      <c r="C1468">
        <v>2019</v>
      </c>
      <c r="D1468">
        <f t="shared" si="89"/>
        <v>31382.13</v>
      </c>
      <c r="E1468">
        <v>19500</v>
      </c>
      <c r="F1468" t="s">
        <v>4148</v>
      </c>
      <c r="G1468" t="s">
        <v>29</v>
      </c>
      <c r="H1468" t="s">
        <v>3317</v>
      </c>
      <c r="I1468" t="s">
        <v>95</v>
      </c>
      <c r="J1468" t="s">
        <v>33</v>
      </c>
      <c r="K1468" t="s">
        <v>22</v>
      </c>
      <c r="L1468" t="s">
        <v>41</v>
      </c>
      <c r="M1468">
        <f t="shared" si="90"/>
        <v>0</v>
      </c>
      <c r="N1468" t="s">
        <v>24</v>
      </c>
      <c r="O1468" t="s">
        <v>755</v>
      </c>
      <c r="P1468">
        <f t="shared" si="91"/>
        <v>21500</v>
      </c>
      <c r="Q1468">
        <v>25000</v>
      </c>
      <c r="R1468">
        <v>201</v>
      </c>
      <c r="S1468">
        <f t="shared" si="92"/>
        <v>2.4</v>
      </c>
    </row>
    <row r="1469" spans="1:19" x14ac:dyDescent="0.25">
      <c r="A1469" t="s">
        <v>277</v>
      </c>
      <c r="B1469" t="s">
        <v>297</v>
      </c>
      <c r="C1469">
        <v>2017</v>
      </c>
      <c r="D1469">
        <f t="shared" si="89"/>
        <v>33089.639739999999</v>
      </c>
      <c r="E1469">
        <v>20561</v>
      </c>
      <c r="F1469" t="s">
        <v>4149</v>
      </c>
      <c r="G1469" t="s">
        <v>29</v>
      </c>
      <c r="H1469" t="s">
        <v>4150</v>
      </c>
      <c r="I1469" t="s">
        <v>653</v>
      </c>
      <c r="J1469" t="s">
        <v>214</v>
      </c>
      <c r="K1469" t="s">
        <v>22</v>
      </c>
      <c r="L1469" t="s">
        <v>41</v>
      </c>
      <c r="M1469">
        <f t="shared" si="90"/>
        <v>0</v>
      </c>
      <c r="N1469" t="s">
        <v>24</v>
      </c>
      <c r="O1469" t="s">
        <v>4151</v>
      </c>
      <c r="P1469">
        <f t="shared" si="91"/>
        <v>90300</v>
      </c>
      <c r="Q1469">
        <v>105000</v>
      </c>
      <c r="R1469">
        <v>420</v>
      </c>
      <c r="S1469">
        <f t="shared" si="92"/>
        <v>3</v>
      </c>
    </row>
    <row r="1470" spans="1:19" x14ac:dyDescent="0.25">
      <c r="A1470" t="s">
        <v>35</v>
      </c>
      <c r="B1470" t="s">
        <v>206</v>
      </c>
      <c r="C1470">
        <v>2016</v>
      </c>
      <c r="D1470">
        <f t="shared" si="89"/>
        <v>54162.337699999996</v>
      </c>
      <c r="E1470">
        <v>33655</v>
      </c>
      <c r="F1470" t="s">
        <v>4152</v>
      </c>
      <c r="G1470" t="s">
        <v>29</v>
      </c>
      <c r="H1470" t="s">
        <v>208</v>
      </c>
      <c r="I1470" t="s">
        <v>95</v>
      </c>
      <c r="J1470" t="s">
        <v>118</v>
      </c>
      <c r="K1470" t="s">
        <v>108</v>
      </c>
      <c r="L1470" t="s">
        <v>41</v>
      </c>
      <c r="M1470">
        <f t="shared" si="90"/>
        <v>0</v>
      </c>
      <c r="N1470" t="s">
        <v>24</v>
      </c>
      <c r="O1470" t="s">
        <v>2178</v>
      </c>
      <c r="P1470">
        <f t="shared" si="91"/>
        <v>54094</v>
      </c>
      <c r="Q1470">
        <v>62900</v>
      </c>
      <c r="R1470">
        <v>383</v>
      </c>
      <c r="S1470">
        <f t="shared" si="92"/>
        <v>5.7</v>
      </c>
    </row>
    <row r="1471" spans="1:19" x14ac:dyDescent="0.25">
      <c r="A1471" t="s">
        <v>97</v>
      </c>
      <c r="B1471" t="s">
        <v>4153</v>
      </c>
      <c r="C1471">
        <v>2015</v>
      </c>
      <c r="D1471">
        <f t="shared" si="89"/>
        <v>217486.20759999999</v>
      </c>
      <c r="E1471">
        <v>135140</v>
      </c>
      <c r="F1471" t="s">
        <v>4154</v>
      </c>
      <c r="G1471" t="s">
        <v>29</v>
      </c>
      <c r="H1471" t="s">
        <v>2811</v>
      </c>
      <c r="I1471" t="s">
        <v>72</v>
      </c>
      <c r="J1471" t="s">
        <v>118</v>
      </c>
      <c r="K1471" t="s">
        <v>146</v>
      </c>
      <c r="L1471" t="s">
        <v>41</v>
      </c>
      <c r="M1471">
        <f t="shared" si="90"/>
        <v>0</v>
      </c>
      <c r="N1471" t="s">
        <v>24</v>
      </c>
      <c r="O1471" t="s">
        <v>2737</v>
      </c>
      <c r="P1471">
        <f t="shared" si="91"/>
        <v>20210</v>
      </c>
      <c r="Q1471">
        <v>23500</v>
      </c>
      <c r="R1471">
        <v>270</v>
      </c>
      <c r="S1471">
        <f t="shared" si="92"/>
        <v>3.5</v>
      </c>
    </row>
    <row r="1472" spans="1:19" x14ac:dyDescent="0.25">
      <c r="A1472" t="s">
        <v>403</v>
      </c>
      <c r="B1472" t="s">
        <v>4155</v>
      </c>
      <c r="C1472">
        <v>2015</v>
      </c>
      <c r="D1472">
        <f t="shared" si="89"/>
        <v>117481.81999999999</v>
      </c>
      <c r="E1472">
        <v>73000</v>
      </c>
      <c r="F1472" t="s">
        <v>2458</v>
      </c>
      <c r="G1472" t="s">
        <v>29</v>
      </c>
      <c r="H1472" t="s">
        <v>4156</v>
      </c>
      <c r="I1472" t="s">
        <v>95</v>
      </c>
      <c r="J1472" t="s">
        <v>22</v>
      </c>
      <c r="K1472" t="s">
        <v>108</v>
      </c>
      <c r="L1472" t="s">
        <v>41</v>
      </c>
      <c r="M1472">
        <f t="shared" si="90"/>
        <v>0</v>
      </c>
      <c r="N1472" t="s">
        <v>24</v>
      </c>
      <c r="O1472" t="s">
        <v>1039</v>
      </c>
      <c r="P1472">
        <f t="shared" si="91"/>
        <v>15479.14</v>
      </c>
      <c r="Q1472">
        <v>17999</v>
      </c>
      <c r="R1472">
        <v>345</v>
      </c>
      <c r="S1472">
        <f t="shared" si="92"/>
        <v>3</v>
      </c>
    </row>
    <row r="1473" spans="1:19" x14ac:dyDescent="0.25">
      <c r="A1473" t="s">
        <v>84</v>
      </c>
      <c r="B1473" t="s">
        <v>3829</v>
      </c>
      <c r="C1473">
        <v>2017</v>
      </c>
      <c r="D1473">
        <f t="shared" si="89"/>
        <v>88513.7</v>
      </c>
      <c r="E1473">
        <v>55000</v>
      </c>
      <c r="F1473" t="s">
        <v>2354</v>
      </c>
      <c r="G1473" t="s">
        <v>29</v>
      </c>
      <c r="H1473" t="s">
        <v>2355</v>
      </c>
      <c r="I1473" t="s">
        <v>72</v>
      </c>
      <c r="J1473" t="s">
        <v>118</v>
      </c>
      <c r="K1473" t="s">
        <v>146</v>
      </c>
      <c r="L1473" t="s">
        <v>23</v>
      </c>
      <c r="M1473">
        <f t="shared" si="90"/>
        <v>1</v>
      </c>
      <c r="N1473" t="s">
        <v>24</v>
      </c>
      <c r="O1473" t="s">
        <v>4157</v>
      </c>
      <c r="P1473">
        <f t="shared" si="91"/>
        <v>49880</v>
      </c>
      <c r="Q1473">
        <v>58000</v>
      </c>
      <c r="R1473">
        <v>380</v>
      </c>
      <c r="S1473">
        <f t="shared" si="92"/>
        <v>3</v>
      </c>
    </row>
    <row r="1474" spans="1:19" x14ac:dyDescent="0.25">
      <c r="A1474" t="s">
        <v>148</v>
      </c>
      <c r="B1474" t="s">
        <v>4158</v>
      </c>
      <c r="C1474">
        <v>2013</v>
      </c>
      <c r="D1474">
        <f t="shared" si="89"/>
        <v>140012.57999999999</v>
      </c>
      <c r="E1474">
        <v>87000</v>
      </c>
      <c r="F1474" t="s">
        <v>1879</v>
      </c>
      <c r="G1474" t="s">
        <v>29</v>
      </c>
      <c r="H1474" t="s">
        <v>2933</v>
      </c>
      <c r="I1474" t="s">
        <v>72</v>
      </c>
      <c r="J1474" t="s">
        <v>40</v>
      </c>
      <c r="K1474" t="s">
        <v>22</v>
      </c>
      <c r="L1474" t="s">
        <v>23</v>
      </c>
      <c r="M1474">
        <f t="shared" si="90"/>
        <v>1</v>
      </c>
      <c r="N1474" t="s">
        <v>24</v>
      </c>
      <c r="O1474" t="s">
        <v>343</v>
      </c>
      <c r="P1474">
        <f t="shared" si="91"/>
        <v>8600</v>
      </c>
      <c r="Q1474">
        <v>10000</v>
      </c>
      <c r="R1474">
        <v>138</v>
      </c>
      <c r="S1474">
        <f t="shared" si="92"/>
        <v>1.4</v>
      </c>
    </row>
    <row r="1475" spans="1:19" x14ac:dyDescent="0.25">
      <c r="A1475" t="s">
        <v>68</v>
      </c>
      <c r="B1475" t="s">
        <v>4159</v>
      </c>
      <c r="C1475">
        <v>2006</v>
      </c>
      <c r="D1475">
        <f t="shared" ref="D1475:D1538" si="93">E1475*1.60934</f>
        <v>221807.2855</v>
      </c>
      <c r="E1475">
        <v>137825</v>
      </c>
      <c r="F1475" t="s">
        <v>4160</v>
      </c>
      <c r="G1475" t="s">
        <v>29</v>
      </c>
      <c r="H1475" t="s">
        <v>1542</v>
      </c>
      <c r="I1475" t="s">
        <v>21</v>
      </c>
      <c r="J1475" t="s">
        <v>61</v>
      </c>
      <c r="K1475" t="s">
        <v>22</v>
      </c>
      <c r="L1475" t="s">
        <v>41</v>
      </c>
      <c r="M1475">
        <f t="shared" ref="M1475:M1538" si="94">IF(ISNUMBER(SEARCH("At least 1 accident or damage reported", L1475)), 1, 0)</f>
        <v>0</v>
      </c>
      <c r="N1475" t="s">
        <v>24</v>
      </c>
      <c r="O1475" t="s">
        <v>2961</v>
      </c>
      <c r="P1475">
        <f t="shared" ref="P1475:P1538" si="95">Q1475*0.86</f>
        <v>3440</v>
      </c>
      <c r="Q1475">
        <v>4000</v>
      </c>
      <c r="R1475">
        <v>215</v>
      </c>
      <c r="S1475">
        <f t="shared" ref="S1475:S1538" si="96">VALUE(SUBSTITUTE(MID(H1475, SEARCH("L", H1475)-4, 4), "L", ""))</f>
        <v>3</v>
      </c>
    </row>
    <row r="1476" spans="1:19" x14ac:dyDescent="0.25">
      <c r="A1476" t="s">
        <v>56</v>
      </c>
      <c r="B1476" t="s">
        <v>2197</v>
      </c>
      <c r="C1476">
        <v>2008</v>
      </c>
      <c r="D1476">
        <f t="shared" si="93"/>
        <v>296796.09214000002</v>
      </c>
      <c r="E1476">
        <v>184421</v>
      </c>
      <c r="F1476" t="s">
        <v>4161</v>
      </c>
      <c r="G1476" t="s">
        <v>29</v>
      </c>
      <c r="H1476" t="s">
        <v>326</v>
      </c>
      <c r="I1476" t="s">
        <v>72</v>
      </c>
      <c r="J1476" t="s">
        <v>33</v>
      </c>
      <c r="K1476" t="s">
        <v>22</v>
      </c>
      <c r="L1476" t="s">
        <v>41</v>
      </c>
      <c r="M1476">
        <f t="shared" si="94"/>
        <v>0</v>
      </c>
      <c r="N1476" t="s">
        <v>24</v>
      </c>
      <c r="O1476" t="s">
        <v>989</v>
      </c>
      <c r="P1476">
        <f t="shared" si="95"/>
        <v>4300</v>
      </c>
      <c r="Q1476">
        <v>5000</v>
      </c>
      <c r="R1476">
        <v>300</v>
      </c>
      <c r="S1476">
        <f t="shared" si="96"/>
        <v>3.7</v>
      </c>
    </row>
    <row r="1477" spans="1:19" x14ac:dyDescent="0.25">
      <c r="A1477" t="s">
        <v>103</v>
      </c>
      <c r="B1477" t="s">
        <v>4162</v>
      </c>
      <c r="C1477">
        <v>2015</v>
      </c>
      <c r="D1477">
        <f t="shared" si="93"/>
        <v>152887.29999999999</v>
      </c>
      <c r="E1477">
        <v>95000</v>
      </c>
      <c r="F1477" t="s">
        <v>803</v>
      </c>
      <c r="G1477" t="s">
        <v>29</v>
      </c>
      <c r="H1477" t="s">
        <v>230</v>
      </c>
      <c r="I1477" t="s">
        <v>21</v>
      </c>
      <c r="J1477" t="s">
        <v>118</v>
      </c>
      <c r="K1477" t="s">
        <v>22</v>
      </c>
      <c r="L1477" t="s">
        <v>23</v>
      </c>
      <c r="M1477">
        <f t="shared" si="94"/>
        <v>1</v>
      </c>
      <c r="N1477" t="s">
        <v>24</v>
      </c>
      <c r="O1477" t="s">
        <v>1129</v>
      </c>
      <c r="P1477">
        <f t="shared" si="95"/>
        <v>12814</v>
      </c>
      <c r="Q1477">
        <v>14900</v>
      </c>
      <c r="R1477">
        <v>240</v>
      </c>
      <c r="S1477">
        <f t="shared" si="96"/>
        <v>2</v>
      </c>
    </row>
    <row r="1478" spans="1:19" x14ac:dyDescent="0.25">
      <c r="A1478" t="s">
        <v>201</v>
      </c>
      <c r="B1478" t="s">
        <v>731</v>
      </c>
      <c r="C1478">
        <v>2022</v>
      </c>
      <c r="D1478">
        <f t="shared" si="93"/>
        <v>42596.011120000003</v>
      </c>
      <c r="E1478">
        <v>26468</v>
      </c>
      <c r="F1478" t="s">
        <v>4163</v>
      </c>
      <c r="G1478" t="s">
        <v>29</v>
      </c>
      <c r="H1478" t="s">
        <v>288</v>
      </c>
      <c r="I1478" t="s">
        <v>571</v>
      </c>
      <c r="J1478" t="s">
        <v>4164</v>
      </c>
      <c r="K1478" t="s">
        <v>22</v>
      </c>
      <c r="L1478" t="s">
        <v>23</v>
      </c>
      <c r="M1478">
        <f t="shared" si="94"/>
        <v>1</v>
      </c>
      <c r="N1478" t="s">
        <v>24</v>
      </c>
      <c r="O1478" t="s">
        <v>4165</v>
      </c>
      <c r="P1478">
        <f t="shared" si="95"/>
        <v>23972.5</v>
      </c>
      <c r="Q1478">
        <v>27875</v>
      </c>
      <c r="R1478" t="e">
        <v>#VALUE!</v>
      </c>
      <c r="S1478" t="e">
        <f t="shared" si="96"/>
        <v>#VALUE!</v>
      </c>
    </row>
    <row r="1479" spans="1:19" x14ac:dyDescent="0.25">
      <c r="A1479" t="s">
        <v>232</v>
      </c>
      <c r="B1479" t="s">
        <v>554</v>
      </c>
      <c r="C1479">
        <v>2003</v>
      </c>
      <c r="D1479">
        <f t="shared" si="93"/>
        <v>88594.167000000001</v>
      </c>
      <c r="E1479">
        <v>55050</v>
      </c>
      <c r="F1479" t="s">
        <v>4166</v>
      </c>
      <c r="G1479" t="s">
        <v>29</v>
      </c>
      <c r="H1479" t="s">
        <v>556</v>
      </c>
      <c r="I1479" t="s">
        <v>557</v>
      </c>
      <c r="J1479" t="s">
        <v>33</v>
      </c>
      <c r="K1479" t="s">
        <v>33</v>
      </c>
      <c r="L1479" t="s">
        <v>41</v>
      </c>
      <c r="M1479">
        <f t="shared" si="94"/>
        <v>0</v>
      </c>
      <c r="N1479" t="s">
        <v>24</v>
      </c>
      <c r="O1479" t="s">
        <v>4167</v>
      </c>
      <c r="P1479">
        <f t="shared" si="95"/>
        <v>30095.7</v>
      </c>
      <c r="Q1479">
        <v>34995</v>
      </c>
      <c r="R1479">
        <v>400</v>
      </c>
      <c r="S1479">
        <f t="shared" si="96"/>
        <v>6.75</v>
      </c>
    </row>
    <row r="1480" spans="1:19" x14ac:dyDescent="0.25">
      <c r="A1480" t="s">
        <v>201</v>
      </c>
      <c r="B1480" t="s">
        <v>1548</v>
      </c>
      <c r="C1480">
        <v>2021</v>
      </c>
      <c r="D1480">
        <f t="shared" si="93"/>
        <v>87226.228000000003</v>
      </c>
      <c r="E1480">
        <v>54200</v>
      </c>
      <c r="F1480" t="s">
        <v>4168</v>
      </c>
      <c r="G1480" t="s">
        <v>29</v>
      </c>
      <c r="H1480" t="s">
        <v>2601</v>
      </c>
      <c r="I1480" t="s">
        <v>72</v>
      </c>
      <c r="J1480" t="s">
        <v>118</v>
      </c>
      <c r="K1480" t="s">
        <v>22</v>
      </c>
      <c r="L1480" t="s">
        <v>41</v>
      </c>
      <c r="M1480">
        <f t="shared" si="94"/>
        <v>0</v>
      </c>
      <c r="N1480" t="s">
        <v>24</v>
      </c>
      <c r="O1480" t="s">
        <v>4169</v>
      </c>
      <c r="P1480">
        <f t="shared" si="95"/>
        <v>20468</v>
      </c>
      <c r="Q1480">
        <v>23800</v>
      </c>
      <c r="R1480">
        <v>191</v>
      </c>
      <c r="S1480">
        <f t="shared" si="96"/>
        <v>2.5</v>
      </c>
    </row>
    <row r="1481" spans="1:19" x14ac:dyDescent="0.25">
      <c r="A1481" t="s">
        <v>35</v>
      </c>
      <c r="B1481" t="s">
        <v>4170</v>
      </c>
      <c r="C1481">
        <v>2002</v>
      </c>
      <c r="D1481">
        <f t="shared" si="93"/>
        <v>176644.37708000001</v>
      </c>
      <c r="E1481">
        <v>109762</v>
      </c>
      <c r="F1481" t="s">
        <v>4171</v>
      </c>
      <c r="G1481" t="s">
        <v>29</v>
      </c>
      <c r="H1481" t="s">
        <v>4172</v>
      </c>
      <c r="I1481" t="s">
        <v>247</v>
      </c>
      <c r="J1481" t="s">
        <v>40</v>
      </c>
      <c r="K1481" t="s">
        <v>108</v>
      </c>
      <c r="L1481" t="s">
        <v>41</v>
      </c>
      <c r="M1481">
        <f t="shared" si="94"/>
        <v>0</v>
      </c>
      <c r="N1481" t="s">
        <v>24</v>
      </c>
      <c r="O1481" t="s">
        <v>1096</v>
      </c>
      <c r="P1481">
        <f t="shared" si="95"/>
        <v>12900</v>
      </c>
      <c r="Q1481">
        <v>15000</v>
      </c>
      <c r="R1481">
        <v>300</v>
      </c>
      <c r="S1481">
        <f t="shared" si="96"/>
        <v>4.3</v>
      </c>
    </row>
    <row r="1482" spans="1:19" x14ac:dyDescent="0.25">
      <c r="A1482" t="s">
        <v>84</v>
      </c>
      <c r="B1482" t="s">
        <v>4173</v>
      </c>
      <c r="C1482">
        <v>2012</v>
      </c>
      <c r="D1482">
        <f t="shared" si="93"/>
        <v>148188.02720000001</v>
      </c>
      <c r="E1482">
        <v>92080</v>
      </c>
      <c r="F1482" t="s">
        <v>4174</v>
      </c>
      <c r="G1482" t="s">
        <v>29</v>
      </c>
      <c r="H1482" t="s">
        <v>230</v>
      </c>
      <c r="I1482" t="s">
        <v>21</v>
      </c>
      <c r="J1482" t="s">
        <v>33</v>
      </c>
      <c r="K1482" t="s">
        <v>22</v>
      </c>
      <c r="L1482" t="s">
        <v>41</v>
      </c>
      <c r="M1482">
        <f t="shared" si="94"/>
        <v>0</v>
      </c>
      <c r="N1482" t="s">
        <v>24</v>
      </c>
      <c r="O1482" t="s">
        <v>537</v>
      </c>
      <c r="P1482">
        <f t="shared" si="95"/>
        <v>12470</v>
      </c>
      <c r="Q1482">
        <v>14500</v>
      </c>
      <c r="R1482">
        <v>240</v>
      </c>
      <c r="S1482">
        <f t="shared" si="96"/>
        <v>2</v>
      </c>
    </row>
    <row r="1483" spans="1:19" x14ac:dyDescent="0.25">
      <c r="A1483" t="s">
        <v>56</v>
      </c>
      <c r="B1483" t="s">
        <v>4175</v>
      </c>
      <c r="C1483">
        <v>2023</v>
      </c>
      <c r="D1483">
        <f t="shared" si="93"/>
        <v>2893.5933199999999</v>
      </c>
      <c r="E1483">
        <v>1798</v>
      </c>
      <c r="F1483" t="s">
        <v>4176</v>
      </c>
      <c r="G1483" t="s">
        <v>29</v>
      </c>
      <c r="H1483" t="s">
        <v>4177</v>
      </c>
      <c r="I1483" t="s">
        <v>165</v>
      </c>
      <c r="J1483" t="s">
        <v>22</v>
      </c>
      <c r="K1483" t="s">
        <v>22</v>
      </c>
      <c r="L1483" t="s">
        <v>41</v>
      </c>
      <c r="M1483">
        <f t="shared" si="94"/>
        <v>0</v>
      </c>
      <c r="N1483" t="s">
        <v>24</v>
      </c>
      <c r="O1483" t="s">
        <v>1328</v>
      </c>
      <c r="P1483">
        <f t="shared" si="95"/>
        <v>45580</v>
      </c>
      <c r="Q1483">
        <v>53000</v>
      </c>
      <c r="R1483">
        <v>355</v>
      </c>
      <c r="S1483">
        <f t="shared" si="96"/>
        <v>3</v>
      </c>
    </row>
    <row r="1484" spans="1:19" x14ac:dyDescent="0.25">
      <c r="A1484" t="s">
        <v>503</v>
      </c>
      <c r="B1484" t="s">
        <v>1728</v>
      </c>
      <c r="C1484">
        <v>2006</v>
      </c>
      <c r="D1484">
        <f t="shared" si="93"/>
        <v>269564.45</v>
      </c>
      <c r="E1484">
        <v>167500</v>
      </c>
      <c r="F1484" t="s">
        <v>4178</v>
      </c>
      <c r="G1484" t="s">
        <v>29</v>
      </c>
      <c r="H1484" t="s">
        <v>1730</v>
      </c>
      <c r="I1484" t="s">
        <v>72</v>
      </c>
      <c r="J1484" t="s">
        <v>61</v>
      </c>
      <c r="K1484" t="s">
        <v>22</v>
      </c>
      <c r="L1484" t="s">
        <v>41</v>
      </c>
      <c r="M1484">
        <f t="shared" si="94"/>
        <v>0</v>
      </c>
      <c r="N1484" t="s">
        <v>24</v>
      </c>
      <c r="O1484" t="s">
        <v>537</v>
      </c>
      <c r="P1484">
        <f t="shared" si="95"/>
        <v>12470</v>
      </c>
      <c r="Q1484">
        <v>14500</v>
      </c>
      <c r="R1484">
        <v>295</v>
      </c>
      <c r="S1484">
        <f t="shared" si="96"/>
        <v>5.3</v>
      </c>
    </row>
    <row r="1485" spans="1:19" x14ac:dyDescent="0.25">
      <c r="A1485" t="s">
        <v>503</v>
      </c>
      <c r="B1485" t="s">
        <v>4179</v>
      </c>
      <c r="C1485">
        <v>2023</v>
      </c>
      <c r="D1485">
        <f t="shared" si="93"/>
        <v>4023.35</v>
      </c>
      <c r="E1485">
        <v>2500</v>
      </c>
      <c r="F1485" t="s">
        <v>589</v>
      </c>
      <c r="G1485" t="s">
        <v>29</v>
      </c>
      <c r="H1485" t="s">
        <v>1808</v>
      </c>
      <c r="I1485" t="s">
        <v>165</v>
      </c>
      <c r="J1485" t="s">
        <v>118</v>
      </c>
      <c r="K1485" t="s">
        <v>108</v>
      </c>
      <c r="L1485" t="s">
        <v>41</v>
      </c>
      <c r="M1485">
        <f t="shared" si="94"/>
        <v>0</v>
      </c>
      <c r="N1485" t="s">
        <v>24</v>
      </c>
      <c r="O1485" t="s">
        <v>4180</v>
      </c>
      <c r="P1485">
        <f t="shared" si="95"/>
        <v>72240</v>
      </c>
      <c r="Q1485">
        <v>84000</v>
      </c>
      <c r="R1485">
        <v>420</v>
      </c>
      <c r="S1485">
        <f t="shared" si="96"/>
        <v>6.2</v>
      </c>
    </row>
    <row r="1486" spans="1:19" x14ac:dyDescent="0.25">
      <c r="A1486" t="s">
        <v>120</v>
      </c>
      <c r="B1486" t="s">
        <v>3544</v>
      </c>
      <c r="C1486">
        <v>2016</v>
      </c>
      <c r="D1486">
        <f t="shared" si="93"/>
        <v>123919.18</v>
      </c>
      <c r="E1486">
        <v>77000</v>
      </c>
      <c r="F1486" t="s">
        <v>1330</v>
      </c>
      <c r="G1486" t="s">
        <v>29</v>
      </c>
      <c r="H1486" t="s">
        <v>3546</v>
      </c>
      <c r="I1486" t="s">
        <v>48</v>
      </c>
      <c r="J1486" t="s">
        <v>118</v>
      </c>
      <c r="K1486" t="s">
        <v>146</v>
      </c>
      <c r="L1486" t="s">
        <v>23</v>
      </c>
      <c r="M1486">
        <f t="shared" si="94"/>
        <v>1</v>
      </c>
      <c r="N1486" t="s">
        <v>24</v>
      </c>
      <c r="O1486" t="s">
        <v>720</v>
      </c>
      <c r="P1486">
        <f t="shared" si="95"/>
        <v>20640</v>
      </c>
      <c r="Q1486">
        <v>24000</v>
      </c>
      <c r="R1486">
        <v>329</v>
      </c>
      <c r="S1486">
        <f t="shared" si="96"/>
        <v>3</v>
      </c>
    </row>
    <row r="1487" spans="1:19" x14ac:dyDescent="0.25">
      <c r="A1487" t="s">
        <v>268</v>
      </c>
      <c r="B1487" t="s">
        <v>4181</v>
      </c>
      <c r="C1487">
        <v>2019</v>
      </c>
      <c r="D1487">
        <f t="shared" si="93"/>
        <v>31945.399000000001</v>
      </c>
      <c r="E1487">
        <v>19850</v>
      </c>
      <c r="F1487" t="s">
        <v>4182</v>
      </c>
      <c r="G1487" t="s">
        <v>29</v>
      </c>
      <c r="H1487" t="s">
        <v>4183</v>
      </c>
      <c r="I1487" t="s">
        <v>21</v>
      </c>
      <c r="J1487" t="s">
        <v>22</v>
      </c>
      <c r="K1487" t="s">
        <v>22</v>
      </c>
      <c r="L1487" t="s">
        <v>41</v>
      </c>
      <c r="M1487">
        <f t="shared" si="94"/>
        <v>0</v>
      </c>
      <c r="N1487" t="s">
        <v>24</v>
      </c>
      <c r="O1487" t="s">
        <v>720</v>
      </c>
      <c r="P1487">
        <f t="shared" si="95"/>
        <v>20640</v>
      </c>
      <c r="Q1487">
        <v>24000</v>
      </c>
      <c r="R1487">
        <v>134</v>
      </c>
      <c r="S1487">
        <f t="shared" si="96"/>
        <v>1.5</v>
      </c>
    </row>
    <row r="1488" spans="1:19" x14ac:dyDescent="0.25">
      <c r="A1488" t="s">
        <v>16</v>
      </c>
      <c r="B1488" t="s">
        <v>4184</v>
      </c>
      <c r="C1488">
        <v>2023</v>
      </c>
      <c r="D1488">
        <f t="shared" si="93"/>
        <v>5471.7560000000003</v>
      </c>
      <c r="E1488">
        <v>3400</v>
      </c>
      <c r="F1488" t="s">
        <v>3241</v>
      </c>
      <c r="G1488" t="s">
        <v>29</v>
      </c>
      <c r="H1488" t="s">
        <v>4074</v>
      </c>
      <c r="I1488" t="s">
        <v>165</v>
      </c>
      <c r="J1488" t="s">
        <v>33</v>
      </c>
      <c r="K1488" t="s">
        <v>33</v>
      </c>
      <c r="L1488" t="s">
        <v>41</v>
      </c>
      <c r="M1488">
        <f t="shared" si="94"/>
        <v>0</v>
      </c>
      <c r="N1488" t="s">
        <v>24</v>
      </c>
      <c r="O1488" t="s">
        <v>2743</v>
      </c>
      <c r="P1488">
        <f t="shared" si="95"/>
        <v>49020</v>
      </c>
      <c r="Q1488">
        <v>57000</v>
      </c>
      <c r="R1488">
        <v>275</v>
      </c>
      <c r="S1488">
        <f t="shared" si="96"/>
        <v>2.2999999999999998</v>
      </c>
    </row>
    <row r="1489" spans="1:19" x14ac:dyDescent="0.25">
      <c r="A1489" t="s">
        <v>16</v>
      </c>
      <c r="B1489" t="s">
        <v>2799</v>
      </c>
      <c r="C1489">
        <v>2021</v>
      </c>
      <c r="D1489">
        <f t="shared" si="93"/>
        <v>5787.1866399999999</v>
      </c>
      <c r="E1489">
        <v>3596</v>
      </c>
      <c r="F1489" t="s">
        <v>4185</v>
      </c>
      <c r="G1489" t="s">
        <v>29</v>
      </c>
      <c r="H1489" t="s">
        <v>4186</v>
      </c>
      <c r="I1489" t="s">
        <v>500</v>
      </c>
      <c r="J1489" t="s">
        <v>40</v>
      </c>
      <c r="K1489" t="s">
        <v>1506</v>
      </c>
      <c r="L1489" t="s">
        <v>41</v>
      </c>
      <c r="M1489">
        <f t="shared" si="94"/>
        <v>0</v>
      </c>
      <c r="O1489" t="s">
        <v>2852</v>
      </c>
      <c r="P1489">
        <f t="shared" si="95"/>
        <v>48934</v>
      </c>
      <c r="Q1489">
        <v>56900</v>
      </c>
      <c r="R1489" t="e">
        <v>#VALUE!</v>
      </c>
      <c r="S1489" t="e">
        <f t="shared" si="96"/>
        <v>#VALUE!</v>
      </c>
    </row>
    <row r="1490" spans="1:19" x14ac:dyDescent="0.25">
      <c r="A1490" t="s">
        <v>16</v>
      </c>
      <c r="B1490" t="s">
        <v>4187</v>
      </c>
      <c r="C1490">
        <v>2009</v>
      </c>
      <c r="D1490">
        <f t="shared" si="93"/>
        <v>209536.068</v>
      </c>
      <c r="E1490">
        <v>130200</v>
      </c>
      <c r="F1490" t="s">
        <v>4188</v>
      </c>
      <c r="G1490" t="s">
        <v>245</v>
      </c>
      <c r="H1490" t="s">
        <v>2740</v>
      </c>
      <c r="I1490" t="s">
        <v>247</v>
      </c>
      <c r="J1490" t="s">
        <v>118</v>
      </c>
      <c r="K1490" t="s">
        <v>146</v>
      </c>
      <c r="L1490" t="s">
        <v>41</v>
      </c>
      <c r="M1490">
        <f t="shared" si="94"/>
        <v>0</v>
      </c>
      <c r="N1490" t="s">
        <v>24</v>
      </c>
      <c r="O1490" t="s">
        <v>549</v>
      </c>
      <c r="P1490">
        <f t="shared" si="95"/>
        <v>24854</v>
      </c>
      <c r="Q1490">
        <v>28900</v>
      </c>
      <c r="R1490">
        <v>350</v>
      </c>
      <c r="S1490">
        <f t="shared" si="96"/>
        <v>6.4</v>
      </c>
    </row>
    <row r="1491" spans="1:19" x14ac:dyDescent="0.25">
      <c r="A1491" t="s">
        <v>84</v>
      </c>
      <c r="B1491" t="s">
        <v>4189</v>
      </c>
      <c r="C1491">
        <v>2017</v>
      </c>
      <c r="D1491">
        <f t="shared" si="93"/>
        <v>77570.187999999995</v>
      </c>
      <c r="E1491">
        <v>48200</v>
      </c>
      <c r="F1491" t="s">
        <v>4190</v>
      </c>
      <c r="G1491" t="s">
        <v>29</v>
      </c>
      <c r="H1491" t="s">
        <v>230</v>
      </c>
      <c r="I1491" t="s">
        <v>191</v>
      </c>
      <c r="J1491" t="s">
        <v>118</v>
      </c>
      <c r="K1491" t="s">
        <v>33</v>
      </c>
      <c r="L1491" t="s">
        <v>41</v>
      </c>
      <c r="M1491">
        <f t="shared" si="94"/>
        <v>0</v>
      </c>
      <c r="N1491" t="s">
        <v>24</v>
      </c>
      <c r="O1491" t="s">
        <v>200</v>
      </c>
      <c r="P1491">
        <f t="shared" si="95"/>
        <v>21498.28</v>
      </c>
      <c r="Q1491">
        <v>24998</v>
      </c>
      <c r="R1491">
        <v>240</v>
      </c>
      <c r="S1491">
        <f t="shared" si="96"/>
        <v>2</v>
      </c>
    </row>
    <row r="1492" spans="1:19" x14ac:dyDescent="0.25">
      <c r="A1492" t="s">
        <v>503</v>
      </c>
      <c r="B1492" t="s">
        <v>1579</v>
      </c>
      <c r="C1492">
        <v>2016</v>
      </c>
      <c r="D1492">
        <f t="shared" si="93"/>
        <v>295384.70095999999</v>
      </c>
      <c r="E1492">
        <v>183544</v>
      </c>
      <c r="F1492" t="s">
        <v>4191</v>
      </c>
      <c r="G1492" t="s">
        <v>29</v>
      </c>
      <c r="H1492" t="s">
        <v>164</v>
      </c>
      <c r="I1492" t="s">
        <v>21</v>
      </c>
      <c r="J1492" t="s">
        <v>22</v>
      </c>
      <c r="K1492" t="s">
        <v>22</v>
      </c>
      <c r="L1492" t="s">
        <v>23</v>
      </c>
      <c r="M1492">
        <f t="shared" si="94"/>
        <v>1</v>
      </c>
      <c r="N1492" t="s">
        <v>24</v>
      </c>
      <c r="O1492" t="s">
        <v>1463</v>
      </c>
      <c r="P1492">
        <f t="shared" si="95"/>
        <v>18920</v>
      </c>
      <c r="Q1492">
        <v>22000</v>
      </c>
      <c r="R1492">
        <v>355</v>
      </c>
      <c r="S1492">
        <f t="shared" si="96"/>
        <v>5.3</v>
      </c>
    </row>
    <row r="1493" spans="1:19" x14ac:dyDescent="0.25">
      <c r="A1493" t="s">
        <v>16</v>
      </c>
      <c r="B1493" t="s">
        <v>2057</v>
      </c>
      <c r="C1493">
        <v>2016</v>
      </c>
      <c r="D1493">
        <f t="shared" si="93"/>
        <v>23979.166000000001</v>
      </c>
      <c r="E1493">
        <v>14900</v>
      </c>
      <c r="F1493" t="s">
        <v>4192</v>
      </c>
      <c r="G1493" t="s">
        <v>29</v>
      </c>
      <c r="H1493" t="s">
        <v>2059</v>
      </c>
      <c r="I1493" t="s">
        <v>134</v>
      </c>
      <c r="J1493" t="s">
        <v>40</v>
      </c>
      <c r="K1493" t="s">
        <v>22</v>
      </c>
      <c r="L1493" t="s">
        <v>41</v>
      </c>
      <c r="M1493">
        <f t="shared" si="94"/>
        <v>0</v>
      </c>
      <c r="N1493" t="s">
        <v>24</v>
      </c>
      <c r="O1493" t="s">
        <v>1578</v>
      </c>
      <c r="P1493">
        <f t="shared" si="95"/>
        <v>33540</v>
      </c>
      <c r="Q1493">
        <v>39000</v>
      </c>
      <c r="R1493">
        <v>350</v>
      </c>
      <c r="S1493">
        <f t="shared" si="96"/>
        <v>2.2999999999999998</v>
      </c>
    </row>
    <row r="1494" spans="1:19" x14ac:dyDescent="0.25">
      <c r="A1494" t="s">
        <v>16</v>
      </c>
      <c r="B1494" t="s">
        <v>4193</v>
      </c>
      <c r="C1494">
        <v>2022</v>
      </c>
      <c r="D1494">
        <f t="shared" si="93"/>
        <v>6759.2280000000001</v>
      </c>
      <c r="E1494">
        <v>4200</v>
      </c>
      <c r="F1494" t="s">
        <v>3773</v>
      </c>
      <c r="G1494" t="s">
        <v>29</v>
      </c>
      <c r="H1494" t="s">
        <v>2571</v>
      </c>
      <c r="I1494" t="s">
        <v>165</v>
      </c>
      <c r="J1494" t="s">
        <v>40</v>
      </c>
      <c r="K1494" t="s">
        <v>22</v>
      </c>
      <c r="L1494" t="s">
        <v>41</v>
      </c>
      <c r="M1494">
        <f t="shared" si="94"/>
        <v>0</v>
      </c>
      <c r="N1494" t="s">
        <v>24</v>
      </c>
      <c r="O1494" t="s">
        <v>4194</v>
      </c>
      <c r="P1494">
        <f t="shared" si="95"/>
        <v>56754.84</v>
      </c>
      <c r="Q1494">
        <v>65994</v>
      </c>
      <c r="R1494">
        <v>315</v>
      </c>
      <c r="S1494">
        <f t="shared" si="96"/>
        <v>2.7</v>
      </c>
    </row>
    <row r="1495" spans="1:19" x14ac:dyDescent="0.25">
      <c r="A1495" t="s">
        <v>26</v>
      </c>
      <c r="B1495" t="s">
        <v>4195</v>
      </c>
      <c r="C1495">
        <v>2012</v>
      </c>
      <c r="D1495">
        <f t="shared" si="93"/>
        <v>25263.419320000001</v>
      </c>
      <c r="E1495">
        <v>15698</v>
      </c>
      <c r="F1495" t="s">
        <v>4196</v>
      </c>
      <c r="G1495" t="s">
        <v>29</v>
      </c>
      <c r="H1495" t="s">
        <v>1319</v>
      </c>
      <c r="I1495" t="s">
        <v>107</v>
      </c>
      <c r="J1495" t="s">
        <v>22</v>
      </c>
      <c r="K1495" t="s">
        <v>22</v>
      </c>
      <c r="L1495" t="s">
        <v>41</v>
      </c>
      <c r="M1495">
        <f t="shared" si="94"/>
        <v>0</v>
      </c>
      <c r="N1495" t="s">
        <v>24</v>
      </c>
      <c r="O1495" t="s">
        <v>1716</v>
      </c>
      <c r="P1495">
        <f t="shared" si="95"/>
        <v>16340</v>
      </c>
      <c r="Q1495">
        <v>19000</v>
      </c>
      <c r="R1495">
        <v>429</v>
      </c>
      <c r="S1495">
        <f t="shared" si="96"/>
        <v>5</v>
      </c>
    </row>
    <row r="1496" spans="1:19" x14ac:dyDescent="0.25">
      <c r="A1496" t="s">
        <v>210</v>
      </c>
      <c r="B1496" t="s">
        <v>4197</v>
      </c>
      <c r="C1496">
        <v>2022</v>
      </c>
      <c r="D1496">
        <f t="shared" si="93"/>
        <v>2816.3449999999998</v>
      </c>
      <c r="E1496">
        <v>1750</v>
      </c>
      <c r="F1496" t="s">
        <v>2971</v>
      </c>
      <c r="G1496" t="s">
        <v>29</v>
      </c>
      <c r="H1496" t="s">
        <v>540</v>
      </c>
      <c r="I1496" t="s">
        <v>95</v>
      </c>
      <c r="J1496" t="s">
        <v>33</v>
      </c>
      <c r="K1496" t="s">
        <v>108</v>
      </c>
      <c r="L1496" t="s">
        <v>41</v>
      </c>
      <c r="M1496">
        <f t="shared" si="94"/>
        <v>0</v>
      </c>
      <c r="N1496" t="s">
        <v>24</v>
      </c>
      <c r="O1496" t="s">
        <v>4198</v>
      </c>
      <c r="P1496">
        <f t="shared" si="95"/>
        <v>56330</v>
      </c>
      <c r="Q1496">
        <v>65500</v>
      </c>
      <c r="R1496">
        <v>285</v>
      </c>
      <c r="S1496">
        <f t="shared" si="96"/>
        <v>3.6</v>
      </c>
    </row>
    <row r="1497" spans="1:19" x14ac:dyDescent="0.25">
      <c r="A1497" t="s">
        <v>68</v>
      </c>
      <c r="B1497" t="s">
        <v>4199</v>
      </c>
      <c r="C1497">
        <v>2022</v>
      </c>
      <c r="D1497">
        <f t="shared" si="93"/>
        <v>56005.031999999999</v>
      </c>
      <c r="E1497">
        <v>34800</v>
      </c>
      <c r="F1497" t="s">
        <v>4200</v>
      </c>
      <c r="G1497" t="s">
        <v>29</v>
      </c>
      <c r="H1497" t="s">
        <v>371</v>
      </c>
      <c r="I1497" t="s">
        <v>72</v>
      </c>
      <c r="J1497" t="s">
        <v>40</v>
      </c>
      <c r="K1497" t="s">
        <v>108</v>
      </c>
      <c r="L1497" t="s">
        <v>41</v>
      </c>
      <c r="M1497">
        <f t="shared" si="94"/>
        <v>0</v>
      </c>
      <c r="N1497" t="s">
        <v>24</v>
      </c>
      <c r="O1497" t="s">
        <v>2540</v>
      </c>
      <c r="P1497">
        <f t="shared" si="95"/>
        <v>39560</v>
      </c>
      <c r="Q1497">
        <v>46000</v>
      </c>
      <c r="R1497">
        <v>248</v>
      </c>
      <c r="S1497">
        <f t="shared" si="96"/>
        <v>2</v>
      </c>
    </row>
    <row r="1498" spans="1:19" x14ac:dyDescent="0.25">
      <c r="A1498" t="s">
        <v>110</v>
      </c>
      <c r="B1498" t="s">
        <v>2612</v>
      </c>
      <c r="C1498">
        <v>2020</v>
      </c>
      <c r="D1498">
        <f t="shared" si="93"/>
        <v>57260.317199999998</v>
      </c>
      <c r="E1498">
        <v>35580</v>
      </c>
      <c r="F1498" t="s">
        <v>4201</v>
      </c>
      <c r="G1498" t="s">
        <v>29</v>
      </c>
      <c r="H1498" t="s">
        <v>1170</v>
      </c>
      <c r="I1498" t="s">
        <v>39</v>
      </c>
      <c r="J1498" t="s">
        <v>4202</v>
      </c>
      <c r="K1498" t="s">
        <v>4203</v>
      </c>
      <c r="L1498" t="s">
        <v>41</v>
      </c>
      <c r="M1498">
        <f t="shared" si="94"/>
        <v>0</v>
      </c>
      <c r="O1498" t="s">
        <v>1507</v>
      </c>
      <c r="P1498">
        <f t="shared" si="95"/>
        <v>40418.28</v>
      </c>
      <c r="Q1498">
        <v>46998</v>
      </c>
      <c r="R1498" t="e">
        <v>#VALUE!</v>
      </c>
      <c r="S1498">
        <f t="shared" si="96"/>
        <v>3</v>
      </c>
    </row>
    <row r="1499" spans="1:19" x14ac:dyDescent="0.25">
      <c r="A1499" t="s">
        <v>56</v>
      </c>
      <c r="B1499" t="s">
        <v>1237</v>
      </c>
      <c r="C1499">
        <v>2006</v>
      </c>
      <c r="D1499">
        <f t="shared" si="93"/>
        <v>114906.876</v>
      </c>
      <c r="E1499">
        <v>71400</v>
      </c>
      <c r="F1499" t="s">
        <v>4204</v>
      </c>
      <c r="G1499" t="s">
        <v>29</v>
      </c>
      <c r="H1499" t="s">
        <v>4205</v>
      </c>
      <c r="I1499" t="s">
        <v>134</v>
      </c>
      <c r="J1499" t="s">
        <v>22</v>
      </c>
      <c r="K1499" t="s">
        <v>33</v>
      </c>
      <c r="M1499">
        <f t="shared" si="94"/>
        <v>0</v>
      </c>
      <c r="O1499" t="s">
        <v>4206</v>
      </c>
      <c r="P1499">
        <f t="shared" si="95"/>
        <v>12891.4</v>
      </c>
      <c r="Q1499">
        <v>14990</v>
      </c>
      <c r="R1499">
        <v>201</v>
      </c>
      <c r="S1499">
        <f t="shared" si="96"/>
        <v>2</v>
      </c>
    </row>
    <row r="1500" spans="1:19" x14ac:dyDescent="0.25">
      <c r="A1500" t="s">
        <v>857</v>
      </c>
      <c r="B1500" t="s">
        <v>1669</v>
      </c>
      <c r="C1500">
        <v>2003</v>
      </c>
      <c r="D1500">
        <f t="shared" si="93"/>
        <v>14902.4884</v>
      </c>
      <c r="E1500">
        <v>9260</v>
      </c>
      <c r="F1500" t="s">
        <v>4207</v>
      </c>
      <c r="G1500" t="s">
        <v>29</v>
      </c>
      <c r="H1500" t="s">
        <v>4208</v>
      </c>
      <c r="I1500" t="s">
        <v>839</v>
      </c>
      <c r="J1500" t="s">
        <v>118</v>
      </c>
      <c r="K1500" t="s">
        <v>146</v>
      </c>
      <c r="L1500" t="s">
        <v>41</v>
      </c>
      <c r="M1500">
        <f t="shared" si="94"/>
        <v>0</v>
      </c>
      <c r="N1500" t="s">
        <v>24</v>
      </c>
      <c r="O1500" t="s">
        <v>1463</v>
      </c>
      <c r="P1500">
        <f t="shared" si="95"/>
        <v>18920</v>
      </c>
      <c r="Q1500">
        <v>22000</v>
      </c>
      <c r="R1500">
        <v>142</v>
      </c>
      <c r="S1500">
        <f t="shared" si="96"/>
        <v>1.8</v>
      </c>
    </row>
    <row r="1501" spans="1:19" x14ac:dyDescent="0.25">
      <c r="A1501" t="s">
        <v>503</v>
      </c>
      <c r="B1501" t="s">
        <v>1579</v>
      </c>
      <c r="C1501">
        <v>2023</v>
      </c>
      <c r="D1501">
        <f t="shared" si="93"/>
        <v>45866.19</v>
      </c>
      <c r="E1501">
        <v>28500</v>
      </c>
      <c r="F1501" t="s">
        <v>922</v>
      </c>
      <c r="G1501" t="s">
        <v>29</v>
      </c>
      <c r="H1501" t="s">
        <v>164</v>
      </c>
      <c r="I1501" t="s">
        <v>72</v>
      </c>
      <c r="J1501" t="s">
        <v>22</v>
      </c>
      <c r="K1501" t="s">
        <v>22</v>
      </c>
      <c r="L1501" t="s">
        <v>41</v>
      </c>
      <c r="M1501">
        <f t="shared" si="94"/>
        <v>0</v>
      </c>
      <c r="N1501" t="s">
        <v>24</v>
      </c>
      <c r="O1501" t="s">
        <v>4209</v>
      </c>
      <c r="P1501">
        <f t="shared" si="95"/>
        <v>58308</v>
      </c>
      <c r="Q1501">
        <v>67800</v>
      </c>
      <c r="R1501">
        <v>355</v>
      </c>
      <c r="S1501">
        <f t="shared" si="96"/>
        <v>5.3</v>
      </c>
    </row>
    <row r="1502" spans="1:19" x14ac:dyDescent="0.25">
      <c r="A1502" t="s">
        <v>120</v>
      </c>
      <c r="B1502" t="s">
        <v>2679</v>
      </c>
      <c r="C1502">
        <v>2008</v>
      </c>
      <c r="D1502">
        <f t="shared" si="93"/>
        <v>147898.34599999999</v>
      </c>
      <c r="E1502">
        <v>91900</v>
      </c>
      <c r="F1502" t="s">
        <v>4210</v>
      </c>
      <c r="G1502" t="s">
        <v>29</v>
      </c>
      <c r="H1502" t="s">
        <v>275</v>
      </c>
      <c r="I1502" t="s">
        <v>247</v>
      </c>
      <c r="J1502" t="s">
        <v>22</v>
      </c>
      <c r="K1502" t="s">
        <v>22</v>
      </c>
      <c r="L1502" t="s">
        <v>41</v>
      </c>
      <c r="M1502">
        <f t="shared" si="94"/>
        <v>0</v>
      </c>
      <c r="N1502" t="s">
        <v>24</v>
      </c>
      <c r="O1502" t="s">
        <v>492</v>
      </c>
      <c r="P1502">
        <f t="shared" si="95"/>
        <v>7654</v>
      </c>
      <c r="Q1502">
        <v>8900</v>
      </c>
      <c r="R1502">
        <v>268</v>
      </c>
      <c r="S1502">
        <f t="shared" si="96"/>
        <v>3.5</v>
      </c>
    </row>
    <row r="1503" spans="1:19" x14ac:dyDescent="0.25">
      <c r="A1503" t="s">
        <v>43</v>
      </c>
      <c r="B1503" t="s">
        <v>4211</v>
      </c>
      <c r="C1503">
        <v>2004</v>
      </c>
      <c r="D1503">
        <f t="shared" si="93"/>
        <v>209214.2</v>
      </c>
      <c r="E1503">
        <v>130000</v>
      </c>
      <c r="F1503" t="s">
        <v>4097</v>
      </c>
      <c r="G1503" t="s">
        <v>29</v>
      </c>
      <c r="H1503" t="s">
        <v>3657</v>
      </c>
      <c r="I1503" t="s">
        <v>247</v>
      </c>
      <c r="J1503" t="s">
        <v>146</v>
      </c>
      <c r="K1503" t="s">
        <v>146</v>
      </c>
      <c r="L1503" t="s">
        <v>41</v>
      </c>
      <c r="M1503">
        <f t="shared" si="94"/>
        <v>0</v>
      </c>
      <c r="N1503" t="s">
        <v>24</v>
      </c>
      <c r="O1503" t="s">
        <v>309</v>
      </c>
      <c r="P1503">
        <f t="shared" si="95"/>
        <v>6450</v>
      </c>
      <c r="Q1503">
        <v>7500</v>
      </c>
      <c r="R1503">
        <v>260</v>
      </c>
      <c r="S1503">
        <f t="shared" si="96"/>
        <v>3.5</v>
      </c>
    </row>
    <row r="1504" spans="1:19" x14ac:dyDescent="0.25">
      <c r="A1504" t="s">
        <v>363</v>
      </c>
      <c r="B1504" t="s">
        <v>4212</v>
      </c>
      <c r="C1504">
        <v>2013</v>
      </c>
      <c r="D1504">
        <f t="shared" si="93"/>
        <v>91507.072400000005</v>
      </c>
      <c r="E1504">
        <v>56860</v>
      </c>
      <c r="F1504" t="s">
        <v>4213</v>
      </c>
      <c r="G1504" t="s">
        <v>29</v>
      </c>
      <c r="H1504" t="s">
        <v>854</v>
      </c>
      <c r="I1504" t="s">
        <v>571</v>
      </c>
      <c r="J1504" t="s">
        <v>4214</v>
      </c>
      <c r="K1504" t="s">
        <v>4215</v>
      </c>
      <c r="L1504" t="s">
        <v>23</v>
      </c>
      <c r="M1504">
        <f t="shared" si="94"/>
        <v>1</v>
      </c>
      <c r="N1504" t="s">
        <v>24</v>
      </c>
      <c r="O1504" t="s">
        <v>4216</v>
      </c>
      <c r="P1504">
        <f t="shared" si="95"/>
        <v>18915.7</v>
      </c>
      <c r="Q1504">
        <v>21995</v>
      </c>
      <c r="R1504" t="e">
        <v>#VALUE!</v>
      </c>
      <c r="S1504" t="e">
        <f t="shared" si="96"/>
        <v>#VALUE!</v>
      </c>
    </row>
    <row r="1505" spans="1:19" x14ac:dyDescent="0.25">
      <c r="A1505" t="s">
        <v>268</v>
      </c>
      <c r="B1505" t="s">
        <v>2691</v>
      </c>
      <c r="C1505">
        <v>2017</v>
      </c>
      <c r="D1505">
        <f t="shared" si="93"/>
        <v>71293.762000000002</v>
      </c>
      <c r="E1505">
        <v>44300</v>
      </c>
      <c r="F1505" t="s">
        <v>4217</v>
      </c>
      <c r="G1505" t="s">
        <v>29</v>
      </c>
      <c r="H1505" t="s">
        <v>2693</v>
      </c>
      <c r="I1505" t="s">
        <v>134</v>
      </c>
      <c r="J1505" t="s">
        <v>61</v>
      </c>
      <c r="K1505" t="s">
        <v>22</v>
      </c>
      <c r="L1505" t="s">
        <v>41</v>
      </c>
      <c r="M1505">
        <f t="shared" si="94"/>
        <v>0</v>
      </c>
      <c r="N1505" t="s">
        <v>24</v>
      </c>
      <c r="O1505" t="s">
        <v>4218</v>
      </c>
      <c r="P1505">
        <f t="shared" si="95"/>
        <v>17874.239999999998</v>
      </c>
      <c r="Q1505">
        <v>20784</v>
      </c>
      <c r="R1505">
        <v>189</v>
      </c>
      <c r="S1505">
        <f t="shared" si="96"/>
        <v>2</v>
      </c>
    </row>
    <row r="1506" spans="1:19" x14ac:dyDescent="0.25">
      <c r="A1506" t="s">
        <v>68</v>
      </c>
      <c r="B1506" t="s">
        <v>4071</v>
      </c>
      <c r="C1506">
        <v>2014</v>
      </c>
      <c r="D1506">
        <f t="shared" si="93"/>
        <v>193120.8</v>
      </c>
      <c r="E1506">
        <v>120000</v>
      </c>
      <c r="F1506" t="s">
        <v>302</v>
      </c>
      <c r="G1506" t="s">
        <v>29</v>
      </c>
      <c r="H1506" t="s">
        <v>479</v>
      </c>
      <c r="I1506" t="s">
        <v>107</v>
      </c>
      <c r="J1506" t="s">
        <v>22</v>
      </c>
      <c r="K1506" t="s">
        <v>22</v>
      </c>
      <c r="M1506">
        <f t="shared" si="94"/>
        <v>0</v>
      </c>
      <c r="O1506" t="s">
        <v>231</v>
      </c>
      <c r="P1506">
        <f t="shared" si="95"/>
        <v>17200</v>
      </c>
      <c r="Q1506">
        <v>20000</v>
      </c>
      <c r="R1506">
        <v>300</v>
      </c>
      <c r="S1506">
        <f t="shared" si="96"/>
        <v>3</v>
      </c>
    </row>
    <row r="1507" spans="1:19" x14ac:dyDescent="0.25">
      <c r="A1507" t="s">
        <v>120</v>
      </c>
      <c r="B1507" t="s">
        <v>917</v>
      </c>
      <c r="C1507">
        <v>2013</v>
      </c>
      <c r="D1507">
        <f t="shared" si="93"/>
        <v>116677.15</v>
      </c>
      <c r="E1507">
        <v>72500</v>
      </c>
      <c r="F1507" t="s">
        <v>4219</v>
      </c>
      <c r="G1507" t="s">
        <v>29</v>
      </c>
      <c r="H1507" t="s">
        <v>919</v>
      </c>
      <c r="I1507" t="s">
        <v>48</v>
      </c>
      <c r="J1507" t="s">
        <v>22</v>
      </c>
      <c r="K1507" t="s">
        <v>146</v>
      </c>
      <c r="L1507" t="s">
        <v>41</v>
      </c>
      <c r="M1507">
        <f t="shared" si="94"/>
        <v>0</v>
      </c>
      <c r="N1507" t="s">
        <v>24</v>
      </c>
      <c r="O1507" t="s">
        <v>4220</v>
      </c>
      <c r="P1507">
        <f t="shared" si="95"/>
        <v>27047</v>
      </c>
      <c r="Q1507">
        <v>31450</v>
      </c>
      <c r="R1507">
        <v>429</v>
      </c>
      <c r="S1507">
        <f t="shared" si="96"/>
        <v>4.5999999999999996</v>
      </c>
    </row>
    <row r="1508" spans="1:19" x14ac:dyDescent="0.25">
      <c r="A1508" t="s">
        <v>567</v>
      </c>
      <c r="B1508" t="s">
        <v>4221</v>
      </c>
      <c r="C1508">
        <v>2017</v>
      </c>
      <c r="D1508">
        <f t="shared" si="93"/>
        <v>115872.48</v>
      </c>
      <c r="E1508">
        <v>72000</v>
      </c>
      <c r="F1508" t="s">
        <v>1318</v>
      </c>
      <c r="G1508" t="s">
        <v>29</v>
      </c>
      <c r="H1508" t="s">
        <v>1385</v>
      </c>
      <c r="I1508" t="s">
        <v>95</v>
      </c>
      <c r="J1508" t="s">
        <v>40</v>
      </c>
      <c r="K1508" t="s">
        <v>146</v>
      </c>
      <c r="L1508" t="s">
        <v>23</v>
      </c>
      <c r="M1508">
        <f t="shared" si="94"/>
        <v>1</v>
      </c>
      <c r="N1508" t="s">
        <v>24</v>
      </c>
      <c r="O1508" t="s">
        <v>4222</v>
      </c>
      <c r="P1508">
        <f t="shared" si="95"/>
        <v>20812</v>
      </c>
      <c r="Q1508">
        <v>24200</v>
      </c>
      <c r="R1508">
        <v>395</v>
      </c>
      <c r="S1508">
        <f t="shared" si="96"/>
        <v>5.7</v>
      </c>
    </row>
    <row r="1509" spans="1:19" x14ac:dyDescent="0.25">
      <c r="A1509" t="s">
        <v>68</v>
      </c>
      <c r="B1509" t="s">
        <v>1878</v>
      </c>
      <c r="C1509">
        <v>2011</v>
      </c>
      <c r="D1509">
        <f t="shared" si="93"/>
        <v>212432.88</v>
      </c>
      <c r="E1509">
        <v>132000</v>
      </c>
      <c r="F1509" t="s">
        <v>2134</v>
      </c>
      <c r="G1509" t="s">
        <v>29</v>
      </c>
      <c r="H1509" t="s">
        <v>479</v>
      </c>
      <c r="I1509" t="s">
        <v>48</v>
      </c>
      <c r="J1509" t="s">
        <v>22</v>
      </c>
      <c r="K1509" t="s">
        <v>146</v>
      </c>
      <c r="L1509" t="s">
        <v>41</v>
      </c>
      <c r="M1509">
        <f t="shared" si="94"/>
        <v>0</v>
      </c>
      <c r="N1509" t="s">
        <v>24</v>
      </c>
      <c r="O1509" t="s">
        <v>137</v>
      </c>
      <c r="P1509">
        <f t="shared" si="95"/>
        <v>9460</v>
      </c>
      <c r="Q1509">
        <v>11000</v>
      </c>
      <c r="R1509">
        <v>300</v>
      </c>
      <c r="S1509">
        <f t="shared" si="96"/>
        <v>3</v>
      </c>
    </row>
    <row r="1510" spans="1:19" x14ac:dyDescent="0.25">
      <c r="A1510" t="s">
        <v>1245</v>
      </c>
      <c r="B1510" t="s">
        <v>4223</v>
      </c>
      <c r="C1510">
        <v>2018</v>
      </c>
      <c r="D1510">
        <f t="shared" si="93"/>
        <v>12206.8439</v>
      </c>
      <c r="E1510">
        <v>7585</v>
      </c>
      <c r="F1510" t="s">
        <v>4224</v>
      </c>
      <c r="G1510" t="s">
        <v>29</v>
      </c>
      <c r="H1510" t="s">
        <v>4225</v>
      </c>
      <c r="I1510" t="s">
        <v>31</v>
      </c>
      <c r="J1510" t="s">
        <v>136</v>
      </c>
      <c r="K1510" t="s">
        <v>136</v>
      </c>
      <c r="L1510" t="s">
        <v>41</v>
      </c>
      <c r="M1510">
        <f t="shared" si="94"/>
        <v>0</v>
      </c>
      <c r="N1510" t="s">
        <v>24</v>
      </c>
      <c r="O1510" t="s">
        <v>4226</v>
      </c>
      <c r="P1510">
        <f t="shared" si="95"/>
        <v>515140</v>
      </c>
      <c r="Q1510">
        <v>599000</v>
      </c>
      <c r="R1510" t="e">
        <v>#VALUE!</v>
      </c>
      <c r="S1510" t="e">
        <f t="shared" si="96"/>
        <v>#VALUE!</v>
      </c>
    </row>
    <row r="1511" spans="1:19" x14ac:dyDescent="0.25">
      <c r="A1511" t="s">
        <v>26</v>
      </c>
      <c r="B1511" t="s">
        <v>4227</v>
      </c>
      <c r="C1511">
        <v>2022</v>
      </c>
      <c r="D1511">
        <f t="shared" si="93"/>
        <v>29772.79</v>
      </c>
      <c r="E1511">
        <v>18500</v>
      </c>
      <c r="F1511" t="s">
        <v>2239</v>
      </c>
      <c r="H1511" t="s">
        <v>3480</v>
      </c>
      <c r="I1511" t="s">
        <v>72</v>
      </c>
      <c r="J1511" t="s">
        <v>118</v>
      </c>
      <c r="K1511" t="s">
        <v>22</v>
      </c>
      <c r="L1511" t="s">
        <v>41</v>
      </c>
      <c r="M1511">
        <f t="shared" si="94"/>
        <v>0</v>
      </c>
      <c r="N1511" t="s">
        <v>24</v>
      </c>
      <c r="O1511" t="s">
        <v>333</v>
      </c>
      <c r="P1511">
        <f t="shared" si="95"/>
        <v>36120</v>
      </c>
      <c r="Q1511">
        <v>42000</v>
      </c>
      <c r="R1511">
        <v>320</v>
      </c>
      <c r="S1511" t="e">
        <f t="shared" si="96"/>
        <v>#VALUE!</v>
      </c>
    </row>
    <row r="1512" spans="1:19" x14ac:dyDescent="0.25">
      <c r="A1512" t="s">
        <v>35</v>
      </c>
      <c r="B1512" t="s">
        <v>4228</v>
      </c>
      <c r="C1512">
        <v>2002</v>
      </c>
      <c r="D1512">
        <f t="shared" si="93"/>
        <v>67592.28</v>
      </c>
      <c r="E1512">
        <v>42000</v>
      </c>
      <c r="F1512" t="s">
        <v>4229</v>
      </c>
      <c r="G1512" t="s">
        <v>29</v>
      </c>
      <c r="H1512" t="s">
        <v>4230</v>
      </c>
      <c r="I1512" t="s">
        <v>72</v>
      </c>
      <c r="J1512" t="s">
        <v>61</v>
      </c>
      <c r="K1512" t="s">
        <v>33</v>
      </c>
      <c r="L1512" t="s">
        <v>23</v>
      </c>
      <c r="M1512">
        <f t="shared" si="94"/>
        <v>1</v>
      </c>
      <c r="N1512" t="s">
        <v>24</v>
      </c>
      <c r="O1512" t="s">
        <v>3859</v>
      </c>
      <c r="P1512">
        <f t="shared" si="95"/>
        <v>13759.14</v>
      </c>
      <c r="Q1512">
        <v>15999</v>
      </c>
      <c r="R1512">
        <v>290</v>
      </c>
      <c r="S1512">
        <f t="shared" si="96"/>
        <v>4.3</v>
      </c>
    </row>
    <row r="1513" spans="1:19" x14ac:dyDescent="0.25">
      <c r="A1513" t="s">
        <v>110</v>
      </c>
      <c r="B1513" t="s">
        <v>2612</v>
      </c>
      <c r="C1513">
        <v>2023</v>
      </c>
      <c r="D1513">
        <f t="shared" si="93"/>
        <v>7441.5881600000002</v>
      </c>
      <c r="E1513">
        <v>4624</v>
      </c>
      <c r="F1513" t="s">
        <v>4231</v>
      </c>
      <c r="G1513" t="s">
        <v>29</v>
      </c>
      <c r="H1513" t="s">
        <v>346</v>
      </c>
      <c r="I1513" t="s">
        <v>39</v>
      </c>
      <c r="J1513" t="s">
        <v>1699</v>
      </c>
      <c r="K1513" t="s">
        <v>22</v>
      </c>
      <c r="L1513" t="s">
        <v>41</v>
      </c>
      <c r="M1513">
        <f t="shared" si="94"/>
        <v>0</v>
      </c>
      <c r="O1513" t="s">
        <v>4232</v>
      </c>
      <c r="P1513">
        <f t="shared" si="95"/>
        <v>49018.28</v>
      </c>
      <c r="Q1513">
        <v>56998</v>
      </c>
      <c r="R1513" t="e">
        <v>#VALUE!</v>
      </c>
      <c r="S1513">
        <f t="shared" si="96"/>
        <v>2</v>
      </c>
    </row>
    <row r="1514" spans="1:19" x14ac:dyDescent="0.25">
      <c r="A1514" t="s">
        <v>68</v>
      </c>
      <c r="B1514" t="s">
        <v>673</v>
      </c>
      <c r="C1514">
        <v>2006</v>
      </c>
      <c r="D1514">
        <f t="shared" si="93"/>
        <v>170590.04</v>
      </c>
      <c r="E1514">
        <v>106000</v>
      </c>
      <c r="F1514" t="s">
        <v>2816</v>
      </c>
      <c r="G1514" t="s">
        <v>29</v>
      </c>
      <c r="H1514" t="s">
        <v>4233</v>
      </c>
      <c r="I1514" t="s">
        <v>107</v>
      </c>
      <c r="J1514" t="s">
        <v>22</v>
      </c>
      <c r="K1514" t="s">
        <v>22</v>
      </c>
      <c r="L1514" t="s">
        <v>41</v>
      </c>
      <c r="M1514">
        <f t="shared" si="94"/>
        <v>0</v>
      </c>
      <c r="N1514" t="s">
        <v>24</v>
      </c>
      <c r="O1514" t="s">
        <v>296</v>
      </c>
      <c r="P1514">
        <f t="shared" si="95"/>
        <v>16770</v>
      </c>
      <c r="Q1514">
        <v>19500</v>
      </c>
      <c r="R1514">
        <v>500</v>
      </c>
      <c r="S1514">
        <f t="shared" si="96"/>
        <v>5</v>
      </c>
    </row>
    <row r="1515" spans="1:19" x14ac:dyDescent="0.25">
      <c r="A1515" t="s">
        <v>26</v>
      </c>
      <c r="B1515" t="s">
        <v>2027</v>
      </c>
      <c r="C1515">
        <v>2022</v>
      </c>
      <c r="D1515">
        <f t="shared" si="93"/>
        <v>21903.117399999999</v>
      </c>
      <c r="E1515">
        <v>13610</v>
      </c>
      <c r="F1515" t="s">
        <v>4234</v>
      </c>
      <c r="G1515" t="s">
        <v>29</v>
      </c>
      <c r="H1515" t="s">
        <v>1312</v>
      </c>
      <c r="I1515" t="s">
        <v>31</v>
      </c>
      <c r="J1515" t="s">
        <v>4235</v>
      </c>
      <c r="K1515" t="s">
        <v>22</v>
      </c>
      <c r="L1515" t="s">
        <v>41</v>
      </c>
      <c r="M1515">
        <f t="shared" si="94"/>
        <v>0</v>
      </c>
      <c r="O1515" t="s">
        <v>4236</v>
      </c>
      <c r="P1515">
        <f t="shared" si="95"/>
        <v>23607</v>
      </c>
      <c r="Q1515">
        <v>27450</v>
      </c>
      <c r="R1515" t="e">
        <v>#VALUE!</v>
      </c>
      <c r="S1515" t="e">
        <f t="shared" si="96"/>
        <v>#VALUE!</v>
      </c>
    </row>
    <row r="1516" spans="1:19" x14ac:dyDescent="0.25">
      <c r="A1516" t="s">
        <v>396</v>
      </c>
      <c r="B1516" t="s">
        <v>1091</v>
      </c>
      <c r="C1516">
        <v>2019</v>
      </c>
      <c r="D1516">
        <f t="shared" si="93"/>
        <v>27159.221839999998</v>
      </c>
      <c r="E1516">
        <v>16876</v>
      </c>
      <c r="F1516" t="s">
        <v>4237</v>
      </c>
      <c r="G1516" t="s">
        <v>29</v>
      </c>
      <c r="H1516" t="s">
        <v>777</v>
      </c>
      <c r="I1516" t="s">
        <v>31</v>
      </c>
      <c r="J1516" t="s">
        <v>33</v>
      </c>
      <c r="K1516" t="s">
        <v>108</v>
      </c>
      <c r="L1516" t="s">
        <v>41</v>
      </c>
      <c r="M1516">
        <f t="shared" si="94"/>
        <v>0</v>
      </c>
      <c r="O1516" t="s">
        <v>4238</v>
      </c>
      <c r="P1516">
        <f t="shared" si="95"/>
        <v>180514</v>
      </c>
      <c r="Q1516">
        <v>209900</v>
      </c>
      <c r="R1516" t="e">
        <v>#VALUE!</v>
      </c>
      <c r="S1516" t="e">
        <f t="shared" si="96"/>
        <v>#VALUE!</v>
      </c>
    </row>
    <row r="1517" spans="1:19" x14ac:dyDescent="0.25">
      <c r="A1517" t="s">
        <v>16</v>
      </c>
      <c r="B1517" t="s">
        <v>4239</v>
      </c>
      <c r="C1517">
        <v>2023</v>
      </c>
      <c r="D1517">
        <f t="shared" si="93"/>
        <v>14340.828740000001</v>
      </c>
      <c r="E1517">
        <v>8911</v>
      </c>
      <c r="F1517" t="s">
        <v>4240</v>
      </c>
      <c r="G1517" t="s">
        <v>29</v>
      </c>
      <c r="H1517" t="s">
        <v>159</v>
      </c>
      <c r="I1517" t="s">
        <v>500</v>
      </c>
      <c r="J1517" t="s">
        <v>4241</v>
      </c>
      <c r="K1517" t="s">
        <v>1506</v>
      </c>
      <c r="L1517" t="s">
        <v>23</v>
      </c>
      <c r="M1517">
        <f t="shared" si="94"/>
        <v>1</v>
      </c>
      <c r="N1517" t="s">
        <v>24</v>
      </c>
      <c r="O1517" t="s">
        <v>4242</v>
      </c>
      <c r="P1517">
        <f t="shared" si="95"/>
        <v>66589.8</v>
      </c>
      <c r="Q1517">
        <v>77430</v>
      </c>
      <c r="R1517" t="e">
        <v>#VALUE!</v>
      </c>
      <c r="S1517" t="e">
        <f t="shared" si="96"/>
        <v>#VALUE!</v>
      </c>
    </row>
    <row r="1518" spans="1:19" x14ac:dyDescent="0.25">
      <c r="A1518" t="s">
        <v>148</v>
      </c>
      <c r="B1518" t="s">
        <v>4243</v>
      </c>
      <c r="C1518">
        <v>2021</v>
      </c>
      <c r="D1518">
        <f t="shared" si="93"/>
        <v>78279.906940000001</v>
      </c>
      <c r="E1518">
        <v>48641</v>
      </c>
      <c r="F1518" t="s">
        <v>4244</v>
      </c>
      <c r="G1518" t="s">
        <v>29</v>
      </c>
      <c r="H1518" t="s">
        <v>265</v>
      </c>
      <c r="I1518" t="s">
        <v>500</v>
      </c>
      <c r="J1518" t="s">
        <v>855</v>
      </c>
      <c r="K1518" t="s">
        <v>266</v>
      </c>
      <c r="L1518" t="s">
        <v>41</v>
      </c>
      <c r="M1518">
        <f t="shared" si="94"/>
        <v>0</v>
      </c>
      <c r="O1518" t="s">
        <v>4245</v>
      </c>
      <c r="P1518">
        <f t="shared" si="95"/>
        <v>37552.76</v>
      </c>
      <c r="Q1518">
        <v>43666</v>
      </c>
      <c r="R1518" t="e">
        <v>#VALUE!</v>
      </c>
      <c r="S1518" t="e">
        <f t="shared" si="96"/>
        <v>#VALUE!</v>
      </c>
    </row>
    <row r="1519" spans="1:19" x14ac:dyDescent="0.25">
      <c r="A1519" t="s">
        <v>503</v>
      </c>
      <c r="B1519" t="s">
        <v>1040</v>
      </c>
      <c r="C1519">
        <v>2021</v>
      </c>
      <c r="D1519">
        <f t="shared" si="93"/>
        <v>18105.075000000001</v>
      </c>
      <c r="E1519">
        <v>11250</v>
      </c>
      <c r="F1519" t="s">
        <v>4246</v>
      </c>
      <c r="G1519" t="s">
        <v>29</v>
      </c>
      <c r="H1519" t="s">
        <v>1808</v>
      </c>
      <c r="I1519" t="s">
        <v>72</v>
      </c>
      <c r="J1519" t="s">
        <v>118</v>
      </c>
      <c r="K1519" t="s">
        <v>22</v>
      </c>
      <c r="L1519" t="s">
        <v>41</v>
      </c>
      <c r="M1519">
        <f t="shared" si="94"/>
        <v>0</v>
      </c>
      <c r="N1519" t="s">
        <v>24</v>
      </c>
      <c r="O1519" t="s">
        <v>4247</v>
      </c>
      <c r="P1519">
        <f t="shared" si="95"/>
        <v>60415</v>
      </c>
      <c r="Q1519">
        <v>70250</v>
      </c>
      <c r="R1519">
        <v>420</v>
      </c>
      <c r="S1519">
        <f t="shared" si="96"/>
        <v>6.2</v>
      </c>
    </row>
    <row r="1520" spans="1:19" x14ac:dyDescent="0.25">
      <c r="A1520" t="s">
        <v>16</v>
      </c>
      <c r="B1520" t="s">
        <v>3629</v>
      </c>
      <c r="C1520">
        <v>2007</v>
      </c>
      <c r="D1520">
        <f t="shared" si="93"/>
        <v>202776.84</v>
      </c>
      <c r="E1520">
        <v>126000</v>
      </c>
      <c r="F1520" t="s">
        <v>2584</v>
      </c>
      <c r="G1520" t="s">
        <v>29</v>
      </c>
      <c r="H1520" t="s">
        <v>3062</v>
      </c>
      <c r="I1520" t="s">
        <v>72</v>
      </c>
      <c r="J1520" t="s">
        <v>214</v>
      </c>
      <c r="K1520" t="s">
        <v>22</v>
      </c>
      <c r="L1520" t="s">
        <v>41</v>
      </c>
      <c r="M1520">
        <f t="shared" si="94"/>
        <v>0</v>
      </c>
      <c r="N1520" t="s">
        <v>24</v>
      </c>
      <c r="O1520" t="s">
        <v>621</v>
      </c>
      <c r="P1520">
        <f t="shared" si="95"/>
        <v>7740</v>
      </c>
      <c r="Q1520">
        <v>9000</v>
      </c>
      <c r="R1520">
        <v>210</v>
      </c>
      <c r="S1520">
        <f t="shared" si="96"/>
        <v>4</v>
      </c>
    </row>
    <row r="1521" spans="1:19" x14ac:dyDescent="0.25">
      <c r="A1521" t="s">
        <v>68</v>
      </c>
      <c r="B1521" t="s">
        <v>673</v>
      </c>
      <c r="C1521">
        <v>2008</v>
      </c>
      <c r="D1521">
        <f t="shared" si="93"/>
        <v>125126.185</v>
      </c>
      <c r="E1521">
        <v>77750</v>
      </c>
      <c r="F1521" t="s">
        <v>4248</v>
      </c>
      <c r="G1521" t="s">
        <v>29</v>
      </c>
      <c r="H1521" t="s">
        <v>4233</v>
      </c>
      <c r="I1521" t="s">
        <v>48</v>
      </c>
      <c r="J1521" t="s">
        <v>61</v>
      </c>
      <c r="K1521" t="s">
        <v>61</v>
      </c>
      <c r="L1521" t="s">
        <v>41</v>
      </c>
      <c r="M1521">
        <f t="shared" si="94"/>
        <v>0</v>
      </c>
      <c r="N1521" t="s">
        <v>24</v>
      </c>
      <c r="O1521" t="s">
        <v>352</v>
      </c>
      <c r="P1521">
        <f t="shared" si="95"/>
        <v>18060</v>
      </c>
      <c r="Q1521">
        <v>21000</v>
      </c>
      <c r="R1521">
        <v>500</v>
      </c>
      <c r="S1521">
        <f t="shared" si="96"/>
        <v>5</v>
      </c>
    </row>
    <row r="1522" spans="1:19" x14ac:dyDescent="0.25">
      <c r="A1522" t="s">
        <v>97</v>
      </c>
      <c r="B1522" t="s">
        <v>4249</v>
      </c>
      <c r="C1522">
        <v>2020</v>
      </c>
      <c r="D1522">
        <f t="shared" si="93"/>
        <v>44036.370419999999</v>
      </c>
      <c r="E1522">
        <v>27363</v>
      </c>
      <c r="F1522" t="s">
        <v>4250</v>
      </c>
      <c r="G1522" t="s">
        <v>29</v>
      </c>
      <c r="H1522" t="s">
        <v>4251</v>
      </c>
      <c r="I1522" t="s">
        <v>21</v>
      </c>
      <c r="J1522" t="s">
        <v>33</v>
      </c>
      <c r="K1522" t="s">
        <v>33</v>
      </c>
      <c r="L1522" t="s">
        <v>41</v>
      </c>
      <c r="M1522">
        <f t="shared" si="94"/>
        <v>0</v>
      </c>
      <c r="N1522" t="s">
        <v>24</v>
      </c>
      <c r="O1522" t="s">
        <v>1024</v>
      </c>
      <c r="P1522">
        <f t="shared" si="95"/>
        <v>30100</v>
      </c>
      <c r="Q1522">
        <v>35000</v>
      </c>
      <c r="R1522">
        <v>278</v>
      </c>
      <c r="S1522">
        <f t="shared" si="96"/>
        <v>3.5</v>
      </c>
    </row>
    <row r="1523" spans="1:19" x14ac:dyDescent="0.25">
      <c r="A1523" t="s">
        <v>277</v>
      </c>
      <c r="B1523" t="s">
        <v>392</v>
      </c>
      <c r="C1523">
        <v>2019</v>
      </c>
      <c r="D1523">
        <f t="shared" si="93"/>
        <v>49810.682339999999</v>
      </c>
      <c r="E1523">
        <v>30951</v>
      </c>
      <c r="F1523" t="s">
        <v>4252</v>
      </c>
      <c r="G1523" t="s">
        <v>29</v>
      </c>
      <c r="H1523" t="s">
        <v>1436</v>
      </c>
      <c r="I1523" t="s">
        <v>31</v>
      </c>
      <c r="J1523" t="s">
        <v>118</v>
      </c>
      <c r="K1523" t="s">
        <v>22</v>
      </c>
      <c r="L1523" t="s">
        <v>41</v>
      </c>
      <c r="M1523">
        <f t="shared" si="94"/>
        <v>0</v>
      </c>
      <c r="N1523" t="s">
        <v>24</v>
      </c>
      <c r="O1523" t="s">
        <v>4253</v>
      </c>
      <c r="P1523">
        <f t="shared" si="95"/>
        <v>68920.399999999994</v>
      </c>
      <c r="Q1523">
        <v>80140</v>
      </c>
      <c r="R1523" t="e">
        <v>#VALUE!</v>
      </c>
      <c r="S1523" t="e">
        <f t="shared" si="96"/>
        <v>#VALUE!</v>
      </c>
    </row>
    <row r="1524" spans="1:19" x14ac:dyDescent="0.25">
      <c r="A1524" t="s">
        <v>16</v>
      </c>
      <c r="B1524" t="s">
        <v>4254</v>
      </c>
      <c r="C1524">
        <v>2023</v>
      </c>
      <c r="D1524">
        <f t="shared" si="93"/>
        <v>334.74272000000002</v>
      </c>
      <c r="E1524">
        <v>208</v>
      </c>
      <c r="F1524" t="s">
        <v>4255</v>
      </c>
      <c r="H1524" t="s">
        <v>4256</v>
      </c>
      <c r="I1524" t="s">
        <v>72</v>
      </c>
      <c r="J1524" t="s">
        <v>33</v>
      </c>
      <c r="K1524" t="s">
        <v>226</v>
      </c>
      <c r="L1524" t="s">
        <v>41</v>
      </c>
      <c r="M1524">
        <f t="shared" si="94"/>
        <v>0</v>
      </c>
      <c r="N1524" t="s">
        <v>24</v>
      </c>
      <c r="O1524" t="s">
        <v>4257</v>
      </c>
      <c r="P1524">
        <f t="shared" si="95"/>
        <v>76540</v>
      </c>
      <c r="Q1524">
        <v>89000</v>
      </c>
      <c r="R1524">
        <v>563</v>
      </c>
      <c r="S1524" t="e">
        <f t="shared" si="96"/>
        <v>#VALUE!</v>
      </c>
    </row>
    <row r="1525" spans="1:19" x14ac:dyDescent="0.25">
      <c r="A1525" t="s">
        <v>125</v>
      </c>
      <c r="B1525" t="s">
        <v>1575</v>
      </c>
      <c r="C1525">
        <v>2021</v>
      </c>
      <c r="D1525">
        <f t="shared" si="93"/>
        <v>32808.005239999999</v>
      </c>
      <c r="E1525">
        <v>20386</v>
      </c>
      <c r="F1525" t="s">
        <v>4258</v>
      </c>
      <c r="G1525" t="s">
        <v>29</v>
      </c>
      <c r="H1525" t="s">
        <v>570</v>
      </c>
      <c r="I1525" t="s">
        <v>31</v>
      </c>
      <c r="J1525" t="s">
        <v>4259</v>
      </c>
      <c r="K1525" t="s">
        <v>22</v>
      </c>
      <c r="L1525" t="s">
        <v>41</v>
      </c>
      <c r="M1525">
        <f t="shared" si="94"/>
        <v>0</v>
      </c>
      <c r="O1525" t="s">
        <v>4260</v>
      </c>
      <c r="P1525">
        <f t="shared" si="95"/>
        <v>28379.14</v>
      </c>
      <c r="Q1525">
        <v>32999</v>
      </c>
      <c r="R1525" t="e">
        <v>#VALUE!</v>
      </c>
      <c r="S1525" t="e">
        <f t="shared" si="96"/>
        <v>#VALUE!</v>
      </c>
    </row>
    <row r="1526" spans="1:19" x14ac:dyDescent="0.25">
      <c r="A1526" t="s">
        <v>68</v>
      </c>
      <c r="B1526" t="s">
        <v>2071</v>
      </c>
      <c r="C1526">
        <v>2018</v>
      </c>
      <c r="D1526">
        <f t="shared" si="93"/>
        <v>72827.463019999996</v>
      </c>
      <c r="E1526">
        <v>45253</v>
      </c>
      <c r="F1526" t="s">
        <v>4261</v>
      </c>
      <c r="G1526" t="s">
        <v>331</v>
      </c>
      <c r="H1526" t="s">
        <v>2073</v>
      </c>
      <c r="I1526" t="s">
        <v>107</v>
      </c>
      <c r="J1526" t="s">
        <v>22</v>
      </c>
      <c r="K1526" t="s">
        <v>22</v>
      </c>
      <c r="L1526" t="s">
        <v>41</v>
      </c>
      <c r="M1526">
        <f t="shared" si="94"/>
        <v>0</v>
      </c>
      <c r="N1526" t="s">
        <v>24</v>
      </c>
      <c r="O1526" t="s">
        <v>3469</v>
      </c>
      <c r="P1526">
        <f t="shared" si="95"/>
        <v>21495.7</v>
      </c>
      <c r="Q1526">
        <v>24995</v>
      </c>
      <c r="R1526">
        <v>247</v>
      </c>
      <c r="S1526">
        <f t="shared" si="96"/>
        <v>2</v>
      </c>
    </row>
    <row r="1527" spans="1:19" x14ac:dyDescent="0.25">
      <c r="A1527" t="s">
        <v>503</v>
      </c>
      <c r="B1527" t="s">
        <v>4262</v>
      </c>
      <c r="C1527">
        <v>2016</v>
      </c>
      <c r="D1527">
        <f t="shared" si="93"/>
        <v>231744.96</v>
      </c>
      <c r="E1527">
        <v>144000</v>
      </c>
      <c r="F1527" t="s">
        <v>545</v>
      </c>
      <c r="G1527" t="s">
        <v>29</v>
      </c>
      <c r="H1527" t="s">
        <v>4263</v>
      </c>
      <c r="I1527" t="s">
        <v>21</v>
      </c>
      <c r="J1527" t="s">
        <v>118</v>
      </c>
      <c r="K1527" t="s">
        <v>22</v>
      </c>
      <c r="L1527" t="s">
        <v>41</v>
      </c>
      <c r="M1527">
        <f t="shared" si="94"/>
        <v>0</v>
      </c>
      <c r="N1527" t="s">
        <v>24</v>
      </c>
      <c r="O1527" t="s">
        <v>4264</v>
      </c>
      <c r="P1527">
        <f t="shared" si="95"/>
        <v>15824</v>
      </c>
      <c r="Q1527">
        <v>18400</v>
      </c>
      <c r="R1527">
        <v>301</v>
      </c>
      <c r="S1527">
        <f t="shared" si="96"/>
        <v>3.6</v>
      </c>
    </row>
    <row r="1528" spans="1:19" x14ac:dyDescent="0.25">
      <c r="A1528" t="s">
        <v>16</v>
      </c>
      <c r="B1528" t="s">
        <v>945</v>
      </c>
      <c r="C1528">
        <v>2004</v>
      </c>
      <c r="D1528">
        <f t="shared" si="93"/>
        <v>122572.16241999999</v>
      </c>
      <c r="E1528">
        <v>76163</v>
      </c>
      <c r="F1528" t="s">
        <v>4265</v>
      </c>
      <c r="G1528" t="s">
        <v>245</v>
      </c>
      <c r="H1528" t="s">
        <v>4066</v>
      </c>
      <c r="I1528" t="s">
        <v>247</v>
      </c>
      <c r="J1528" t="s">
        <v>226</v>
      </c>
      <c r="K1528" t="s">
        <v>226</v>
      </c>
      <c r="L1528" t="s">
        <v>41</v>
      </c>
      <c r="M1528">
        <f t="shared" si="94"/>
        <v>0</v>
      </c>
      <c r="N1528" t="s">
        <v>24</v>
      </c>
      <c r="O1528" t="s">
        <v>1477</v>
      </c>
      <c r="P1528">
        <f t="shared" si="95"/>
        <v>17630</v>
      </c>
      <c r="Q1528">
        <v>20500</v>
      </c>
      <c r="R1528">
        <v>325</v>
      </c>
      <c r="S1528">
        <f t="shared" si="96"/>
        <v>6</v>
      </c>
    </row>
    <row r="1529" spans="1:19" x14ac:dyDescent="0.25">
      <c r="A1529" t="s">
        <v>26</v>
      </c>
      <c r="B1529" t="s">
        <v>2715</v>
      </c>
      <c r="C1529">
        <v>2015</v>
      </c>
      <c r="D1529">
        <f t="shared" si="93"/>
        <v>98652.542000000001</v>
      </c>
      <c r="E1529">
        <v>61300</v>
      </c>
      <c r="F1529" t="s">
        <v>4266</v>
      </c>
      <c r="G1529" t="s">
        <v>29</v>
      </c>
      <c r="H1529" t="s">
        <v>2717</v>
      </c>
      <c r="I1529" t="s">
        <v>95</v>
      </c>
      <c r="J1529" t="s">
        <v>61</v>
      </c>
      <c r="K1529" t="s">
        <v>33</v>
      </c>
      <c r="M1529">
        <f t="shared" si="94"/>
        <v>0</v>
      </c>
      <c r="O1529" t="s">
        <v>4267</v>
      </c>
      <c r="P1529">
        <f t="shared" si="95"/>
        <v>17329</v>
      </c>
      <c r="Q1529">
        <v>20150</v>
      </c>
      <c r="R1529">
        <v>311</v>
      </c>
      <c r="S1529">
        <f t="shared" si="96"/>
        <v>3.8</v>
      </c>
    </row>
    <row r="1530" spans="1:19" x14ac:dyDescent="0.25">
      <c r="A1530" t="s">
        <v>836</v>
      </c>
      <c r="B1530" t="s">
        <v>4268</v>
      </c>
      <c r="C1530">
        <v>2017</v>
      </c>
      <c r="D1530">
        <f t="shared" si="93"/>
        <v>57450.219319999997</v>
      </c>
      <c r="E1530">
        <v>35698</v>
      </c>
      <c r="F1530" t="s">
        <v>4269</v>
      </c>
      <c r="G1530" t="s">
        <v>29</v>
      </c>
      <c r="H1530" t="s">
        <v>4270</v>
      </c>
      <c r="I1530" t="s">
        <v>72</v>
      </c>
      <c r="J1530" t="s">
        <v>40</v>
      </c>
      <c r="K1530" t="s">
        <v>22</v>
      </c>
      <c r="L1530" t="s">
        <v>41</v>
      </c>
      <c r="M1530">
        <f t="shared" si="94"/>
        <v>0</v>
      </c>
      <c r="N1530" t="s">
        <v>24</v>
      </c>
      <c r="O1530" t="s">
        <v>1046</v>
      </c>
      <c r="P1530">
        <f t="shared" si="95"/>
        <v>7525</v>
      </c>
      <c r="Q1530">
        <v>8750</v>
      </c>
      <c r="R1530">
        <v>78</v>
      </c>
      <c r="S1530">
        <f t="shared" si="96"/>
        <v>1.2</v>
      </c>
    </row>
    <row r="1531" spans="1:19" x14ac:dyDescent="0.25">
      <c r="A1531" t="s">
        <v>120</v>
      </c>
      <c r="B1531" t="s">
        <v>2679</v>
      </c>
      <c r="C1531">
        <v>2010</v>
      </c>
      <c r="D1531">
        <f t="shared" si="93"/>
        <v>43452.18</v>
      </c>
      <c r="E1531">
        <v>27000</v>
      </c>
      <c r="F1531" t="s">
        <v>4271</v>
      </c>
      <c r="G1531" t="s">
        <v>29</v>
      </c>
      <c r="H1531" t="s">
        <v>275</v>
      </c>
      <c r="I1531" t="s">
        <v>48</v>
      </c>
      <c r="J1531" t="s">
        <v>22</v>
      </c>
      <c r="K1531" t="s">
        <v>22</v>
      </c>
      <c r="L1531" t="s">
        <v>41</v>
      </c>
      <c r="M1531">
        <f t="shared" si="94"/>
        <v>0</v>
      </c>
      <c r="N1531" t="s">
        <v>24</v>
      </c>
      <c r="O1531" t="s">
        <v>1152</v>
      </c>
      <c r="P1531">
        <f t="shared" si="95"/>
        <v>19350</v>
      </c>
      <c r="Q1531">
        <v>22500</v>
      </c>
      <c r="R1531">
        <v>268</v>
      </c>
      <c r="S1531">
        <f t="shared" si="96"/>
        <v>3.5</v>
      </c>
    </row>
    <row r="1532" spans="1:19" x14ac:dyDescent="0.25">
      <c r="A1532" t="s">
        <v>857</v>
      </c>
      <c r="B1532" t="s">
        <v>4272</v>
      </c>
      <c r="C1532">
        <v>2015</v>
      </c>
      <c r="D1532">
        <f t="shared" si="93"/>
        <v>260713.08</v>
      </c>
      <c r="E1532">
        <v>162000</v>
      </c>
      <c r="F1532" t="s">
        <v>3660</v>
      </c>
      <c r="G1532" t="s">
        <v>29</v>
      </c>
      <c r="H1532" t="s">
        <v>2687</v>
      </c>
      <c r="I1532" t="s">
        <v>107</v>
      </c>
      <c r="J1532" t="s">
        <v>214</v>
      </c>
      <c r="K1532" t="s">
        <v>22</v>
      </c>
      <c r="L1532" t="s">
        <v>41</v>
      </c>
      <c r="M1532">
        <f t="shared" si="94"/>
        <v>0</v>
      </c>
      <c r="N1532" t="s">
        <v>24</v>
      </c>
      <c r="O1532" t="s">
        <v>818</v>
      </c>
      <c r="P1532">
        <f t="shared" si="95"/>
        <v>9890</v>
      </c>
      <c r="Q1532">
        <v>11500</v>
      </c>
      <c r="R1532">
        <v>155</v>
      </c>
      <c r="S1532">
        <f t="shared" si="96"/>
        <v>2</v>
      </c>
    </row>
    <row r="1533" spans="1:19" x14ac:dyDescent="0.25">
      <c r="A1533" t="s">
        <v>68</v>
      </c>
      <c r="B1533" t="s">
        <v>1703</v>
      </c>
      <c r="C1533">
        <v>2008</v>
      </c>
      <c r="D1533">
        <f t="shared" si="93"/>
        <v>125206.652</v>
      </c>
      <c r="E1533">
        <v>77800</v>
      </c>
      <c r="F1533" t="s">
        <v>4273</v>
      </c>
      <c r="G1533" t="s">
        <v>29</v>
      </c>
      <c r="H1533" t="s">
        <v>2527</v>
      </c>
      <c r="I1533" t="s">
        <v>454</v>
      </c>
      <c r="J1533" t="s">
        <v>214</v>
      </c>
      <c r="K1533" t="s">
        <v>22</v>
      </c>
      <c r="L1533" t="s">
        <v>41</v>
      </c>
      <c r="M1533">
        <f t="shared" si="94"/>
        <v>0</v>
      </c>
      <c r="N1533" t="s">
        <v>24</v>
      </c>
      <c r="O1533" t="s">
        <v>323</v>
      </c>
      <c r="P1533">
        <f t="shared" si="95"/>
        <v>24510</v>
      </c>
      <c r="Q1533">
        <v>28500</v>
      </c>
      <c r="R1533">
        <v>414</v>
      </c>
      <c r="S1533">
        <f t="shared" si="96"/>
        <v>4</v>
      </c>
    </row>
    <row r="1534" spans="1:19" x14ac:dyDescent="0.25">
      <c r="A1534" t="s">
        <v>120</v>
      </c>
      <c r="B1534" t="s">
        <v>2735</v>
      </c>
      <c r="C1534">
        <v>2014</v>
      </c>
      <c r="D1534">
        <f t="shared" si="93"/>
        <v>88513.7</v>
      </c>
      <c r="E1534">
        <v>55000</v>
      </c>
      <c r="F1534" t="s">
        <v>2354</v>
      </c>
      <c r="G1534" t="s">
        <v>29</v>
      </c>
      <c r="H1534" t="s">
        <v>342</v>
      </c>
      <c r="I1534" t="s">
        <v>72</v>
      </c>
      <c r="J1534" t="s">
        <v>22</v>
      </c>
      <c r="K1534" t="s">
        <v>22</v>
      </c>
      <c r="L1534" t="s">
        <v>41</v>
      </c>
      <c r="M1534">
        <f t="shared" si="94"/>
        <v>0</v>
      </c>
      <c r="N1534" t="s">
        <v>24</v>
      </c>
      <c r="O1534" t="s">
        <v>4274</v>
      </c>
      <c r="P1534">
        <f t="shared" si="95"/>
        <v>16555</v>
      </c>
      <c r="Q1534">
        <v>19250</v>
      </c>
      <c r="R1534">
        <v>302</v>
      </c>
      <c r="S1534">
        <f t="shared" si="96"/>
        <v>3.5</v>
      </c>
    </row>
    <row r="1535" spans="1:19" x14ac:dyDescent="0.25">
      <c r="A1535" t="s">
        <v>16</v>
      </c>
      <c r="B1535" t="s">
        <v>4184</v>
      </c>
      <c r="C1535">
        <v>2022</v>
      </c>
      <c r="D1535">
        <f t="shared" si="93"/>
        <v>19312.079999999998</v>
      </c>
      <c r="E1535">
        <v>12000</v>
      </c>
      <c r="F1535" t="s">
        <v>1165</v>
      </c>
      <c r="G1535" t="s">
        <v>29</v>
      </c>
      <c r="H1535" t="s">
        <v>2571</v>
      </c>
      <c r="I1535" t="s">
        <v>165</v>
      </c>
      <c r="J1535" t="s">
        <v>33</v>
      </c>
      <c r="K1535" t="s">
        <v>108</v>
      </c>
      <c r="L1535" t="s">
        <v>23</v>
      </c>
      <c r="M1535">
        <f t="shared" si="94"/>
        <v>1</v>
      </c>
      <c r="N1535" t="s">
        <v>24</v>
      </c>
      <c r="O1535" t="s">
        <v>3683</v>
      </c>
      <c r="P1535">
        <f t="shared" si="95"/>
        <v>56759.14</v>
      </c>
      <c r="Q1535">
        <v>65999</v>
      </c>
      <c r="R1535">
        <v>315</v>
      </c>
      <c r="S1535">
        <f t="shared" si="96"/>
        <v>2.7</v>
      </c>
    </row>
    <row r="1536" spans="1:19" x14ac:dyDescent="0.25">
      <c r="A1536" t="s">
        <v>79</v>
      </c>
      <c r="B1536" t="s">
        <v>4275</v>
      </c>
      <c r="C1536">
        <v>2017</v>
      </c>
      <c r="D1536">
        <f t="shared" si="93"/>
        <v>113585.60786</v>
      </c>
      <c r="E1536">
        <v>70579</v>
      </c>
      <c r="F1536" t="s">
        <v>4276</v>
      </c>
      <c r="H1536" t="s">
        <v>4277</v>
      </c>
      <c r="I1536" t="s">
        <v>72</v>
      </c>
      <c r="J1536" t="s">
        <v>22</v>
      </c>
      <c r="K1536" t="s">
        <v>118</v>
      </c>
      <c r="L1536" t="s">
        <v>41</v>
      </c>
      <c r="M1536">
        <f t="shared" si="94"/>
        <v>0</v>
      </c>
      <c r="N1536" t="s">
        <v>24</v>
      </c>
      <c r="O1536" t="s">
        <v>4278</v>
      </c>
      <c r="P1536">
        <f t="shared" si="95"/>
        <v>36335</v>
      </c>
      <c r="Q1536">
        <v>42250</v>
      </c>
      <c r="R1536">
        <v>518</v>
      </c>
      <c r="S1536" t="e">
        <f t="shared" si="96"/>
        <v>#VALUE!</v>
      </c>
    </row>
    <row r="1537" spans="1:19" x14ac:dyDescent="0.25">
      <c r="A1537" t="s">
        <v>210</v>
      </c>
      <c r="B1537" t="s">
        <v>2266</v>
      </c>
      <c r="C1537">
        <v>2010</v>
      </c>
      <c r="D1537">
        <f t="shared" si="93"/>
        <v>172199.38</v>
      </c>
      <c r="E1537">
        <v>107000</v>
      </c>
      <c r="F1537" t="s">
        <v>830</v>
      </c>
      <c r="G1537" t="s">
        <v>29</v>
      </c>
      <c r="H1537" t="s">
        <v>2434</v>
      </c>
      <c r="I1537" t="s">
        <v>72</v>
      </c>
      <c r="J1537" t="s">
        <v>118</v>
      </c>
      <c r="K1537" t="s">
        <v>33</v>
      </c>
      <c r="L1537" t="s">
        <v>23</v>
      </c>
      <c r="M1537">
        <f t="shared" si="94"/>
        <v>1</v>
      </c>
      <c r="N1537" t="s">
        <v>24</v>
      </c>
      <c r="O1537" t="s">
        <v>276</v>
      </c>
      <c r="P1537">
        <f t="shared" si="95"/>
        <v>15050</v>
      </c>
      <c r="Q1537">
        <v>17500</v>
      </c>
      <c r="R1537">
        <v>205</v>
      </c>
      <c r="S1537">
        <f t="shared" si="96"/>
        <v>3.8</v>
      </c>
    </row>
    <row r="1538" spans="1:19" x14ac:dyDescent="0.25">
      <c r="A1538" t="s">
        <v>237</v>
      </c>
      <c r="B1538" t="s">
        <v>4279</v>
      </c>
      <c r="C1538">
        <v>2021</v>
      </c>
      <c r="D1538">
        <f t="shared" si="93"/>
        <v>68643.179019999996</v>
      </c>
      <c r="E1538">
        <v>42653</v>
      </c>
      <c r="F1538" t="s">
        <v>4280</v>
      </c>
      <c r="G1538" t="s">
        <v>29</v>
      </c>
      <c r="H1538" t="s">
        <v>2199</v>
      </c>
      <c r="I1538" t="s">
        <v>123</v>
      </c>
      <c r="J1538" t="s">
        <v>33</v>
      </c>
      <c r="K1538" t="s">
        <v>22</v>
      </c>
      <c r="L1538" t="s">
        <v>41</v>
      </c>
      <c r="M1538">
        <f t="shared" si="94"/>
        <v>0</v>
      </c>
      <c r="O1538" t="s">
        <v>1727</v>
      </c>
      <c r="P1538">
        <f t="shared" si="95"/>
        <v>33538.28</v>
      </c>
      <c r="Q1538">
        <v>38998</v>
      </c>
      <c r="R1538" t="e">
        <v>#VALUE!</v>
      </c>
      <c r="S1538" t="e">
        <f t="shared" si="96"/>
        <v>#VALUE!</v>
      </c>
    </row>
    <row r="1539" spans="1:19" x14ac:dyDescent="0.25">
      <c r="A1539" t="s">
        <v>56</v>
      </c>
      <c r="B1539" t="s">
        <v>4281</v>
      </c>
      <c r="C1539">
        <v>2008</v>
      </c>
      <c r="D1539">
        <f t="shared" ref="D1539:D1602" si="97">E1539*1.60934</f>
        <v>311862.73321999999</v>
      </c>
      <c r="E1539">
        <v>193783</v>
      </c>
      <c r="F1539" t="s">
        <v>4282</v>
      </c>
      <c r="G1539" t="s">
        <v>29</v>
      </c>
      <c r="H1539" t="s">
        <v>4283</v>
      </c>
      <c r="I1539" t="s">
        <v>72</v>
      </c>
      <c r="J1539" t="s">
        <v>22</v>
      </c>
      <c r="K1539" t="s">
        <v>22</v>
      </c>
      <c r="L1539" t="s">
        <v>23</v>
      </c>
      <c r="M1539">
        <f t="shared" ref="M1539:M1602" si="98">IF(ISNUMBER(SEARCH("At least 1 accident or damage reported", L1539)), 1, 0)</f>
        <v>1</v>
      </c>
      <c r="N1539" t="s">
        <v>24</v>
      </c>
      <c r="O1539" t="s">
        <v>343</v>
      </c>
      <c r="P1539">
        <f t="shared" ref="P1539:P1602" si="99">Q1539*0.86</f>
        <v>8600</v>
      </c>
      <c r="Q1539">
        <v>10000</v>
      </c>
      <c r="R1539">
        <v>258</v>
      </c>
      <c r="S1539">
        <f t="shared" ref="S1539:S1602" si="100">VALUE(SUBSTITUTE(MID(H1539, SEARCH("L", H1539)-4, 4), "L", ""))</f>
        <v>3.2</v>
      </c>
    </row>
    <row r="1540" spans="1:19" x14ac:dyDescent="0.25">
      <c r="A1540" t="s">
        <v>35</v>
      </c>
      <c r="B1540" t="s">
        <v>349</v>
      </c>
      <c r="C1540">
        <v>2014</v>
      </c>
      <c r="D1540">
        <f t="shared" si="97"/>
        <v>197948.82</v>
      </c>
      <c r="E1540">
        <v>123000</v>
      </c>
      <c r="F1540" t="s">
        <v>2521</v>
      </c>
      <c r="G1540" t="s">
        <v>29</v>
      </c>
      <c r="H1540" t="s">
        <v>351</v>
      </c>
      <c r="I1540" t="s">
        <v>21</v>
      </c>
      <c r="J1540" t="s">
        <v>214</v>
      </c>
      <c r="K1540" t="s">
        <v>22</v>
      </c>
      <c r="L1540" t="s">
        <v>23</v>
      </c>
      <c r="M1540">
        <f t="shared" si="98"/>
        <v>1</v>
      </c>
      <c r="N1540" t="s">
        <v>24</v>
      </c>
      <c r="O1540" t="s">
        <v>546</v>
      </c>
      <c r="P1540">
        <f t="shared" si="99"/>
        <v>15480</v>
      </c>
      <c r="Q1540">
        <v>18000</v>
      </c>
      <c r="R1540">
        <v>306</v>
      </c>
      <c r="S1540">
        <f t="shared" si="100"/>
        <v>3.5</v>
      </c>
    </row>
    <row r="1541" spans="1:19" x14ac:dyDescent="0.25">
      <c r="A1541" t="s">
        <v>148</v>
      </c>
      <c r="B1541" t="s">
        <v>4284</v>
      </c>
      <c r="C1541">
        <v>2011</v>
      </c>
      <c r="D1541">
        <f t="shared" si="97"/>
        <v>209214.2</v>
      </c>
      <c r="E1541">
        <v>130000</v>
      </c>
      <c r="F1541" t="s">
        <v>4097</v>
      </c>
      <c r="G1541" t="s">
        <v>29</v>
      </c>
      <c r="H1541" t="s">
        <v>4285</v>
      </c>
      <c r="I1541" t="s">
        <v>21</v>
      </c>
      <c r="J1541" t="s">
        <v>108</v>
      </c>
      <c r="K1541" t="s">
        <v>22</v>
      </c>
      <c r="L1541" t="s">
        <v>23</v>
      </c>
      <c r="M1541">
        <f t="shared" si="98"/>
        <v>1</v>
      </c>
      <c r="N1541" t="s">
        <v>24</v>
      </c>
      <c r="O1541" t="s">
        <v>763</v>
      </c>
      <c r="P1541">
        <f t="shared" si="99"/>
        <v>6020</v>
      </c>
      <c r="Q1541">
        <v>7000</v>
      </c>
      <c r="R1541">
        <v>264</v>
      </c>
      <c r="S1541">
        <f t="shared" si="100"/>
        <v>3</v>
      </c>
    </row>
    <row r="1542" spans="1:19" x14ac:dyDescent="0.25">
      <c r="A1542" t="s">
        <v>836</v>
      </c>
      <c r="B1542" t="s">
        <v>4286</v>
      </c>
      <c r="C1542">
        <v>2009</v>
      </c>
      <c r="D1542">
        <f t="shared" si="97"/>
        <v>230692.45163999998</v>
      </c>
      <c r="E1542">
        <v>143346</v>
      </c>
      <c r="F1542" t="s">
        <v>4287</v>
      </c>
      <c r="G1542" t="s">
        <v>29</v>
      </c>
      <c r="H1542" t="s">
        <v>3776</v>
      </c>
      <c r="I1542" t="s">
        <v>839</v>
      </c>
      <c r="J1542" t="s">
        <v>22</v>
      </c>
      <c r="K1542" t="s">
        <v>22</v>
      </c>
      <c r="L1542" t="s">
        <v>23</v>
      </c>
      <c r="M1542">
        <f t="shared" si="98"/>
        <v>1</v>
      </c>
      <c r="N1542" t="s">
        <v>24</v>
      </c>
      <c r="O1542" t="s">
        <v>1614</v>
      </c>
      <c r="P1542">
        <f t="shared" si="99"/>
        <v>2580</v>
      </c>
      <c r="Q1542">
        <v>3000</v>
      </c>
      <c r="R1542">
        <v>152</v>
      </c>
      <c r="S1542">
        <f t="shared" si="100"/>
        <v>2</v>
      </c>
    </row>
    <row r="1543" spans="1:19" x14ac:dyDescent="0.25">
      <c r="A1543" t="s">
        <v>84</v>
      </c>
      <c r="B1543" t="s">
        <v>4288</v>
      </c>
      <c r="C1543">
        <v>2015</v>
      </c>
      <c r="D1543">
        <f t="shared" si="97"/>
        <v>180994.42309999999</v>
      </c>
      <c r="E1543">
        <v>112465</v>
      </c>
      <c r="F1543" t="s">
        <v>4289</v>
      </c>
      <c r="G1543" t="s">
        <v>29</v>
      </c>
      <c r="H1543" t="s">
        <v>230</v>
      </c>
      <c r="I1543" t="s">
        <v>21</v>
      </c>
      <c r="J1543" t="s">
        <v>118</v>
      </c>
      <c r="K1543" t="s">
        <v>146</v>
      </c>
      <c r="L1543" t="s">
        <v>41</v>
      </c>
      <c r="M1543">
        <f t="shared" si="98"/>
        <v>0</v>
      </c>
      <c r="N1543" t="s">
        <v>24</v>
      </c>
      <c r="O1543" t="s">
        <v>1835</v>
      </c>
      <c r="P1543">
        <f t="shared" si="99"/>
        <v>10315.700000000001</v>
      </c>
      <c r="Q1543">
        <v>11995</v>
      </c>
      <c r="R1543">
        <v>240</v>
      </c>
      <c r="S1543">
        <f t="shared" si="100"/>
        <v>2</v>
      </c>
    </row>
    <row r="1544" spans="1:19" x14ac:dyDescent="0.25">
      <c r="A1544" t="s">
        <v>130</v>
      </c>
      <c r="B1544" t="s">
        <v>3025</v>
      </c>
      <c r="C1544">
        <v>2023</v>
      </c>
      <c r="D1544">
        <f t="shared" si="97"/>
        <v>8241.4301400000004</v>
      </c>
      <c r="E1544">
        <v>5121</v>
      </c>
      <c r="F1544" t="s">
        <v>4290</v>
      </c>
      <c r="H1544" t="s">
        <v>1019</v>
      </c>
      <c r="I1544" t="s">
        <v>778</v>
      </c>
      <c r="J1544" t="s">
        <v>4291</v>
      </c>
      <c r="K1544" t="s">
        <v>22</v>
      </c>
      <c r="L1544" t="s">
        <v>41</v>
      </c>
      <c r="M1544">
        <f t="shared" si="98"/>
        <v>0</v>
      </c>
      <c r="N1544" t="s">
        <v>24</v>
      </c>
      <c r="O1544" t="s">
        <v>4292</v>
      </c>
      <c r="P1544">
        <f t="shared" si="99"/>
        <v>24248.560000000001</v>
      </c>
      <c r="Q1544">
        <v>28196</v>
      </c>
      <c r="R1544" t="e">
        <v>#VALUE!</v>
      </c>
      <c r="S1544" t="e">
        <f t="shared" si="100"/>
        <v>#VALUE!</v>
      </c>
    </row>
    <row r="1545" spans="1:19" x14ac:dyDescent="0.25">
      <c r="A1545" t="s">
        <v>50</v>
      </c>
      <c r="B1545" t="s">
        <v>576</v>
      </c>
      <c r="C1545">
        <v>2012</v>
      </c>
      <c r="D1545">
        <f t="shared" si="97"/>
        <v>220918.92981999999</v>
      </c>
      <c r="E1545">
        <v>137273</v>
      </c>
      <c r="F1545" t="s">
        <v>4293</v>
      </c>
      <c r="G1545" t="s">
        <v>29</v>
      </c>
      <c r="H1545" t="s">
        <v>221</v>
      </c>
      <c r="I1545" t="s">
        <v>72</v>
      </c>
      <c r="J1545" t="s">
        <v>118</v>
      </c>
      <c r="K1545" t="s">
        <v>146</v>
      </c>
      <c r="L1545" t="s">
        <v>41</v>
      </c>
      <c r="M1545">
        <f t="shared" si="98"/>
        <v>0</v>
      </c>
      <c r="N1545" t="s">
        <v>24</v>
      </c>
      <c r="O1545" t="s">
        <v>137</v>
      </c>
      <c r="P1545">
        <f t="shared" si="99"/>
        <v>9460</v>
      </c>
      <c r="Q1545">
        <v>11000</v>
      </c>
      <c r="R1545">
        <v>211</v>
      </c>
      <c r="S1545">
        <f t="shared" si="100"/>
        <v>2</v>
      </c>
    </row>
    <row r="1546" spans="1:19" x14ac:dyDescent="0.25">
      <c r="A1546" t="s">
        <v>465</v>
      </c>
      <c r="B1546" t="s">
        <v>3632</v>
      </c>
      <c r="C1546">
        <v>2023</v>
      </c>
      <c r="D1546">
        <f t="shared" si="97"/>
        <v>481.19265999999999</v>
      </c>
      <c r="E1546">
        <v>299</v>
      </c>
      <c r="F1546" t="s">
        <v>4294</v>
      </c>
      <c r="H1546" t="s">
        <v>468</v>
      </c>
      <c r="I1546" t="s">
        <v>257</v>
      </c>
      <c r="J1546" t="s">
        <v>40</v>
      </c>
      <c r="K1546" t="s">
        <v>33</v>
      </c>
      <c r="L1546" t="s">
        <v>41</v>
      </c>
      <c r="M1546">
        <f t="shared" si="98"/>
        <v>0</v>
      </c>
      <c r="N1546" t="s">
        <v>24</v>
      </c>
      <c r="O1546" t="s">
        <v>4295</v>
      </c>
      <c r="P1546">
        <f t="shared" si="99"/>
        <v>79550</v>
      </c>
      <c r="Q1546">
        <v>92500</v>
      </c>
      <c r="R1546">
        <v>835</v>
      </c>
      <c r="S1546" t="e">
        <f t="shared" si="100"/>
        <v>#VALUE!</v>
      </c>
    </row>
    <row r="1547" spans="1:19" x14ac:dyDescent="0.25">
      <c r="A1547" t="s">
        <v>35</v>
      </c>
      <c r="B1547" t="s">
        <v>2445</v>
      </c>
      <c r="C1547">
        <v>2018</v>
      </c>
      <c r="D1547">
        <f t="shared" si="97"/>
        <v>113909.0852</v>
      </c>
      <c r="E1547">
        <v>70780</v>
      </c>
      <c r="F1547" t="s">
        <v>4296</v>
      </c>
      <c r="G1547" t="s">
        <v>46</v>
      </c>
      <c r="H1547" t="s">
        <v>2447</v>
      </c>
      <c r="I1547" t="s">
        <v>521</v>
      </c>
      <c r="J1547" t="s">
        <v>61</v>
      </c>
      <c r="K1547" t="s">
        <v>33</v>
      </c>
      <c r="L1547" t="s">
        <v>41</v>
      </c>
      <c r="M1547">
        <f t="shared" si="98"/>
        <v>0</v>
      </c>
      <c r="N1547" t="s">
        <v>24</v>
      </c>
      <c r="O1547" t="s">
        <v>4297</v>
      </c>
      <c r="P1547">
        <f t="shared" si="99"/>
        <v>30702</v>
      </c>
      <c r="Q1547">
        <v>35700</v>
      </c>
      <c r="R1547">
        <v>308</v>
      </c>
      <c r="S1547">
        <f t="shared" si="100"/>
        <v>3.5</v>
      </c>
    </row>
    <row r="1548" spans="1:19" x14ac:dyDescent="0.25">
      <c r="A1548" t="s">
        <v>148</v>
      </c>
      <c r="B1548" t="s">
        <v>2336</v>
      </c>
      <c r="C1548">
        <v>2018</v>
      </c>
      <c r="D1548">
        <f t="shared" si="97"/>
        <v>88513.7</v>
      </c>
      <c r="E1548">
        <v>55000</v>
      </c>
      <c r="F1548" t="s">
        <v>2354</v>
      </c>
      <c r="G1548" t="s">
        <v>29</v>
      </c>
      <c r="H1548" t="s">
        <v>164</v>
      </c>
      <c r="I1548" t="s">
        <v>21</v>
      </c>
      <c r="J1548" t="s">
        <v>22</v>
      </c>
      <c r="K1548" t="s">
        <v>22</v>
      </c>
      <c r="L1548" t="s">
        <v>41</v>
      </c>
      <c r="M1548">
        <f t="shared" si="98"/>
        <v>0</v>
      </c>
      <c r="N1548" t="s">
        <v>24</v>
      </c>
      <c r="O1548" t="s">
        <v>1063</v>
      </c>
      <c r="P1548">
        <f t="shared" si="99"/>
        <v>32594</v>
      </c>
      <c r="Q1548">
        <v>37900</v>
      </c>
      <c r="R1548">
        <v>355</v>
      </c>
      <c r="S1548">
        <f t="shared" si="100"/>
        <v>5.3</v>
      </c>
    </row>
    <row r="1549" spans="1:19" x14ac:dyDescent="0.25">
      <c r="A1549" t="s">
        <v>120</v>
      </c>
      <c r="B1549" t="s">
        <v>1652</v>
      </c>
      <c r="C1549">
        <v>2017</v>
      </c>
      <c r="D1549">
        <f t="shared" si="97"/>
        <v>37257.83034</v>
      </c>
      <c r="E1549">
        <v>23151</v>
      </c>
      <c r="F1549" t="s">
        <v>4298</v>
      </c>
      <c r="G1549" t="s">
        <v>29</v>
      </c>
      <c r="H1549" t="s">
        <v>1654</v>
      </c>
      <c r="I1549" t="s">
        <v>48</v>
      </c>
      <c r="J1549" t="s">
        <v>33</v>
      </c>
      <c r="K1549" t="s">
        <v>22</v>
      </c>
      <c r="L1549" t="s">
        <v>41</v>
      </c>
      <c r="M1549">
        <f t="shared" si="98"/>
        <v>0</v>
      </c>
      <c r="N1549" t="s">
        <v>24</v>
      </c>
      <c r="O1549" t="s">
        <v>1389</v>
      </c>
      <c r="P1549">
        <f t="shared" si="99"/>
        <v>72670</v>
      </c>
      <c r="Q1549">
        <v>84500</v>
      </c>
      <c r="R1549">
        <v>416</v>
      </c>
      <c r="S1549">
        <f t="shared" si="100"/>
        <v>4</v>
      </c>
    </row>
    <row r="1550" spans="1:19" x14ac:dyDescent="0.25">
      <c r="A1550" t="s">
        <v>363</v>
      </c>
      <c r="B1550" t="s">
        <v>1051</v>
      </c>
      <c r="C1550">
        <v>2013</v>
      </c>
      <c r="D1550">
        <f t="shared" si="97"/>
        <v>244619.68</v>
      </c>
      <c r="E1550">
        <v>152000</v>
      </c>
      <c r="F1550" t="s">
        <v>3133</v>
      </c>
      <c r="G1550" t="s">
        <v>29</v>
      </c>
      <c r="H1550" t="s">
        <v>1053</v>
      </c>
      <c r="I1550" t="s">
        <v>72</v>
      </c>
      <c r="J1550" t="s">
        <v>22</v>
      </c>
      <c r="K1550" t="s">
        <v>33</v>
      </c>
      <c r="L1550" t="s">
        <v>23</v>
      </c>
      <c r="M1550">
        <f t="shared" si="98"/>
        <v>1</v>
      </c>
      <c r="N1550" t="s">
        <v>24</v>
      </c>
      <c r="O1550" t="s">
        <v>726</v>
      </c>
      <c r="P1550">
        <f t="shared" si="99"/>
        <v>7310</v>
      </c>
      <c r="Q1550">
        <v>8500</v>
      </c>
      <c r="R1550">
        <v>304</v>
      </c>
      <c r="S1550">
        <f t="shared" si="100"/>
        <v>3.6</v>
      </c>
    </row>
    <row r="1551" spans="1:19" x14ac:dyDescent="0.25">
      <c r="A1551" t="s">
        <v>43</v>
      </c>
      <c r="B1551" t="s">
        <v>4299</v>
      </c>
      <c r="C1551">
        <v>2020</v>
      </c>
      <c r="D1551">
        <f t="shared" si="97"/>
        <v>37568.432959999998</v>
      </c>
      <c r="E1551">
        <v>23344</v>
      </c>
      <c r="F1551" t="s">
        <v>4300</v>
      </c>
      <c r="G1551" t="s">
        <v>29</v>
      </c>
      <c r="H1551" t="s">
        <v>525</v>
      </c>
      <c r="I1551" t="s">
        <v>2295</v>
      </c>
      <c r="J1551" t="s">
        <v>4301</v>
      </c>
      <c r="K1551" t="s">
        <v>118</v>
      </c>
      <c r="L1551" t="s">
        <v>41</v>
      </c>
      <c r="M1551">
        <f t="shared" si="98"/>
        <v>0</v>
      </c>
      <c r="O1551" t="s">
        <v>716</v>
      </c>
      <c r="P1551">
        <f t="shared" si="99"/>
        <v>31819.14</v>
      </c>
      <c r="Q1551">
        <v>36999</v>
      </c>
      <c r="R1551" t="e">
        <v>#VALUE!</v>
      </c>
      <c r="S1551" t="e">
        <f t="shared" si="100"/>
        <v>#VALUE!</v>
      </c>
    </row>
    <row r="1552" spans="1:19" x14ac:dyDescent="0.25">
      <c r="A1552" t="s">
        <v>450</v>
      </c>
      <c r="B1552" t="s">
        <v>4302</v>
      </c>
      <c r="C1552">
        <v>2016</v>
      </c>
      <c r="D1552">
        <f t="shared" si="97"/>
        <v>140160.63928</v>
      </c>
      <c r="E1552">
        <v>87092</v>
      </c>
      <c r="F1552" t="s">
        <v>4303</v>
      </c>
      <c r="G1552" t="s">
        <v>29</v>
      </c>
      <c r="H1552" t="s">
        <v>1476</v>
      </c>
      <c r="I1552" t="s">
        <v>72</v>
      </c>
      <c r="J1552" t="s">
        <v>40</v>
      </c>
      <c r="K1552" t="s">
        <v>22</v>
      </c>
      <c r="L1552" t="s">
        <v>23</v>
      </c>
      <c r="M1552">
        <f t="shared" si="98"/>
        <v>1</v>
      </c>
      <c r="N1552" t="s">
        <v>24</v>
      </c>
      <c r="O1552" t="s">
        <v>296</v>
      </c>
      <c r="P1552">
        <f t="shared" si="99"/>
        <v>16770</v>
      </c>
      <c r="Q1552">
        <v>19500</v>
      </c>
      <c r="R1552">
        <v>256</v>
      </c>
      <c r="S1552">
        <f t="shared" si="100"/>
        <v>3.6</v>
      </c>
    </row>
    <row r="1553" spans="1:19" x14ac:dyDescent="0.25">
      <c r="A1553" t="s">
        <v>97</v>
      </c>
      <c r="B1553" t="s">
        <v>4304</v>
      </c>
      <c r="C1553">
        <v>2004</v>
      </c>
      <c r="D1553">
        <f t="shared" si="97"/>
        <v>145846.4375</v>
      </c>
      <c r="E1553">
        <v>90625</v>
      </c>
      <c r="F1553" t="s">
        <v>4305</v>
      </c>
      <c r="G1553" t="s">
        <v>29</v>
      </c>
      <c r="H1553" t="s">
        <v>4306</v>
      </c>
      <c r="I1553" t="s">
        <v>72</v>
      </c>
      <c r="J1553" t="s">
        <v>33</v>
      </c>
      <c r="K1553" t="s">
        <v>33</v>
      </c>
      <c r="L1553" t="s">
        <v>41</v>
      </c>
      <c r="M1553">
        <f t="shared" si="98"/>
        <v>0</v>
      </c>
      <c r="N1553" t="s">
        <v>24</v>
      </c>
      <c r="O1553" t="s">
        <v>1519</v>
      </c>
      <c r="P1553">
        <f t="shared" si="99"/>
        <v>4730</v>
      </c>
      <c r="Q1553">
        <v>5500</v>
      </c>
      <c r="R1553">
        <v>210</v>
      </c>
      <c r="S1553">
        <f t="shared" si="100"/>
        <v>3</v>
      </c>
    </row>
    <row r="1554" spans="1:19" x14ac:dyDescent="0.25">
      <c r="A1554" t="s">
        <v>148</v>
      </c>
      <c r="B1554" t="s">
        <v>4307</v>
      </c>
      <c r="C1554">
        <v>2021</v>
      </c>
      <c r="D1554">
        <f t="shared" si="97"/>
        <v>71411.243820000003</v>
      </c>
      <c r="E1554">
        <v>44373</v>
      </c>
      <c r="F1554" t="s">
        <v>4308</v>
      </c>
      <c r="G1554" t="s">
        <v>29</v>
      </c>
      <c r="H1554" t="s">
        <v>874</v>
      </c>
      <c r="I1554" t="s">
        <v>191</v>
      </c>
      <c r="J1554" t="s">
        <v>61</v>
      </c>
      <c r="K1554" t="s">
        <v>22</v>
      </c>
      <c r="L1554" t="s">
        <v>41</v>
      </c>
      <c r="M1554">
        <f t="shared" si="98"/>
        <v>0</v>
      </c>
      <c r="N1554" t="s">
        <v>24</v>
      </c>
      <c r="O1554" t="s">
        <v>920</v>
      </c>
      <c r="P1554">
        <f t="shared" si="99"/>
        <v>30960</v>
      </c>
      <c r="Q1554">
        <v>36000</v>
      </c>
      <c r="R1554">
        <v>310</v>
      </c>
      <c r="S1554">
        <f t="shared" si="100"/>
        <v>3.6</v>
      </c>
    </row>
    <row r="1555" spans="1:19" x14ac:dyDescent="0.25">
      <c r="A1555" t="s">
        <v>68</v>
      </c>
      <c r="B1555" t="s">
        <v>4309</v>
      </c>
      <c r="C1555">
        <v>2021</v>
      </c>
      <c r="D1555">
        <f t="shared" si="97"/>
        <v>41842.839999999997</v>
      </c>
      <c r="E1555">
        <v>26000</v>
      </c>
      <c r="F1555" t="s">
        <v>895</v>
      </c>
      <c r="G1555" t="s">
        <v>29</v>
      </c>
      <c r="H1555" t="s">
        <v>1919</v>
      </c>
      <c r="I1555" t="s">
        <v>107</v>
      </c>
      <c r="J1555" t="s">
        <v>22</v>
      </c>
      <c r="K1555" t="s">
        <v>22</v>
      </c>
      <c r="L1555" t="s">
        <v>41</v>
      </c>
      <c r="M1555">
        <f t="shared" si="98"/>
        <v>0</v>
      </c>
      <c r="N1555" t="s">
        <v>24</v>
      </c>
      <c r="O1555" t="s">
        <v>1193</v>
      </c>
      <c r="P1555">
        <f t="shared" si="99"/>
        <v>31820</v>
      </c>
      <c r="Q1555">
        <v>37000</v>
      </c>
      <c r="R1555">
        <v>255</v>
      </c>
      <c r="S1555">
        <f t="shared" si="100"/>
        <v>2</v>
      </c>
    </row>
    <row r="1556" spans="1:19" x14ac:dyDescent="0.25">
      <c r="A1556" t="s">
        <v>2461</v>
      </c>
      <c r="B1556" t="s">
        <v>2462</v>
      </c>
      <c r="C1556">
        <v>2018</v>
      </c>
      <c r="D1556">
        <f t="shared" si="97"/>
        <v>33409.898399999998</v>
      </c>
      <c r="E1556">
        <v>20760</v>
      </c>
      <c r="F1556" t="s">
        <v>4310</v>
      </c>
      <c r="H1556" t="s">
        <v>2463</v>
      </c>
      <c r="I1556" t="s">
        <v>72</v>
      </c>
      <c r="J1556" t="s">
        <v>118</v>
      </c>
      <c r="K1556" t="s">
        <v>22</v>
      </c>
      <c r="L1556" t="s">
        <v>41</v>
      </c>
      <c r="M1556">
        <f t="shared" si="98"/>
        <v>0</v>
      </c>
      <c r="N1556" t="s">
        <v>24</v>
      </c>
      <c r="O1556" t="s">
        <v>4311</v>
      </c>
      <c r="P1556">
        <f t="shared" si="99"/>
        <v>47730</v>
      </c>
      <c r="Q1556">
        <v>55500</v>
      </c>
      <c r="R1556">
        <v>403</v>
      </c>
      <c r="S1556">
        <f t="shared" si="100"/>
        <v>2</v>
      </c>
    </row>
    <row r="1557" spans="1:19" x14ac:dyDescent="0.25">
      <c r="A1557" t="s">
        <v>35</v>
      </c>
      <c r="B1557" t="s">
        <v>1373</v>
      </c>
      <c r="C1557">
        <v>2021</v>
      </c>
      <c r="D1557">
        <f t="shared" si="97"/>
        <v>62928.412680000001</v>
      </c>
      <c r="E1557">
        <v>39102</v>
      </c>
      <c r="F1557" t="s">
        <v>4312</v>
      </c>
      <c r="G1557" t="s">
        <v>29</v>
      </c>
      <c r="H1557" t="s">
        <v>2218</v>
      </c>
      <c r="I1557" t="s">
        <v>39</v>
      </c>
      <c r="J1557" t="s">
        <v>61</v>
      </c>
      <c r="K1557" t="s">
        <v>512</v>
      </c>
      <c r="L1557" t="s">
        <v>41</v>
      </c>
      <c r="M1557">
        <f t="shared" si="98"/>
        <v>0</v>
      </c>
      <c r="O1557" t="s">
        <v>4313</v>
      </c>
      <c r="P1557">
        <f t="shared" si="99"/>
        <v>44546.28</v>
      </c>
      <c r="Q1557">
        <v>51798</v>
      </c>
      <c r="R1557" t="e">
        <v>#VALUE!</v>
      </c>
      <c r="S1557">
        <f t="shared" si="100"/>
        <v>4.5999999999999996</v>
      </c>
    </row>
    <row r="1558" spans="1:19" x14ac:dyDescent="0.25">
      <c r="A1558" t="s">
        <v>690</v>
      </c>
      <c r="B1558" t="s">
        <v>691</v>
      </c>
      <c r="C1558">
        <v>2019</v>
      </c>
      <c r="D1558">
        <f t="shared" si="97"/>
        <v>63754.004099999998</v>
      </c>
      <c r="E1558">
        <v>39615</v>
      </c>
      <c r="F1558" t="s">
        <v>4314</v>
      </c>
      <c r="G1558" t="s">
        <v>29</v>
      </c>
      <c r="H1558" t="s">
        <v>4315</v>
      </c>
      <c r="I1558" t="s">
        <v>1624</v>
      </c>
      <c r="J1558" t="s">
        <v>4316</v>
      </c>
      <c r="K1558" t="s">
        <v>4317</v>
      </c>
      <c r="L1558" t="s">
        <v>41</v>
      </c>
      <c r="M1558">
        <f t="shared" si="98"/>
        <v>0</v>
      </c>
      <c r="O1558" t="s">
        <v>549</v>
      </c>
      <c r="P1558">
        <f t="shared" si="99"/>
        <v>24854</v>
      </c>
      <c r="Q1558">
        <v>28900</v>
      </c>
      <c r="R1558" t="e">
        <v>#VALUE!</v>
      </c>
      <c r="S1558" t="e">
        <f t="shared" si="100"/>
        <v>#VALUE!</v>
      </c>
    </row>
    <row r="1559" spans="1:19" x14ac:dyDescent="0.25">
      <c r="A1559" t="s">
        <v>503</v>
      </c>
      <c r="B1559" t="s">
        <v>4015</v>
      </c>
      <c r="C1559">
        <v>2019</v>
      </c>
      <c r="D1559">
        <f t="shared" si="97"/>
        <v>93341.72</v>
      </c>
      <c r="E1559">
        <v>58000</v>
      </c>
      <c r="F1559" t="s">
        <v>1766</v>
      </c>
      <c r="G1559" t="s">
        <v>19</v>
      </c>
      <c r="H1559" t="s">
        <v>2007</v>
      </c>
      <c r="I1559" t="s">
        <v>72</v>
      </c>
      <c r="J1559" t="s">
        <v>61</v>
      </c>
      <c r="K1559" t="s">
        <v>146</v>
      </c>
      <c r="L1559" t="s">
        <v>41</v>
      </c>
      <c r="M1559">
        <f t="shared" si="98"/>
        <v>0</v>
      </c>
      <c r="N1559" t="s">
        <v>24</v>
      </c>
      <c r="O1559" t="s">
        <v>566</v>
      </c>
      <c r="P1559">
        <f t="shared" si="99"/>
        <v>31390</v>
      </c>
      <c r="Q1559">
        <v>36500</v>
      </c>
      <c r="R1559">
        <v>360</v>
      </c>
      <c r="S1559">
        <f t="shared" si="100"/>
        <v>6</v>
      </c>
    </row>
    <row r="1560" spans="1:19" x14ac:dyDescent="0.25">
      <c r="A1560" t="s">
        <v>35</v>
      </c>
      <c r="B1560" t="s">
        <v>1562</v>
      </c>
      <c r="C1560">
        <v>2013</v>
      </c>
      <c r="D1560">
        <f t="shared" si="97"/>
        <v>238182.32</v>
      </c>
      <c r="E1560">
        <v>148000</v>
      </c>
      <c r="F1560" t="s">
        <v>3604</v>
      </c>
      <c r="G1560" t="s">
        <v>29</v>
      </c>
      <c r="H1560" t="s">
        <v>1564</v>
      </c>
      <c r="I1560" t="s">
        <v>21</v>
      </c>
      <c r="J1560" t="s">
        <v>33</v>
      </c>
      <c r="K1560" t="s">
        <v>22</v>
      </c>
      <c r="L1560" t="s">
        <v>23</v>
      </c>
      <c r="M1560">
        <f t="shared" si="98"/>
        <v>1</v>
      </c>
      <c r="N1560" t="s">
        <v>24</v>
      </c>
      <c r="O1560" t="s">
        <v>343</v>
      </c>
      <c r="P1560">
        <f t="shared" si="99"/>
        <v>8600</v>
      </c>
      <c r="Q1560">
        <v>10000</v>
      </c>
      <c r="R1560">
        <v>204</v>
      </c>
      <c r="S1560">
        <f t="shared" si="100"/>
        <v>2.5</v>
      </c>
    </row>
    <row r="1561" spans="1:19" x14ac:dyDescent="0.25">
      <c r="A1561" t="s">
        <v>277</v>
      </c>
      <c r="B1561" t="s">
        <v>721</v>
      </c>
      <c r="C1561">
        <v>2011</v>
      </c>
      <c r="D1561">
        <f t="shared" si="97"/>
        <v>167371.35999999999</v>
      </c>
      <c r="E1561">
        <v>104000</v>
      </c>
      <c r="F1561" t="s">
        <v>350</v>
      </c>
      <c r="G1561" t="s">
        <v>29</v>
      </c>
      <c r="H1561" t="s">
        <v>280</v>
      </c>
      <c r="I1561" t="s">
        <v>48</v>
      </c>
      <c r="J1561" t="s">
        <v>118</v>
      </c>
      <c r="K1561" t="s">
        <v>22</v>
      </c>
      <c r="L1561" t="s">
        <v>41</v>
      </c>
      <c r="M1561">
        <f t="shared" si="98"/>
        <v>0</v>
      </c>
      <c r="N1561" t="s">
        <v>24</v>
      </c>
      <c r="O1561" t="s">
        <v>2604</v>
      </c>
      <c r="P1561">
        <f t="shared" si="99"/>
        <v>17974</v>
      </c>
      <c r="Q1561">
        <v>20900</v>
      </c>
      <c r="R1561">
        <v>300</v>
      </c>
      <c r="S1561">
        <f t="shared" si="100"/>
        <v>3.6</v>
      </c>
    </row>
    <row r="1562" spans="1:19" x14ac:dyDescent="0.25">
      <c r="A1562" t="s">
        <v>68</v>
      </c>
      <c r="B1562" t="s">
        <v>4318</v>
      </c>
      <c r="C1562">
        <v>2013</v>
      </c>
      <c r="D1562">
        <f t="shared" si="97"/>
        <v>74271.040999999997</v>
      </c>
      <c r="E1562">
        <v>46150</v>
      </c>
      <c r="F1562" t="s">
        <v>4319</v>
      </c>
      <c r="G1562" t="s">
        <v>29</v>
      </c>
      <c r="H1562" t="s">
        <v>4320</v>
      </c>
      <c r="I1562" t="s">
        <v>107</v>
      </c>
      <c r="J1562" t="s">
        <v>61</v>
      </c>
      <c r="K1562" t="s">
        <v>22</v>
      </c>
      <c r="L1562" t="s">
        <v>23</v>
      </c>
      <c r="M1562">
        <f t="shared" si="98"/>
        <v>1</v>
      </c>
      <c r="N1562" t="s">
        <v>24</v>
      </c>
      <c r="O1562" t="s">
        <v>783</v>
      </c>
      <c r="P1562">
        <f t="shared" si="99"/>
        <v>14620</v>
      </c>
      <c r="Q1562">
        <v>17000</v>
      </c>
      <c r="R1562">
        <v>306</v>
      </c>
      <c r="S1562">
        <f t="shared" si="100"/>
        <v>3</v>
      </c>
    </row>
    <row r="1563" spans="1:19" x14ac:dyDescent="0.25">
      <c r="A1563" t="s">
        <v>148</v>
      </c>
      <c r="B1563" t="s">
        <v>4321</v>
      </c>
      <c r="C1563">
        <v>2022</v>
      </c>
      <c r="D1563">
        <f t="shared" si="97"/>
        <v>30352.152399999999</v>
      </c>
      <c r="E1563">
        <v>18860</v>
      </c>
      <c r="F1563" t="s">
        <v>4322</v>
      </c>
      <c r="G1563" t="s">
        <v>245</v>
      </c>
      <c r="H1563" t="s">
        <v>3791</v>
      </c>
      <c r="I1563" t="s">
        <v>165</v>
      </c>
      <c r="J1563" t="s">
        <v>40</v>
      </c>
      <c r="K1563" t="s">
        <v>33</v>
      </c>
      <c r="L1563" t="s">
        <v>41</v>
      </c>
      <c r="M1563">
        <f t="shared" si="98"/>
        <v>0</v>
      </c>
      <c r="N1563" t="s">
        <v>24</v>
      </c>
      <c r="O1563" t="s">
        <v>3074</v>
      </c>
      <c r="P1563">
        <f t="shared" si="99"/>
        <v>64070</v>
      </c>
      <c r="Q1563">
        <v>74500</v>
      </c>
      <c r="R1563">
        <v>445</v>
      </c>
      <c r="S1563">
        <f t="shared" si="100"/>
        <v>6.6</v>
      </c>
    </row>
    <row r="1564" spans="1:19" x14ac:dyDescent="0.25">
      <c r="A1564" t="s">
        <v>120</v>
      </c>
      <c r="B1564" t="s">
        <v>2188</v>
      </c>
      <c r="C1564">
        <v>2017</v>
      </c>
      <c r="D1564">
        <f t="shared" si="97"/>
        <v>45703.646659999999</v>
      </c>
      <c r="E1564">
        <v>28399</v>
      </c>
      <c r="F1564" t="s">
        <v>4323</v>
      </c>
      <c r="G1564" t="s">
        <v>29</v>
      </c>
      <c r="H1564" t="s">
        <v>634</v>
      </c>
      <c r="I1564" t="s">
        <v>48</v>
      </c>
      <c r="J1564" t="s">
        <v>33</v>
      </c>
      <c r="K1564" t="s">
        <v>22</v>
      </c>
      <c r="L1564" t="s">
        <v>41</v>
      </c>
      <c r="M1564">
        <f t="shared" si="98"/>
        <v>0</v>
      </c>
      <c r="N1564" t="s">
        <v>24</v>
      </c>
      <c r="O1564" t="s">
        <v>4324</v>
      </c>
      <c r="P1564">
        <f t="shared" si="99"/>
        <v>47816</v>
      </c>
      <c r="Q1564">
        <v>55600</v>
      </c>
      <c r="R1564">
        <v>469</v>
      </c>
      <c r="S1564">
        <f t="shared" si="100"/>
        <v>4</v>
      </c>
    </row>
    <row r="1565" spans="1:19" x14ac:dyDescent="0.25">
      <c r="A1565" t="s">
        <v>210</v>
      </c>
      <c r="B1565" t="s">
        <v>3205</v>
      </c>
      <c r="C1565">
        <v>1998</v>
      </c>
      <c r="D1565">
        <f t="shared" si="97"/>
        <v>219674.91</v>
      </c>
      <c r="E1565">
        <v>136500</v>
      </c>
      <c r="F1565" t="s">
        <v>4325</v>
      </c>
      <c r="G1565" t="s">
        <v>29</v>
      </c>
      <c r="H1565" t="s">
        <v>4326</v>
      </c>
      <c r="I1565" t="s">
        <v>839</v>
      </c>
      <c r="J1565" t="s">
        <v>22</v>
      </c>
      <c r="K1565" t="s">
        <v>22</v>
      </c>
      <c r="L1565" t="s">
        <v>41</v>
      </c>
      <c r="M1565">
        <f t="shared" si="98"/>
        <v>0</v>
      </c>
      <c r="N1565" t="s">
        <v>24</v>
      </c>
      <c r="O1565" t="s">
        <v>2673</v>
      </c>
      <c r="P1565">
        <f t="shared" si="99"/>
        <v>6019.14</v>
      </c>
      <c r="Q1565">
        <v>6999</v>
      </c>
      <c r="R1565">
        <v>181</v>
      </c>
      <c r="S1565">
        <f t="shared" si="100"/>
        <v>4</v>
      </c>
    </row>
    <row r="1566" spans="1:19" x14ac:dyDescent="0.25">
      <c r="A1566" t="s">
        <v>277</v>
      </c>
      <c r="B1566" t="s">
        <v>1989</v>
      </c>
      <c r="C1566">
        <v>2005</v>
      </c>
      <c r="D1566">
        <f t="shared" si="97"/>
        <v>153160.8878</v>
      </c>
      <c r="E1566">
        <v>95170</v>
      </c>
      <c r="F1566" t="s">
        <v>4327</v>
      </c>
      <c r="G1566" t="s">
        <v>29</v>
      </c>
      <c r="H1566" t="s">
        <v>3627</v>
      </c>
      <c r="I1566" t="s">
        <v>134</v>
      </c>
      <c r="J1566" t="s">
        <v>40</v>
      </c>
      <c r="K1566" t="s">
        <v>33</v>
      </c>
      <c r="L1566" t="s">
        <v>41</v>
      </c>
      <c r="M1566">
        <f t="shared" si="98"/>
        <v>0</v>
      </c>
      <c r="N1566" t="s">
        <v>24</v>
      </c>
      <c r="O1566" t="s">
        <v>974</v>
      </c>
      <c r="P1566">
        <f t="shared" si="99"/>
        <v>21414</v>
      </c>
      <c r="Q1566">
        <v>24900</v>
      </c>
      <c r="R1566">
        <v>280</v>
      </c>
      <c r="S1566">
        <f t="shared" si="100"/>
        <v>3.2</v>
      </c>
    </row>
    <row r="1567" spans="1:19" x14ac:dyDescent="0.25">
      <c r="A1567" t="s">
        <v>68</v>
      </c>
      <c r="B1567" t="s">
        <v>1703</v>
      </c>
      <c r="C1567">
        <v>2006</v>
      </c>
      <c r="D1567">
        <f t="shared" si="97"/>
        <v>153611.503</v>
      </c>
      <c r="E1567">
        <v>95450</v>
      </c>
      <c r="F1567" t="s">
        <v>4328</v>
      </c>
      <c r="G1567" t="s">
        <v>29</v>
      </c>
      <c r="H1567" t="s">
        <v>4329</v>
      </c>
      <c r="I1567" t="s">
        <v>134</v>
      </c>
      <c r="J1567" t="s">
        <v>33</v>
      </c>
      <c r="K1567" t="s">
        <v>33</v>
      </c>
      <c r="L1567" t="s">
        <v>23</v>
      </c>
      <c r="M1567">
        <f t="shared" si="98"/>
        <v>1</v>
      </c>
      <c r="N1567" t="s">
        <v>24</v>
      </c>
      <c r="O1567" t="s">
        <v>333</v>
      </c>
      <c r="P1567">
        <f t="shared" si="99"/>
        <v>36120</v>
      </c>
      <c r="Q1567">
        <v>42000</v>
      </c>
      <c r="R1567">
        <v>333</v>
      </c>
      <c r="S1567">
        <f t="shared" si="100"/>
        <v>3.2</v>
      </c>
    </row>
    <row r="1568" spans="1:19" x14ac:dyDescent="0.25">
      <c r="A1568" t="s">
        <v>148</v>
      </c>
      <c r="B1568" t="s">
        <v>3848</v>
      </c>
      <c r="C1568">
        <v>2022</v>
      </c>
      <c r="D1568">
        <f t="shared" si="97"/>
        <v>12314.669679999999</v>
      </c>
      <c r="E1568">
        <v>7652</v>
      </c>
      <c r="F1568" t="s">
        <v>4330</v>
      </c>
      <c r="G1568" t="s">
        <v>29</v>
      </c>
      <c r="H1568" t="s">
        <v>4331</v>
      </c>
      <c r="I1568" t="s">
        <v>39</v>
      </c>
      <c r="J1568" t="s">
        <v>40</v>
      </c>
      <c r="K1568" t="s">
        <v>266</v>
      </c>
      <c r="L1568" t="s">
        <v>41</v>
      </c>
      <c r="M1568">
        <f t="shared" si="98"/>
        <v>0</v>
      </c>
      <c r="O1568" t="s">
        <v>533</v>
      </c>
      <c r="P1568">
        <f t="shared" si="99"/>
        <v>34398.28</v>
      </c>
      <c r="Q1568">
        <v>39998</v>
      </c>
      <c r="R1568" t="e">
        <v>#VALUE!</v>
      </c>
      <c r="S1568">
        <f t="shared" si="100"/>
        <v>6.2</v>
      </c>
    </row>
    <row r="1569" spans="1:19" x14ac:dyDescent="0.25">
      <c r="A1569" t="s">
        <v>68</v>
      </c>
      <c r="B1569" t="s">
        <v>4318</v>
      </c>
      <c r="C1569">
        <v>2011</v>
      </c>
      <c r="D1569">
        <f t="shared" si="97"/>
        <v>271978.46000000002</v>
      </c>
      <c r="E1569">
        <v>169000</v>
      </c>
      <c r="F1569" t="s">
        <v>3975</v>
      </c>
      <c r="G1569" t="s">
        <v>29</v>
      </c>
      <c r="H1569" t="s">
        <v>479</v>
      </c>
      <c r="I1569" t="s">
        <v>107</v>
      </c>
      <c r="J1569" t="s">
        <v>22</v>
      </c>
      <c r="K1569" t="s">
        <v>118</v>
      </c>
      <c r="L1569" t="s">
        <v>23</v>
      </c>
      <c r="M1569">
        <f t="shared" si="98"/>
        <v>1</v>
      </c>
      <c r="N1569" t="s">
        <v>24</v>
      </c>
      <c r="O1569" t="s">
        <v>2136</v>
      </c>
      <c r="P1569">
        <f t="shared" si="99"/>
        <v>9459.14</v>
      </c>
      <c r="Q1569">
        <v>10999</v>
      </c>
      <c r="R1569">
        <v>300</v>
      </c>
      <c r="S1569">
        <f t="shared" si="100"/>
        <v>3</v>
      </c>
    </row>
    <row r="1570" spans="1:19" x14ac:dyDescent="0.25">
      <c r="A1570" t="s">
        <v>567</v>
      </c>
      <c r="B1570" t="s">
        <v>1122</v>
      </c>
      <c r="C1570">
        <v>2022</v>
      </c>
      <c r="D1570">
        <f t="shared" si="97"/>
        <v>26946.788960000002</v>
      </c>
      <c r="E1570">
        <v>16744</v>
      </c>
      <c r="F1570" t="s">
        <v>4332</v>
      </c>
      <c r="G1570" t="s">
        <v>29</v>
      </c>
      <c r="H1570" t="s">
        <v>483</v>
      </c>
      <c r="I1570" t="s">
        <v>31</v>
      </c>
      <c r="J1570" t="s">
        <v>1772</v>
      </c>
      <c r="K1570" t="s">
        <v>22</v>
      </c>
      <c r="L1570" t="s">
        <v>41</v>
      </c>
      <c r="M1570">
        <f t="shared" si="98"/>
        <v>0</v>
      </c>
      <c r="O1570" t="s">
        <v>3847</v>
      </c>
      <c r="P1570">
        <f t="shared" si="99"/>
        <v>40419.14</v>
      </c>
      <c r="Q1570">
        <v>46999</v>
      </c>
      <c r="R1570" t="e">
        <v>#VALUE!</v>
      </c>
      <c r="S1570" t="e">
        <f t="shared" si="100"/>
        <v>#VALUE!</v>
      </c>
    </row>
    <row r="1571" spans="1:19" x14ac:dyDescent="0.25">
      <c r="A1571" t="s">
        <v>120</v>
      </c>
      <c r="B1571" t="s">
        <v>121</v>
      </c>
      <c r="C1571">
        <v>2020</v>
      </c>
      <c r="D1571">
        <f t="shared" si="97"/>
        <v>1649.5735</v>
      </c>
      <c r="E1571">
        <v>1025</v>
      </c>
      <c r="F1571" t="s">
        <v>4333</v>
      </c>
      <c r="G1571" t="s">
        <v>29</v>
      </c>
      <c r="H1571" t="s">
        <v>53</v>
      </c>
      <c r="I1571" t="s">
        <v>2295</v>
      </c>
      <c r="J1571" t="s">
        <v>22</v>
      </c>
      <c r="K1571" t="s">
        <v>146</v>
      </c>
      <c r="L1571" t="s">
        <v>41</v>
      </c>
      <c r="M1571">
        <f t="shared" si="98"/>
        <v>0</v>
      </c>
      <c r="N1571" t="s">
        <v>24</v>
      </c>
      <c r="O1571" t="s">
        <v>4334</v>
      </c>
      <c r="P1571">
        <f t="shared" si="99"/>
        <v>257140</v>
      </c>
      <c r="Q1571">
        <v>299000</v>
      </c>
      <c r="R1571" t="e">
        <v>#VALUE!</v>
      </c>
      <c r="S1571" t="e">
        <f t="shared" si="100"/>
        <v>#VALUE!</v>
      </c>
    </row>
    <row r="1572" spans="1:19" x14ac:dyDescent="0.25">
      <c r="A1572" t="s">
        <v>148</v>
      </c>
      <c r="B1572" t="s">
        <v>4335</v>
      </c>
      <c r="C1572">
        <v>2004</v>
      </c>
      <c r="D1572">
        <f t="shared" si="97"/>
        <v>244619.68</v>
      </c>
      <c r="E1572">
        <v>152000</v>
      </c>
      <c r="F1572" t="s">
        <v>3133</v>
      </c>
      <c r="G1572" t="s">
        <v>29</v>
      </c>
      <c r="H1572" t="s">
        <v>536</v>
      </c>
      <c r="I1572" t="s">
        <v>72</v>
      </c>
      <c r="J1572" t="s">
        <v>118</v>
      </c>
      <c r="K1572" t="s">
        <v>33</v>
      </c>
      <c r="L1572" t="s">
        <v>23</v>
      </c>
      <c r="M1572">
        <f t="shared" si="98"/>
        <v>1</v>
      </c>
      <c r="N1572" t="s">
        <v>24</v>
      </c>
      <c r="O1572" t="s">
        <v>3295</v>
      </c>
      <c r="P1572">
        <f t="shared" si="99"/>
        <v>6879.14</v>
      </c>
      <c r="Q1572">
        <v>7999</v>
      </c>
      <c r="R1572">
        <v>195</v>
      </c>
      <c r="S1572">
        <f t="shared" si="100"/>
        <v>4.3</v>
      </c>
    </row>
    <row r="1573" spans="1:19" x14ac:dyDescent="0.25">
      <c r="A1573" t="s">
        <v>68</v>
      </c>
      <c r="B1573" t="s">
        <v>640</v>
      </c>
      <c r="C1573">
        <v>2020</v>
      </c>
      <c r="D1573">
        <f t="shared" si="97"/>
        <v>74029.64</v>
      </c>
      <c r="E1573">
        <v>46000</v>
      </c>
      <c r="F1573" t="s">
        <v>950</v>
      </c>
      <c r="G1573" t="s">
        <v>29</v>
      </c>
      <c r="H1573" t="s">
        <v>2387</v>
      </c>
      <c r="I1573" t="s">
        <v>107</v>
      </c>
      <c r="J1573" t="s">
        <v>22</v>
      </c>
      <c r="K1573" t="s">
        <v>22</v>
      </c>
      <c r="L1573" t="s">
        <v>41</v>
      </c>
      <c r="M1573">
        <f t="shared" si="98"/>
        <v>0</v>
      </c>
      <c r="N1573" t="s">
        <v>24</v>
      </c>
      <c r="O1573" t="s">
        <v>878</v>
      </c>
      <c r="P1573">
        <f t="shared" si="99"/>
        <v>47299.14</v>
      </c>
      <c r="Q1573">
        <v>54999</v>
      </c>
      <c r="R1573">
        <v>335</v>
      </c>
      <c r="S1573">
        <f t="shared" si="100"/>
        <v>3</v>
      </c>
    </row>
    <row r="1574" spans="1:19" x14ac:dyDescent="0.25">
      <c r="A1574" t="s">
        <v>68</v>
      </c>
      <c r="B1574" t="s">
        <v>640</v>
      </c>
      <c r="C1574">
        <v>2022</v>
      </c>
      <c r="D1574">
        <f t="shared" si="97"/>
        <v>12874.72</v>
      </c>
      <c r="E1574">
        <v>8000</v>
      </c>
      <c r="F1574" t="s">
        <v>4336</v>
      </c>
      <c r="G1574" t="s">
        <v>46</v>
      </c>
      <c r="H1574" t="s">
        <v>3287</v>
      </c>
      <c r="I1574" t="s">
        <v>72</v>
      </c>
      <c r="J1574" t="s">
        <v>40</v>
      </c>
      <c r="K1574" t="s">
        <v>108</v>
      </c>
      <c r="L1574" t="s">
        <v>41</v>
      </c>
      <c r="M1574">
        <f t="shared" si="98"/>
        <v>0</v>
      </c>
      <c r="N1574" t="s">
        <v>24</v>
      </c>
      <c r="O1574" t="s">
        <v>1998</v>
      </c>
      <c r="P1574">
        <f t="shared" si="99"/>
        <v>73100</v>
      </c>
      <c r="Q1574">
        <v>85000</v>
      </c>
      <c r="R1574">
        <v>335</v>
      </c>
      <c r="S1574">
        <f t="shared" si="100"/>
        <v>3</v>
      </c>
    </row>
    <row r="1575" spans="1:19" x14ac:dyDescent="0.25">
      <c r="A1575" t="s">
        <v>697</v>
      </c>
      <c r="B1575" t="s">
        <v>4337</v>
      </c>
      <c r="C1575">
        <v>2016</v>
      </c>
      <c r="D1575">
        <f t="shared" si="97"/>
        <v>23769.951799999999</v>
      </c>
      <c r="E1575">
        <v>14770</v>
      </c>
      <c r="F1575" t="s">
        <v>4338</v>
      </c>
      <c r="G1575" t="s">
        <v>29</v>
      </c>
      <c r="H1575" t="s">
        <v>4339</v>
      </c>
      <c r="I1575" t="s">
        <v>337</v>
      </c>
      <c r="J1575" t="s">
        <v>33</v>
      </c>
      <c r="K1575" t="s">
        <v>136</v>
      </c>
      <c r="L1575" t="s">
        <v>41</v>
      </c>
      <c r="M1575">
        <f t="shared" si="98"/>
        <v>0</v>
      </c>
      <c r="O1575" t="s">
        <v>4340</v>
      </c>
      <c r="P1575">
        <f t="shared" si="99"/>
        <v>219214</v>
      </c>
      <c r="Q1575">
        <v>254900</v>
      </c>
      <c r="R1575" t="e">
        <v>#VALUE!</v>
      </c>
      <c r="S1575" t="e">
        <f t="shared" si="100"/>
        <v>#VALUE!</v>
      </c>
    </row>
    <row r="1576" spans="1:19" x14ac:dyDescent="0.25">
      <c r="A1576" t="s">
        <v>148</v>
      </c>
      <c r="B1576" t="s">
        <v>4341</v>
      </c>
      <c r="C1576">
        <v>2016</v>
      </c>
      <c r="D1576">
        <f t="shared" si="97"/>
        <v>135862.09213999999</v>
      </c>
      <c r="E1576">
        <v>84421</v>
      </c>
      <c r="F1576" t="s">
        <v>4342</v>
      </c>
      <c r="G1576" t="s">
        <v>19</v>
      </c>
      <c r="H1576" t="s">
        <v>2007</v>
      </c>
      <c r="I1576" t="s">
        <v>21</v>
      </c>
      <c r="J1576" t="s">
        <v>118</v>
      </c>
      <c r="K1576" t="s">
        <v>22</v>
      </c>
      <c r="L1576" t="s">
        <v>41</v>
      </c>
      <c r="M1576">
        <f t="shared" si="98"/>
        <v>0</v>
      </c>
      <c r="N1576" t="s">
        <v>24</v>
      </c>
      <c r="O1576" t="s">
        <v>1015</v>
      </c>
      <c r="P1576">
        <f t="shared" si="99"/>
        <v>31648</v>
      </c>
      <c r="Q1576">
        <v>36800</v>
      </c>
      <c r="R1576">
        <v>360</v>
      </c>
      <c r="S1576">
        <f t="shared" si="100"/>
        <v>6</v>
      </c>
    </row>
    <row r="1577" spans="1:19" x14ac:dyDescent="0.25">
      <c r="A1577" t="s">
        <v>120</v>
      </c>
      <c r="B1577" t="s">
        <v>4343</v>
      </c>
      <c r="C1577">
        <v>2022</v>
      </c>
      <c r="D1577">
        <f t="shared" si="97"/>
        <v>7660.4583999999995</v>
      </c>
      <c r="E1577">
        <v>4760</v>
      </c>
      <c r="F1577" t="s">
        <v>4344</v>
      </c>
      <c r="G1577" t="s">
        <v>29</v>
      </c>
      <c r="H1577" t="s">
        <v>777</v>
      </c>
      <c r="I1577" t="s">
        <v>123</v>
      </c>
      <c r="J1577" t="s">
        <v>4345</v>
      </c>
      <c r="K1577" t="s">
        <v>22</v>
      </c>
      <c r="L1577" t="s">
        <v>41</v>
      </c>
      <c r="M1577">
        <f t="shared" si="98"/>
        <v>0</v>
      </c>
      <c r="N1577" t="s">
        <v>24</v>
      </c>
      <c r="O1577" t="s">
        <v>4346</v>
      </c>
      <c r="P1577">
        <f t="shared" si="99"/>
        <v>196940</v>
      </c>
      <c r="Q1577">
        <v>229000</v>
      </c>
      <c r="R1577" t="e">
        <v>#VALUE!</v>
      </c>
      <c r="S1577" t="e">
        <f t="shared" si="100"/>
        <v>#VALUE!</v>
      </c>
    </row>
    <row r="1578" spans="1:19" x14ac:dyDescent="0.25">
      <c r="A1578" t="s">
        <v>503</v>
      </c>
      <c r="B1578" t="s">
        <v>3099</v>
      </c>
      <c r="C1578">
        <v>2021</v>
      </c>
      <c r="D1578">
        <f t="shared" si="97"/>
        <v>71923.013940000004</v>
      </c>
      <c r="E1578">
        <v>44691</v>
      </c>
      <c r="F1578" t="s">
        <v>4347</v>
      </c>
      <c r="G1578" t="s">
        <v>29</v>
      </c>
      <c r="H1578" t="s">
        <v>3257</v>
      </c>
      <c r="I1578" t="s">
        <v>500</v>
      </c>
      <c r="J1578" t="s">
        <v>4348</v>
      </c>
      <c r="K1578" t="s">
        <v>3102</v>
      </c>
      <c r="L1578" t="s">
        <v>23</v>
      </c>
      <c r="M1578">
        <f t="shared" si="98"/>
        <v>1</v>
      </c>
      <c r="O1578" t="s">
        <v>2852</v>
      </c>
      <c r="P1578">
        <f t="shared" si="99"/>
        <v>48934</v>
      </c>
      <c r="Q1578">
        <v>56900</v>
      </c>
      <c r="R1578" t="e">
        <v>#VALUE!</v>
      </c>
      <c r="S1578" t="e">
        <f t="shared" si="100"/>
        <v>#VALUE!</v>
      </c>
    </row>
    <row r="1579" spans="1:19" x14ac:dyDescent="0.25">
      <c r="A1579" t="s">
        <v>836</v>
      </c>
      <c r="B1579" t="s">
        <v>4349</v>
      </c>
      <c r="C1579">
        <v>2022</v>
      </c>
      <c r="D1579">
        <f t="shared" si="97"/>
        <v>18829.277999999998</v>
      </c>
      <c r="E1579">
        <v>11700</v>
      </c>
      <c r="F1579" t="s">
        <v>3289</v>
      </c>
      <c r="G1579" t="s">
        <v>29</v>
      </c>
      <c r="H1579" t="s">
        <v>4350</v>
      </c>
      <c r="I1579" t="s">
        <v>72</v>
      </c>
      <c r="J1579" t="s">
        <v>118</v>
      </c>
      <c r="K1579" t="s">
        <v>22</v>
      </c>
      <c r="L1579" t="s">
        <v>41</v>
      </c>
      <c r="M1579">
        <f t="shared" si="98"/>
        <v>0</v>
      </c>
      <c r="N1579" t="s">
        <v>24</v>
      </c>
      <c r="O1579" t="s">
        <v>1590</v>
      </c>
      <c r="P1579">
        <f t="shared" si="99"/>
        <v>28380</v>
      </c>
      <c r="Q1579">
        <v>33000</v>
      </c>
      <c r="R1579">
        <v>181</v>
      </c>
      <c r="S1579">
        <f t="shared" si="100"/>
        <v>2.5</v>
      </c>
    </row>
    <row r="1580" spans="1:19" x14ac:dyDescent="0.25">
      <c r="A1580" t="s">
        <v>16</v>
      </c>
      <c r="B1580" t="s">
        <v>4351</v>
      </c>
      <c r="C1580">
        <v>2019</v>
      </c>
      <c r="D1580">
        <f t="shared" si="97"/>
        <v>4506.152</v>
      </c>
      <c r="E1580">
        <v>2800</v>
      </c>
      <c r="F1580" t="s">
        <v>467</v>
      </c>
      <c r="G1580" t="s">
        <v>29</v>
      </c>
      <c r="H1580" t="s">
        <v>3254</v>
      </c>
      <c r="I1580" t="s">
        <v>134</v>
      </c>
      <c r="J1580" t="s">
        <v>22</v>
      </c>
      <c r="K1580" t="s">
        <v>22</v>
      </c>
      <c r="L1580" t="s">
        <v>41</v>
      </c>
      <c r="M1580">
        <f t="shared" si="98"/>
        <v>0</v>
      </c>
      <c r="N1580" t="s">
        <v>24</v>
      </c>
      <c r="O1580" t="s">
        <v>1774</v>
      </c>
      <c r="P1580">
        <f t="shared" si="99"/>
        <v>78260</v>
      </c>
      <c r="Q1580">
        <v>91000</v>
      </c>
      <c r="R1580">
        <v>526</v>
      </c>
      <c r="S1580">
        <f t="shared" si="100"/>
        <v>5.2</v>
      </c>
    </row>
    <row r="1581" spans="1:19" x14ac:dyDescent="0.25">
      <c r="A1581" t="s">
        <v>268</v>
      </c>
      <c r="B1581" t="s">
        <v>4352</v>
      </c>
      <c r="C1581">
        <v>2010</v>
      </c>
      <c r="D1581">
        <f t="shared" si="97"/>
        <v>93341.72</v>
      </c>
      <c r="E1581">
        <v>58000</v>
      </c>
      <c r="F1581" t="s">
        <v>1766</v>
      </c>
      <c r="G1581" t="s">
        <v>29</v>
      </c>
      <c r="H1581" t="s">
        <v>4353</v>
      </c>
      <c r="I1581" t="s">
        <v>21</v>
      </c>
      <c r="J1581" t="s">
        <v>226</v>
      </c>
      <c r="K1581" t="s">
        <v>22</v>
      </c>
      <c r="L1581" t="s">
        <v>41</v>
      </c>
      <c r="M1581">
        <f t="shared" si="98"/>
        <v>0</v>
      </c>
      <c r="N1581" t="s">
        <v>24</v>
      </c>
      <c r="O1581" t="s">
        <v>4141</v>
      </c>
      <c r="P1581">
        <f t="shared" si="99"/>
        <v>6880</v>
      </c>
      <c r="Q1581">
        <v>8000</v>
      </c>
      <c r="R1581">
        <v>118</v>
      </c>
      <c r="S1581">
        <f t="shared" si="100"/>
        <v>1.6</v>
      </c>
    </row>
    <row r="1582" spans="1:19" x14ac:dyDescent="0.25">
      <c r="A1582" t="s">
        <v>97</v>
      </c>
      <c r="B1582" t="s">
        <v>4354</v>
      </c>
      <c r="C1582">
        <v>2009</v>
      </c>
      <c r="D1582">
        <f t="shared" si="97"/>
        <v>229330.95</v>
      </c>
      <c r="E1582">
        <v>142500</v>
      </c>
      <c r="F1582" t="s">
        <v>4355</v>
      </c>
      <c r="G1582" t="s">
        <v>46</v>
      </c>
      <c r="H1582" t="s">
        <v>4356</v>
      </c>
      <c r="I1582" t="s">
        <v>72</v>
      </c>
      <c r="J1582" t="s">
        <v>40</v>
      </c>
      <c r="K1582" t="s">
        <v>146</v>
      </c>
      <c r="L1582" t="s">
        <v>41</v>
      </c>
      <c r="M1582">
        <f t="shared" si="98"/>
        <v>0</v>
      </c>
      <c r="N1582" t="s">
        <v>24</v>
      </c>
      <c r="O1582" t="s">
        <v>2673</v>
      </c>
      <c r="P1582">
        <f t="shared" si="99"/>
        <v>6019.14</v>
      </c>
      <c r="Q1582">
        <v>6999</v>
      </c>
      <c r="R1582">
        <v>76</v>
      </c>
      <c r="S1582">
        <f t="shared" si="100"/>
        <v>1.5</v>
      </c>
    </row>
    <row r="1583" spans="1:19" x14ac:dyDescent="0.25">
      <c r="A1583" t="s">
        <v>363</v>
      </c>
      <c r="B1583" t="s">
        <v>4357</v>
      </c>
      <c r="C1583">
        <v>2007</v>
      </c>
      <c r="D1583">
        <f t="shared" si="97"/>
        <v>308832.34600000002</v>
      </c>
      <c r="E1583">
        <v>191900</v>
      </c>
      <c r="F1583" t="s">
        <v>4358</v>
      </c>
      <c r="G1583" t="s">
        <v>29</v>
      </c>
      <c r="H1583" t="s">
        <v>1602</v>
      </c>
      <c r="I1583" t="s">
        <v>72</v>
      </c>
      <c r="J1583" t="s">
        <v>22</v>
      </c>
      <c r="K1583" t="s">
        <v>22</v>
      </c>
      <c r="L1583" t="s">
        <v>23</v>
      </c>
      <c r="M1583">
        <f t="shared" si="98"/>
        <v>1</v>
      </c>
      <c r="N1583" t="s">
        <v>24</v>
      </c>
      <c r="O1583" t="s">
        <v>1501</v>
      </c>
      <c r="P1583">
        <f t="shared" si="99"/>
        <v>8385</v>
      </c>
      <c r="Q1583">
        <v>9750</v>
      </c>
      <c r="R1583">
        <v>403</v>
      </c>
      <c r="S1583">
        <f t="shared" si="100"/>
        <v>6.2</v>
      </c>
    </row>
    <row r="1584" spans="1:19" x14ac:dyDescent="0.25">
      <c r="A1584" t="s">
        <v>50</v>
      </c>
      <c r="B1584" t="s">
        <v>1439</v>
      </c>
      <c r="C1584">
        <v>2016</v>
      </c>
      <c r="D1584">
        <f t="shared" si="97"/>
        <v>102028.93732</v>
      </c>
      <c r="E1584">
        <v>63398</v>
      </c>
      <c r="F1584" t="s">
        <v>4359</v>
      </c>
      <c r="G1584" t="s">
        <v>29</v>
      </c>
      <c r="H1584" t="s">
        <v>1440</v>
      </c>
      <c r="I1584" t="s">
        <v>72</v>
      </c>
      <c r="J1584" t="s">
        <v>118</v>
      </c>
      <c r="K1584" t="s">
        <v>33</v>
      </c>
      <c r="L1584" t="s">
        <v>23</v>
      </c>
      <c r="M1584">
        <f t="shared" si="98"/>
        <v>1</v>
      </c>
      <c r="N1584" t="s">
        <v>24</v>
      </c>
      <c r="O1584" t="s">
        <v>296</v>
      </c>
      <c r="P1584">
        <f t="shared" si="99"/>
        <v>16770</v>
      </c>
      <c r="Q1584">
        <v>19500</v>
      </c>
      <c r="R1584">
        <v>252</v>
      </c>
      <c r="S1584">
        <f t="shared" si="100"/>
        <v>2</v>
      </c>
    </row>
    <row r="1585" spans="1:19" x14ac:dyDescent="0.25">
      <c r="A1585" t="s">
        <v>148</v>
      </c>
      <c r="B1585" t="s">
        <v>2752</v>
      </c>
      <c r="C1585">
        <v>2008</v>
      </c>
      <c r="D1585">
        <f t="shared" si="97"/>
        <v>261920.08499999999</v>
      </c>
      <c r="E1585">
        <v>162750</v>
      </c>
      <c r="F1585" t="s">
        <v>4360</v>
      </c>
      <c r="G1585" t="s">
        <v>29</v>
      </c>
      <c r="H1585" t="s">
        <v>4361</v>
      </c>
      <c r="I1585" t="s">
        <v>2008</v>
      </c>
      <c r="J1585" t="s">
        <v>118</v>
      </c>
      <c r="K1585" t="s">
        <v>22</v>
      </c>
      <c r="L1585" t="s">
        <v>23</v>
      </c>
      <c r="M1585">
        <f t="shared" si="98"/>
        <v>1</v>
      </c>
      <c r="N1585" t="s">
        <v>24</v>
      </c>
      <c r="O1585" t="s">
        <v>2526</v>
      </c>
      <c r="P1585">
        <f t="shared" si="99"/>
        <v>6192</v>
      </c>
      <c r="Q1585">
        <v>7200</v>
      </c>
      <c r="R1585">
        <v>320</v>
      </c>
      <c r="S1585">
        <f t="shared" si="100"/>
        <v>5.3</v>
      </c>
    </row>
    <row r="1586" spans="1:19" x14ac:dyDescent="0.25">
      <c r="A1586" t="s">
        <v>110</v>
      </c>
      <c r="B1586" t="s">
        <v>4362</v>
      </c>
      <c r="C1586">
        <v>2012</v>
      </c>
      <c r="D1586">
        <f t="shared" si="97"/>
        <v>61771.29722</v>
      </c>
      <c r="E1586">
        <v>38383</v>
      </c>
      <c r="F1586" t="s">
        <v>4363</v>
      </c>
      <c r="G1586" t="s">
        <v>29</v>
      </c>
      <c r="H1586" t="s">
        <v>3344</v>
      </c>
      <c r="I1586" t="s">
        <v>21</v>
      </c>
      <c r="J1586" t="s">
        <v>118</v>
      </c>
      <c r="K1586" t="s">
        <v>22</v>
      </c>
      <c r="L1586" t="s">
        <v>41</v>
      </c>
      <c r="M1586">
        <f t="shared" si="98"/>
        <v>0</v>
      </c>
      <c r="N1586" t="s">
        <v>24</v>
      </c>
      <c r="O1586" t="s">
        <v>4364</v>
      </c>
      <c r="P1586">
        <f t="shared" si="99"/>
        <v>31776.14</v>
      </c>
      <c r="Q1586">
        <v>36949</v>
      </c>
      <c r="R1586">
        <v>510</v>
      </c>
      <c r="S1586">
        <f t="shared" si="100"/>
        <v>5</v>
      </c>
    </row>
    <row r="1587" spans="1:19" x14ac:dyDescent="0.25">
      <c r="A1587" t="s">
        <v>277</v>
      </c>
      <c r="B1587" t="s">
        <v>4365</v>
      </c>
      <c r="C1587">
        <v>2022</v>
      </c>
      <c r="D1587">
        <f t="shared" si="97"/>
        <v>2956.3575799999999</v>
      </c>
      <c r="E1587">
        <v>1837</v>
      </c>
      <c r="F1587" t="s">
        <v>4366</v>
      </c>
      <c r="G1587" t="s">
        <v>29</v>
      </c>
      <c r="H1587" t="s">
        <v>1188</v>
      </c>
      <c r="I1587" t="s">
        <v>678</v>
      </c>
      <c r="J1587" t="s">
        <v>4367</v>
      </c>
      <c r="K1587" t="s">
        <v>4368</v>
      </c>
      <c r="L1587" t="s">
        <v>41</v>
      </c>
      <c r="M1587">
        <f t="shared" si="98"/>
        <v>0</v>
      </c>
      <c r="O1587" t="s">
        <v>4369</v>
      </c>
      <c r="P1587">
        <f t="shared" si="99"/>
        <v>154714</v>
      </c>
      <c r="Q1587">
        <v>179900</v>
      </c>
      <c r="R1587" t="e">
        <v>#VALUE!</v>
      </c>
      <c r="S1587" t="e">
        <f t="shared" si="100"/>
        <v>#VALUE!</v>
      </c>
    </row>
    <row r="1588" spans="1:19" x14ac:dyDescent="0.25">
      <c r="A1588" t="s">
        <v>16</v>
      </c>
      <c r="B1588" t="s">
        <v>3332</v>
      </c>
      <c r="C1588">
        <v>2022</v>
      </c>
      <c r="D1588">
        <f t="shared" si="97"/>
        <v>58409.38596</v>
      </c>
      <c r="E1588">
        <v>36294</v>
      </c>
      <c r="F1588" t="s">
        <v>4370</v>
      </c>
      <c r="G1588" t="s">
        <v>245</v>
      </c>
      <c r="H1588" t="s">
        <v>2986</v>
      </c>
      <c r="I1588" t="s">
        <v>39</v>
      </c>
      <c r="J1588" t="s">
        <v>2098</v>
      </c>
      <c r="K1588" t="s">
        <v>2987</v>
      </c>
      <c r="M1588">
        <f t="shared" si="98"/>
        <v>0</v>
      </c>
      <c r="O1588" t="s">
        <v>4371</v>
      </c>
      <c r="P1588">
        <f t="shared" si="99"/>
        <v>66680.100000000006</v>
      </c>
      <c r="Q1588">
        <v>77535</v>
      </c>
      <c r="R1588" t="e">
        <v>#VALUE!</v>
      </c>
      <c r="S1588" t="e">
        <f t="shared" si="100"/>
        <v>#VALUE!</v>
      </c>
    </row>
    <row r="1589" spans="1:19" x14ac:dyDescent="0.25">
      <c r="A1589" t="s">
        <v>50</v>
      </c>
      <c r="B1589" t="s">
        <v>2820</v>
      </c>
      <c r="C1589">
        <v>2011</v>
      </c>
      <c r="D1589">
        <f t="shared" si="97"/>
        <v>146157.04011999999</v>
      </c>
      <c r="E1589">
        <v>90818</v>
      </c>
      <c r="F1589" t="s">
        <v>4372</v>
      </c>
      <c r="G1589" t="s">
        <v>29</v>
      </c>
      <c r="H1589" t="s">
        <v>221</v>
      </c>
      <c r="I1589" t="s">
        <v>72</v>
      </c>
      <c r="J1589" t="s">
        <v>118</v>
      </c>
      <c r="K1589" t="s">
        <v>22</v>
      </c>
      <c r="L1589" t="s">
        <v>23</v>
      </c>
      <c r="M1589">
        <f t="shared" si="98"/>
        <v>1</v>
      </c>
      <c r="N1589" t="s">
        <v>24</v>
      </c>
      <c r="O1589" t="s">
        <v>2301</v>
      </c>
      <c r="P1589">
        <f t="shared" si="99"/>
        <v>7138</v>
      </c>
      <c r="Q1589">
        <v>8300</v>
      </c>
      <c r="R1589">
        <v>211</v>
      </c>
      <c r="S1589">
        <f t="shared" si="100"/>
        <v>2</v>
      </c>
    </row>
    <row r="1590" spans="1:19" x14ac:dyDescent="0.25">
      <c r="A1590" t="s">
        <v>363</v>
      </c>
      <c r="B1590" t="s">
        <v>4373</v>
      </c>
      <c r="C1590">
        <v>2018</v>
      </c>
      <c r="D1590">
        <f t="shared" si="97"/>
        <v>51498.879999999997</v>
      </c>
      <c r="E1590">
        <v>32000</v>
      </c>
      <c r="F1590" t="s">
        <v>1174</v>
      </c>
      <c r="G1590" t="s">
        <v>29</v>
      </c>
      <c r="H1590" t="s">
        <v>1400</v>
      </c>
      <c r="I1590" t="s">
        <v>72</v>
      </c>
      <c r="J1590" t="s">
        <v>33</v>
      </c>
      <c r="K1590" t="s">
        <v>22</v>
      </c>
      <c r="L1590" t="s">
        <v>41</v>
      </c>
      <c r="M1590">
        <f t="shared" si="98"/>
        <v>0</v>
      </c>
      <c r="N1590" t="s">
        <v>24</v>
      </c>
      <c r="O1590" t="s">
        <v>793</v>
      </c>
      <c r="P1590">
        <f t="shared" si="99"/>
        <v>19779.14</v>
      </c>
      <c r="Q1590">
        <v>22999</v>
      </c>
      <c r="R1590">
        <v>272</v>
      </c>
      <c r="S1590">
        <f t="shared" si="100"/>
        <v>2</v>
      </c>
    </row>
    <row r="1591" spans="1:19" x14ac:dyDescent="0.25">
      <c r="A1591" t="s">
        <v>16</v>
      </c>
      <c r="B1591" t="s">
        <v>1858</v>
      </c>
      <c r="C1591">
        <v>2019</v>
      </c>
      <c r="D1591">
        <f t="shared" si="97"/>
        <v>152324.03099999999</v>
      </c>
      <c r="E1591">
        <v>94650</v>
      </c>
      <c r="F1591" t="s">
        <v>4374</v>
      </c>
      <c r="G1591" t="s">
        <v>29</v>
      </c>
      <c r="H1591" t="s">
        <v>1151</v>
      </c>
      <c r="I1591" t="s">
        <v>21</v>
      </c>
      <c r="J1591" t="s">
        <v>118</v>
      </c>
      <c r="K1591" t="s">
        <v>136</v>
      </c>
      <c r="L1591" t="s">
        <v>41</v>
      </c>
      <c r="M1591">
        <f t="shared" si="98"/>
        <v>0</v>
      </c>
      <c r="N1591" t="s">
        <v>24</v>
      </c>
      <c r="O1591" t="s">
        <v>1193</v>
      </c>
      <c r="P1591">
        <f t="shared" si="99"/>
        <v>31820</v>
      </c>
      <c r="Q1591">
        <v>37000</v>
      </c>
      <c r="R1591">
        <v>275</v>
      </c>
      <c r="S1591">
        <f t="shared" si="100"/>
        <v>3.7</v>
      </c>
    </row>
    <row r="1592" spans="1:19" x14ac:dyDescent="0.25">
      <c r="A1592" t="s">
        <v>120</v>
      </c>
      <c r="B1592" t="s">
        <v>4375</v>
      </c>
      <c r="C1592">
        <v>2014</v>
      </c>
      <c r="D1592">
        <f t="shared" si="97"/>
        <v>80304.456659999996</v>
      </c>
      <c r="E1592">
        <v>49899</v>
      </c>
      <c r="F1592" t="s">
        <v>3169</v>
      </c>
      <c r="G1592" t="s">
        <v>29</v>
      </c>
      <c r="H1592" t="s">
        <v>2940</v>
      </c>
      <c r="I1592" t="s">
        <v>72</v>
      </c>
      <c r="J1592" t="s">
        <v>118</v>
      </c>
      <c r="K1592" t="s">
        <v>22</v>
      </c>
      <c r="L1592" t="s">
        <v>41</v>
      </c>
      <c r="M1592">
        <f t="shared" si="98"/>
        <v>0</v>
      </c>
      <c r="N1592" t="s">
        <v>24</v>
      </c>
      <c r="O1592" t="s">
        <v>3092</v>
      </c>
      <c r="P1592">
        <f t="shared" si="99"/>
        <v>62779.14</v>
      </c>
      <c r="Q1592">
        <v>72999</v>
      </c>
      <c r="R1592">
        <v>536</v>
      </c>
      <c r="S1592">
        <f t="shared" si="100"/>
        <v>5.5</v>
      </c>
    </row>
    <row r="1593" spans="1:19" x14ac:dyDescent="0.25">
      <c r="A1593" t="s">
        <v>210</v>
      </c>
      <c r="B1593" t="s">
        <v>3205</v>
      </c>
      <c r="C1593">
        <v>2011</v>
      </c>
      <c r="D1593">
        <f t="shared" si="97"/>
        <v>88513.7</v>
      </c>
      <c r="E1593">
        <v>55000</v>
      </c>
      <c r="F1593" t="s">
        <v>2354</v>
      </c>
      <c r="G1593" t="s">
        <v>29</v>
      </c>
      <c r="H1593" t="s">
        <v>4376</v>
      </c>
      <c r="I1593" t="s">
        <v>557</v>
      </c>
      <c r="J1593" t="s">
        <v>214</v>
      </c>
      <c r="K1593" t="s">
        <v>22</v>
      </c>
      <c r="L1593" t="s">
        <v>23</v>
      </c>
      <c r="M1593">
        <f t="shared" si="98"/>
        <v>1</v>
      </c>
      <c r="N1593" t="s">
        <v>24</v>
      </c>
      <c r="O1593" t="s">
        <v>1024</v>
      </c>
      <c r="P1593">
        <f t="shared" si="99"/>
        <v>30100</v>
      </c>
      <c r="Q1593">
        <v>35000</v>
      </c>
      <c r="R1593">
        <v>202</v>
      </c>
      <c r="S1593">
        <f t="shared" si="100"/>
        <v>3.8</v>
      </c>
    </row>
    <row r="1594" spans="1:19" x14ac:dyDescent="0.25">
      <c r="A1594" t="s">
        <v>68</v>
      </c>
      <c r="B1594" t="s">
        <v>380</v>
      </c>
      <c r="C1594">
        <v>2015</v>
      </c>
      <c r="D1594">
        <f t="shared" si="97"/>
        <v>38141.358</v>
      </c>
      <c r="E1594">
        <v>23700</v>
      </c>
      <c r="F1594" t="s">
        <v>4377</v>
      </c>
      <c r="G1594" t="s">
        <v>29</v>
      </c>
      <c r="H1594" t="s">
        <v>382</v>
      </c>
      <c r="I1594" t="s">
        <v>107</v>
      </c>
      <c r="J1594" t="s">
        <v>22</v>
      </c>
      <c r="K1594" t="s">
        <v>22</v>
      </c>
      <c r="L1594" t="s">
        <v>41</v>
      </c>
      <c r="M1594">
        <f t="shared" si="98"/>
        <v>0</v>
      </c>
      <c r="N1594" t="s">
        <v>24</v>
      </c>
      <c r="O1594" t="s">
        <v>1430</v>
      </c>
      <c r="P1594">
        <f t="shared" si="99"/>
        <v>36808</v>
      </c>
      <c r="Q1594">
        <v>42800</v>
      </c>
      <c r="R1594">
        <v>425</v>
      </c>
      <c r="S1594">
        <f t="shared" si="100"/>
        <v>3</v>
      </c>
    </row>
    <row r="1595" spans="1:19" x14ac:dyDescent="0.25">
      <c r="A1595" t="s">
        <v>79</v>
      </c>
      <c r="B1595" t="s">
        <v>4378</v>
      </c>
      <c r="C1595">
        <v>2018</v>
      </c>
      <c r="D1595">
        <f t="shared" si="97"/>
        <v>74029.64</v>
      </c>
      <c r="E1595">
        <v>46000</v>
      </c>
      <c r="F1595" t="s">
        <v>950</v>
      </c>
      <c r="H1595" t="s">
        <v>4277</v>
      </c>
      <c r="I1595" t="s">
        <v>72</v>
      </c>
      <c r="J1595" t="s">
        <v>118</v>
      </c>
      <c r="K1595" t="s">
        <v>22</v>
      </c>
      <c r="L1595" t="s">
        <v>41</v>
      </c>
      <c r="M1595">
        <f t="shared" si="98"/>
        <v>0</v>
      </c>
      <c r="N1595" t="s">
        <v>24</v>
      </c>
      <c r="O1595" t="s">
        <v>4379</v>
      </c>
      <c r="P1595">
        <f t="shared" si="99"/>
        <v>51170</v>
      </c>
      <c r="Q1595">
        <v>59500</v>
      </c>
      <c r="R1595">
        <v>518</v>
      </c>
      <c r="S1595" t="e">
        <f t="shared" si="100"/>
        <v>#VALUE!</v>
      </c>
    </row>
    <row r="1596" spans="1:19" x14ac:dyDescent="0.25">
      <c r="A1596" t="s">
        <v>403</v>
      </c>
      <c r="B1596" t="s">
        <v>4380</v>
      </c>
      <c r="C1596">
        <v>2020</v>
      </c>
      <c r="D1596">
        <f t="shared" si="97"/>
        <v>19501.982120000001</v>
      </c>
      <c r="E1596">
        <v>12118</v>
      </c>
      <c r="F1596" t="s">
        <v>4381</v>
      </c>
      <c r="G1596" t="s">
        <v>29</v>
      </c>
      <c r="H1596" t="s">
        <v>406</v>
      </c>
      <c r="I1596" t="s">
        <v>95</v>
      </c>
      <c r="J1596" t="s">
        <v>40</v>
      </c>
      <c r="K1596" t="s">
        <v>108</v>
      </c>
      <c r="L1596" t="s">
        <v>41</v>
      </c>
      <c r="M1596">
        <f t="shared" si="98"/>
        <v>0</v>
      </c>
      <c r="N1596" t="s">
        <v>24</v>
      </c>
      <c r="O1596" t="s">
        <v>1438</v>
      </c>
      <c r="P1596">
        <f t="shared" si="99"/>
        <v>45494</v>
      </c>
      <c r="Q1596">
        <v>52900</v>
      </c>
      <c r="R1596">
        <v>424</v>
      </c>
      <c r="S1596">
        <f t="shared" si="100"/>
        <v>3</v>
      </c>
    </row>
    <row r="1597" spans="1:19" x14ac:dyDescent="0.25">
      <c r="A1597" t="s">
        <v>2213</v>
      </c>
      <c r="B1597" t="s">
        <v>4382</v>
      </c>
      <c r="C1597">
        <v>2001</v>
      </c>
      <c r="D1597">
        <f t="shared" si="97"/>
        <v>102997.75999999999</v>
      </c>
      <c r="E1597">
        <v>64000</v>
      </c>
      <c r="F1597" t="s">
        <v>1263</v>
      </c>
      <c r="G1597" t="s">
        <v>29</v>
      </c>
      <c r="H1597" t="s">
        <v>4383</v>
      </c>
      <c r="I1597" t="s">
        <v>134</v>
      </c>
      <c r="J1597" t="s">
        <v>40</v>
      </c>
      <c r="K1597" t="s">
        <v>146</v>
      </c>
      <c r="L1597" t="s">
        <v>41</v>
      </c>
      <c r="M1597">
        <f t="shared" si="98"/>
        <v>0</v>
      </c>
      <c r="N1597" t="s">
        <v>24</v>
      </c>
      <c r="O1597" t="s">
        <v>352</v>
      </c>
      <c r="P1597">
        <f t="shared" si="99"/>
        <v>18060</v>
      </c>
      <c r="Q1597">
        <v>21000</v>
      </c>
      <c r="R1597">
        <v>310</v>
      </c>
      <c r="S1597">
        <f t="shared" si="100"/>
        <v>5.7</v>
      </c>
    </row>
    <row r="1598" spans="1:19" x14ac:dyDescent="0.25">
      <c r="A1598" t="s">
        <v>16</v>
      </c>
      <c r="B1598" t="s">
        <v>4384</v>
      </c>
      <c r="C1598">
        <v>2022</v>
      </c>
      <c r="D1598">
        <f t="shared" si="97"/>
        <v>35677.458460000002</v>
      </c>
      <c r="E1598">
        <v>22169</v>
      </c>
      <c r="F1598" t="s">
        <v>4385</v>
      </c>
      <c r="G1598" t="s">
        <v>29</v>
      </c>
      <c r="H1598" t="s">
        <v>159</v>
      </c>
      <c r="I1598" t="s">
        <v>500</v>
      </c>
      <c r="J1598" t="s">
        <v>22</v>
      </c>
      <c r="K1598" t="s">
        <v>2547</v>
      </c>
      <c r="L1598" t="s">
        <v>41</v>
      </c>
      <c r="M1598">
        <f t="shared" si="98"/>
        <v>0</v>
      </c>
      <c r="N1598" t="s">
        <v>24</v>
      </c>
      <c r="O1598" t="s">
        <v>4386</v>
      </c>
      <c r="P1598">
        <f t="shared" si="99"/>
        <v>49322.720000000001</v>
      </c>
      <c r="Q1598">
        <v>57352</v>
      </c>
      <c r="R1598" t="e">
        <v>#VALUE!</v>
      </c>
      <c r="S1598" t="e">
        <f t="shared" si="100"/>
        <v>#VALUE!</v>
      </c>
    </row>
    <row r="1599" spans="1:19" x14ac:dyDescent="0.25">
      <c r="A1599" t="s">
        <v>697</v>
      </c>
      <c r="B1599" t="s">
        <v>4387</v>
      </c>
      <c r="C1599">
        <v>2020</v>
      </c>
      <c r="D1599">
        <f t="shared" si="97"/>
        <v>2534.7105000000001</v>
      </c>
      <c r="E1599">
        <v>1575</v>
      </c>
      <c r="F1599" t="s">
        <v>4388</v>
      </c>
      <c r="G1599" t="s">
        <v>29</v>
      </c>
      <c r="H1599" t="s">
        <v>4389</v>
      </c>
      <c r="I1599" t="s">
        <v>107</v>
      </c>
      <c r="J1599" t="s">
        <v>214</v>
      </c>
      <c r="K1599" t="s">
        <v>22</v>
      </c>
      <c r="L1599" t="s">
        <v>41</v>
      </c>
      <c r="M1599">
        <f t="shared" si="98"/>
        <v>0</v>
      </c>
      <c r="N1599" t="s">
        <v>24</v>
      </c>
      <c r="O1599" t="s">
        <v>4390</v>
      </c>
      <c r="P1599">
        <f t="shared" si="99"/>
        <v>404114</v>
      </c>
      <c r="Q1599">
        <v>469900</v>
      </c>
      <c r="R1599">
        <v>788</v>
      </c>
      <c r="S1599">
        <f t="shared" si="100"/>
        <v>6.5</v>
      </c>
    </row>
    <row r="1600" spans="1:19" x14ac:dyDescent="0.25">
      <c r="A1600" t="s">
        <v>79</v>
      </c>
      <c r="B1600" t="s">
        <v>80</v>
      </c>
      <c r="C1600">
        <v>2021</v>
      </c>
      <c r="D1600">
        <f t="shared" si="97"/>
        <v>75473.217980000001</v>
      </c>
      <c r="E1600">
        <v>46897</v>
      </c>
      <c r="F1600" t="s">
        <v>4391</v>
      </c>
      <c r="H1600" t="s">
        <v>4392</v>
      </c>
      <c r="I1600" t="s">
        <v>72</v>
      </c>
      <c r="J1600" t="s">
        <v>40</v>
      </c>
      <c r="K1600" t="s">
        <v>22</v>
      </c>
      <c r="L1600" t="s">
        <v>41</v>
      </c>
      <c r="M1600">
        <f t="shared" si="98"/>
        <v>0</v>
      </c>
      <c r="N1600" t="s">
        <v>24</v>
      </c>
      <c r="O1600" t="s">
        <v>1232</v>
      </c>
      <c r="P1600">
        <f t="shared" si="99"/>
        <v>59340</v>
      </c>
      <c r="Q1600">
        <v>69000</v>
      </c>
      <c r="R1600">
        <v>557</v>
      </c>
      <c r="S1600" t="e">
        <f t="shared" si="100"/>
        <v>#VALUE!</v>
      </c>
    </row>
    <row r="1601" spans="1:19" x14ac:dyDescent="0.25">
      <c r="A1601" t="s">
        <v>84</v>
      </c>
      <c r="B1601" t="s">
        <v>3288</v>
      </c>
      <c r="C1601">
        <v>2022</v>
      </c>
      <c r="D1601">
        <f t="shared" si="97"/>
        <v>5421.8664600000002</v>
      </c>
      <c r="E1601">
        <v>3369</v>
      </c>
      <c r="F1601" t="s">
        <v>4393</v>
      </c>
      <c r="G1601" t="s">
        <v>46</v>
      </c>
      <c r="H1601" t="s">
        <v>3053</v>
      </c>
      <c r="I1601" t="s">
        <v>72</v>
      </c>
      <c r="J1601" t="s">
        <v>118</v>
      </c>
      <c r="K1601" t="s">
        <v>22</v>
      </c>
      <c r="L1601" t="s">
        <v>41</v>
      </c>
      <c r="M1601">
        <f t="shared" si="98"/>
        <v>0</v>
      </c>
      <c r="N1601" t="s">
        <v>24</v>
      </c>
      <c r="O1601" t="s">
        <v>4394</v>
      </c>
      <c r="P1601">
        <f t="shared" si="99"/>
        <v>119970</v>
      </c>
      <c r="Q1601">
        <v>139500</v>
      </c>
      <c r="R1601">
        <v>395</v>
      </c>
      <c r="S1601">
        <f t="shared" si="100"/>
        <v>3</v>
      </c>
    </row>
    <row r="1602" spans="1:19" x14ac:dyDescent="0.25">
      <c r="A1602" t="s">
        <v>68</v>
      </c>
      <c r="B1602" t="s">
        <v>4318</v>
      </c>
      <c r="C1602">
        <v>2011</v>
      </c>
      <c r="D1602">
        <f t="shared" si="97"/>
        <v>217260.9</v>
      </c>
      <c r="E1602">
        <v>135000</v>
      </c>
      <c r="F1602" t="s">
        <v>4102</v>
      </c>
      <c r="G1602" t="s">
        <v>29</v>
      </c>
      <c r="H1602" t="s">
        <v>479</v>
      </c>
      <c r="I1602" t="s">
        <v>95</v>
      </c>
      <c r="J1602" t="s">
        <v>40</v>
      </c>
      <c r="K1602" t="s">
        <v>146</v>
      </c>
      <c r="L1602" t="s">
        <v>41</v>
      </c>
      <c r="M1602">
        <f t="shared" si="98"/>
        <v>0</v>
      </c>
      <c r="N1602" t="s">
        <v>24</v>
      </c>
      <c r="O1602" t="s">
        <v>1309</v>
      </c>
      <c r="P1602">
        <f t="shared" si="99"/>
        <v>8599.14</v>
      </c>
      <c r="Q1602">
        <v>9999</v>
      </c>
      <c r="R1602">
        <v>300</v>
      </c>
      <c r="S1602">
        <f t="shared" si="100"/>
        <v>3</v>
      </c>
    </row>
    <row r="1603" spans="1:19" x14ac:dyDescent="0.25">
      <c r="A1603" t="s">
        <v>68</v>
      </c>
      <c r="B1603" t="s">
        <v>4395</v>
      </c>
      <c r="C1603">
        <v>2015</v>
      </c>
      <c r="D1603">
        <f t="shared" ref="D1603:D1666" si="101">E1603*1.60934</f>
        <v>201167.5</v>
      </c>
      <c r="E1603">
        <v>125000</v>
      </c>
      <c r="F1603" t="s">
        <v>2108</v>
      </c>
      <c r="G1603" t="s">
        <v>29</v>
      </c>
      <c r="H1603" t="s">
        <v>230</v>
      </c>
      <c r="I1603" t="s">
        <v>72</v>
      </c>
      <c r="J1603" t="s">
        <v>118</v>
      </c>
      <c r="K1603" t="s">
        <v>22</v>
      </c>
      <c r="L1603" t="s">
        <v>41</v>
      </c>
      <c r="M1603">
        <f t="shared" ref="M1603:M1666" si="102">IF(ISNUMBER(SEARCH("At least 1 accident or damage reported", L1603)), 1, 0)</f>
        <v>0</v>
      </c>
      <c r="N1603" t="s">
        <v>24</v>
      </c>
      <c r="O1603" t="s">
        <v>1096</v>
      </c>
      <c r="P1603">
        <f t="shared" ref="P1603:P1666" si="103">Q1603*0.86</f>
        <v>12900</v>
      </c>
      <c r="Q1603">
        <v>15000</v>
      </c>
      <c r="R1603">
        <v>240</v>
      </c>
      <c r="S1603">
        <f t="shared" ref="S1603:S1666" si="104">VALUE(SUBSTITUTE(MID(H1603, SEARCH("L", H1603)-4, 4), "L", ""))</f>
        <v>2</v>
      </c>
    </row>
    <row r="1604" spans="1:19" x14ac:dyDescent="0.25">
      <c r="A1604" t="s">
        <v>363</v>
      </c>
      <c r="B1604" t="s">
        <v>2021</v>
      </c>
      <c r="C1604">
        <v>2017</v>
      </c>
      <c r="D1604">
        <f t="shared" si="101"/>
        <v>215651.56</v>
      </c>
      <c r="E1604">
        <v>134000</v>
      </c>
      <c r="F1604" t="s">
        <v>1490</v>
      </c>
      <c r="G1604" t="s">
        <v>29</v>
      </c>
      <c r="H1604" t="s">
        <v>1808</v>
      </c>
      <c r="I1604" t="s">
        <v>95</v>
      </c>
      <c r="J1604" t="s">
        <v>226</v>
      </c>
      <c r="K1604" t="s">
        <v>108</v>
      </c>
      <c r="L1604" t="s">
        <v>41</v>
      </c>
      <c r="M1604">
        <f t="shared" si="102"/>
        <v>0</v>
      </c>
      <c r="N1604" t="s">
        <v>24</v>
      </c>
      <c r="O1604" t="s">
        <v>4260</v>
      </c>
      <c r="P1604">
        <f t="shared" si="103"/>
        <v>28379.14</v>
      </c>
      <c r="Q1604">
        <v>32999</v>
      </c>
      <c r="R1604">
        <v>420</v>
      </c>
      <c r="S1604">
        <f t="shared" si="104"/>
        <v>6.2</v>
      </c>
    </row>
    <row r="1605" spans="1:19" x14ac:dyDescent="0.25">
      <c r="A1605" t="s">
        <v>68</v>
      </c>
      <c r="B1605" t="s">
        <v>4071</v>
      </c>
      <c r="C1605">
        <v>2014</v>
      </c>
      <c r="D1605">
        <f t="shared" si="101"/>
        <v>230537.95499999999</v>
      </c>
      <c r="E1605">
        <v>143250</v>
      </c>
      <c r="F1605" t="s">
        <v>1539</v>
      </c>
      <c r="G1605" t="s">
        <v>29</v>
      </c>
      <c r="H1605" t="s">
        <v>479</v>
      </c>
      <c r="I1605" t="s">
        <v>95</v>
      </c>
      <c r="J1605" t="s">
        <v>22</v>
      </c>
      <c r="K1605" t="s">
        <v>118</v>
      </c>
      <c r="L1605" t="s">
        <v>41</v>
      </c>
      <c r="M1605">
        <f t="shared" si="102"/>
        <v>0</v>
      </c>
      <c r="N1605" t="s">
        <v>24</v>
      </c>
      <c r="O1605" t="s">
        <v>4396</v>
      </c>
      <c r="P1605">
        <f t="shared" si="103"/>
        <v>11179.14</v>
      </c>
      <c r="Q1605">
        <v>12999</v>
      </c>
      <c r="R1605">
        <v>300</v>
      </c>
      <c r="S1605">
        <f t="shared" si="104"/>
        <v>3</v>
      </c>
    </row>
    <row r="1606" spans="1:19" x14ac:dyDescent="0.25">
      <c r="A1606" t="s">
        <v>35</v>
      </c>
      <c r="B1606" t="s">
        <v>4397</v>
      </c>
      <c r="C1606">
        <v>2017</v>
      </c>
      <c r="D1606">
        <f t="shared" si="101"/>
        <v>133534.9865</v>
      </c>
      <c r="E1606">
        <v>82975</v>
      </c>
      <c r="F1606" t="s">
        <v>4398</v>
      </c>
      <c r="G1606" t="s">
        <v>29</v>
      </c>
      <c r="H1606" t="s">
        <v>1375</v>
      </c>
      <c r="I1606" t="s">
        <v>72</v>
      </c>
      <c r="J1606" t="s">
        <v>118</v>
      </c>
      <c r="K1606" t="s">
        <v>146</v>
      </c>
      <c r="L1606" t="s">
        <v>41</v>
      </c>
      <c r="M1606">
        <f t="shared" si="102"/>
        <v>0</v>
      </c>
      <c r="N1606" t="s">
        <v>24</v>
      </c>
      <c r="O1606" t="s">
        <v>67</v>
      </c>
      <c r="P1606">
        <f t="shared" si="103"/>
        <v>26660</v>
      </c>
      <c r="Q1606">
        <v>31000</v>
      </c>
      <c r="R1606">
        <v>301</v>
      </c>
      <c r="S1606">
        <f t="shared" si="104"/>
        <v>4.5999999999999996</v>
      </c>
    </row>
    <row r="1607" spans="1:19" x14ac:dyDescent="0.25">
      <c r="A1607" t="s">
        <v>268</v>
      </c>
      <c r="B1607" t="s">
        <v>2436</v>
      </c>
      <c r="C1607">
        <v>2016</v>
      </c>
      <c r="D1607">
        <f t="shared" si="101"/>
        <v>147576.478</v>
      </c>
      <c r="E1607">
        <v>91700</v>
      </c>
      <c r="F1607" t="s">
        <v>4399</v>
      </c>
      <c r="G1607" t="s">
        <v>29</v>
      </c>
      <c r="H1607" t="s">
        <v>2437</v>
      </c>
      <c r="I1607" t="s">
        <v>134</v>
      </c>
      <c r="J1607" t="s">
        <v>118</v>
      </c>
      <c r="K1607" t="s">
        <v>22</v>
      </c>
      <c r="L1607" t="s">
        <v>41</v>
      </c>
      <c r="M1607">
        <f t="shared" si="102"/>
        <v>0</v>
      </c>
      <c r="N1607" t="s">
        <v>24</v>
      </c>
      <c r="O1607" t="s">
        <v>1973</v>
      </c>
      <c r="P1607">
        <f t="shared" si="103"/>
        <v>12039.14</v>
      </c>
      <c r="Q1607">
        <v>13999</v>
      </c>
      <c r="R1607">
        <v>181</v>
      </c>
      <c r="S1607">
        <f t="shared" si="104"/>
        <v>1.6</v>
      </c>
    </row>
    <row r="1608" spans="1:19" x14ac:dyDescent="0.25">
      <c r="A1608" t="s">
        <v>16</v>
      </c>
      <c r="B1608" t="s">
        <v>157</v>
      </c>
      <c r="C1608">
        <v>2018</v>
      </c>
      <c r="D1608">
        <f t="shared" si="101"/>
        <v>116504.95062</v>
      </c>
      <c r="E1608">
        <v>72393</v>
      </c>
      <c r="F1608" t="s">
        <v>4400</v>
      </c>
      <c r="G1608" t="s">
        <v>29</v>
      </c>
      <c r="H1608" t="s">
        <v>4401</v>
      </c>
      <c r="I1608" t="s">
        <v>165</v>
      </c>
      <c r="J1608" t="s">
        <v>22</v>
      </c>
      <c r="K1608" t="s">
        <v>22</v>
      </c>
      <c r="L1608" t="s">
        <v>41</v>
      </c>
      <c r="M1608">
        <f t="shared" si="102"/>
        <v>0</v>
      </c>
      <c r="N1608" t="s">
        <v>24</v>
      </c>
      <c r="O1608" t="s">
        <v>1024</v>
      </c>
      <c r="P1608">
        <f t="shared" si="103"/>
        <v>30100</v>
      </c>
      <c r="Q1608">
        <v>35000</v>
      </c>
      <c r="R1608">
        <v>325</v>
      </c>
      <c r="S1608">
        <f t="shared" si="104"/>
        <v>2.7</v>
      </c>
    </row>
    <row r="1609" spans="1:19" x14ac:dyDescent="0.25">
      <c r="A1609" t="s">
        <v>43</v>
      </c>
      <c r="B1609" t="s">
        <v>3096</v>
      </c>
      <c r="C1609">
        <v>2016</v>
      </c>
      <c r="D1609">
        <f t="shared" si="101"/>
        <v>114263.14</v>
      </c>
      <c r="E1609">
        <v>71000</v>
      </c>
      <c r="F1609" t="s">
        <v>1825</v>
      </c>
      <c r="G1609" t="s">
        <v>29</v>
      </c>
      <c r="H1609" t="s">
        <v>1184</v>
      </c>
      <c r="I1609" t="s">
        <v>72</v>
      </c>
      <c r="J1609" t="s">
        <v>22</v>
      </c>
      <c r="K1609" t="s">
        <v>22</v>
      </c>
      <c r="L1609" t="s">
        <v>41</v>
      </c>
      <c r="M1609">
        <f t="shared" si="102"/>
        <v>0</v>
      </c>
      <c r="N1609" t="s">
        <v>24</v>
      </c>
      <c r="O1609" t="s">
        <v>1635</v>
      </c>
      <c r="P1609">
        <f t="shared" si="103"/>
        <v>18490</v>
      </c>
      <c r="Q1609">
        <v>21500</v>
      </c>
      <c r="R1609">
        <v>265</v>
      </c>
      <c r="S1609">
        <f t="shared" si="104"/>
        <v>3.5</v>
      </c>
    </row>
    <row r="1610" spans="1:19" x14ac:dyDescent="0.25">
      <c r="A1610" t="s">
        <v>35</v>
      </c>
      <c r="B1610" t="s">
        <v>2633</v>
      </c>
      <c r="C1610">
        <v>2012</v>
      </c>
      <c r="D1610">
        <f t="shared" si="101"/>
        <v>258942.80600000001</v>
      </c>
      <c r="E1610">
        <v>160900</v>
      </c>
      <c r="F1610" t="s">
        <v>2524</v>
      </c>
      <c r="G1610" t="s">
        <v>29</v>
      </c>
      <c r="H1610" t="s">
        <v>2811</v>
      </c>
      <c r="I1610" t="s">
        <v>21</v>
      </c>
      <c r="J1610" t="s">
        <v>61</v>
      </c>
      <c r="K1610" t="s">
        <v>33</v>
      </c>
      <c r="L1610" t="s">
        <v>41</v>
      </c>
      <c r="M1610">
        <f t="shared" si="102"/>
        <v>0</v>
      </c>
      <c r="N1610" t="s">
        <v>24</v>
      </c>
      <c r="O1610" t="s">
        <v>1096</v>
      </c>
      <c r="P1610">
        <f t="shared" si="103"/>
        <v>12900</v>
      </c>
      <c r="Q1610">
        <v>15000</v>
      </c>
      <c r="R1610">
        <v>270</v>
      </c>
      <c r="S1610">
        <f t="shared" si="104"/>
        <v>3.5</v>
      </c>
    </row>
    <row r="1611" spans="1:19" x14ac:dyDescent="0.25">
      <c r="A1611" t="s">
        <v>125</v>
      </c>
      <c r="B1611" t="s">
        <v>3927</v>
      </c>
      <c r="C1611">
        <v>2020</v>
      </c>
      <c r="D1611">
        <f t="shared" si="101"/>
        <v>64708.342720000001</v>
      </c>
      <c r="E1611">
        <v>40208</v>
      </c>
      <c r="F1611" t="s">
        <v>4402</v>
      </c>
      <c r="G1611" t="s">
        <v>29</v>
      </c>
      <c r="H1611" t="s">
        <v>3929</v>
      </c>
      <c r="I1611" t="s">
        <v>95</v>
      </c>
      <c r="J1611" t="s">
        <v>214</v>
      </c>
      <c r="K1611" t="s">
        <v>22</v>
      </c>
      <c r="L1611" t="s">
        <v>23</v>
      </c>
      <c r="M1611">
        <f t="shared" si="102"/>
        <v>1</v>
      </c>
      <c r="N1611" t="s">
        <v>24</v>
      </c>
      <c r="O1611" t="s">
        <v>1376</v>
      </c>
      <c r="P1611">
        <f t="shared" si="103"/>
        <v>32680</v>
      </c>
      <c r="Q1611">
        <v>38000</v>
      </c>
      <c r="R1611">
        <v>485</v>
      </c>
      <c r="S1611">
        <f t="shared" si="104"/>
        <v>6.4</v>
      </c>
    </row>
    <row r="1612" spans="1:19" x14ac:dyDescent="0.25">
      <c r="A1612" t="s">
        <v>35</v>
      </c>
      <c r="B1612" t="s">
        <v>349</v>
      </c>
      <c r="C1612">
        <v>2017</v>
      </c>
      <c r="D1612">
        <f t="shared" si="101"/>
        <v>124401.982</v>
      </c>
      <c r="E1612">
        <v>77300</v>
      </c>
      <c r="F1612" t="s">
        <v>4403</v>
      </c>
      <c r="G1612" t="s">
        <v>29</v>
      </c>
      <c r="H1612" t="s">
        <v>351</v>
      </c>
      <c r="I1612" t="s">
        <v>21</v>
      </c>
      <c r="J1612" t="s">
        <v>118</v>
      </c>
      <c r="K1612" t="s">
        <v>22</v>
      </c>
      <c r="L1612" t="s">
        <v>41</v>
      </c>
      <c r="M1612">
        <f t="shared" si="102"/>
        <v>0</v>
      </c>
      <c r="N1612" t="s">
        <v>24</v>
      </c>
      <c r="O1612" t="s">
        <v>411</v>
      </c>
      <c r="P1612">
        <f t="shared" si="103"/>
        <v>25800</v>
      </c>
      <c r="Q1612">
        <v>30000</v>
      </c>
      <c r="R1612">
        <v>306</v>
      </c>
      <c r="S1612">
        <f t="shared" si="104"/>
        <v>3.5</v>
      </c>
    </row>
    <row r="1613" spans="1:19" x14ac:dyDescent="0.25">
      <c r="A1613" t="s">
        <v>130</v>
      </c>
      <c r="B1613" t="s">
        <v>4404</v>
      </c>
      <c r="C1613">
        <v>2017</v>
      </c>
      <c r="D1613">
        <f t="shared" si="101"/>
        <v>26875.977999999999</v>
      </c>
      <c r="E1613">
        <v>16700</v>
      </c>
      <c r="F1613" t="s">
        <v>4405</v>
      </c>
      <c r="G1613" t="s">
        <v>29</v>
      </c>
      <c r="H1613" t="s">
        <v>4406</v>
      </c>
      <c r="I1613" t="s">
        <v>72</v>
      </c>
      <c r="J1613" t="s">
        <v>118</v>
      </c>
      <c r="K1613" t="s">
        <v>22</v>
      </c>
      <c r="L1613" t="s">
        <v>41</v>
      </c>
      <c r="M1613">
        <f t="shared" si="102"/>
        <v>0</v>
      </c>
      <c r="N1613" t="s">
        <v>24</v>
      </c>
      <c r="O1613" t="s">
        <v>741</v>
      </c>
      <c r="P1613">
        <f t="shared" si="103"/>
        <v>22790</v>
      </c>
      <c r="Q1613">
        <v>26500</v>
      </c>
      <c r="R1613">
        <v>131</v>
      </c>
      <c r="S1613">
        <f t="shared" si="104"/>
        <v>2</v>
      </c>
    </row>
    <row r="1614" spans="1:19" x14ac:dyDescent="0.25">
      <c r="A1614" t="s">
        <v>450</v>
      </c>
      <c r="B1614" t="s">
        <v>4407</v>
      </c>
      <c r="C1614">
        <v>2013</v>
      </c>
      <c r="D1614">
        <f t="shared" si="101"/>
        <v>180246.08</v>
      </c>
      <c r="E1614">
        <v>112000</v>
      </c>
      <c r="F1614" t="s">
        <v>1813</v>
      </c>
      <c r="G1614" t="s">
        <v>29</v>
      </c>
      <c r="H1614" t="s">
        <v>4408</v>
      </c>
      <c r="I1614" t="s">
        <v>521</v>
      </c>
      <c r="J1614" t="s">
        <v>22</v>
      </c>
      <c r="K1614" t="s">
        <v>146</v>
      </c>
      <c r="L1614" t="s">
        <v>41</v>
      </c>
      <c r="M1614">
        <f t="shared" si="102"/>
        <v>0</v>
      </c>
      <c r="N1614" t="s">
        <v>24</v>
      </c>
      <c r="O1614" t="s">
        <v>1309</v>
      </c>
      <c r="P1614">
        <f t="shared" si="103"/>
        <v>8599.14</v>
      </c>
      <c r="Q1614">
        <v>9999</v>
      </c>
      <c r="R1614">
        <v>148</v>
      </c>
      <c r="S1614">
        <f t="shared" si="104"/>
        <v>2</v>
      </c>
    </row>
    <row r="1615" spans="1:19" x14ac:dyDescent="0.25">
      <c r="A1615" t="s">
        <v>68</v>
      </c>
      <c r="B1615" t="s">
        <v>1703</v>
      </c>
      <c r="C1615">
        <v>2016</v>
      </c>
      <c r="D1615">
        <f t="shared" si="101"/>
        <v>88916.035000000003</v>
      </c>
      <c r="E1615">
        <v>55250</v>
      </c>
      <c r="F1615" t="s">
        <v>4409</v>
      </c>
      <c r="G1615" t="s">
        <v>29</v>
      </c>
      <c r="H1615" t="s">
        <v>382</v>
      </c>
      <c r="I1615" t="s">
        <v>134</v>
      </c>
      <c r="J1615" t="s">
        <v>40</v>
      </c>
      <c r="K1615" t="s">
        <v>118</v>
      </c>
      <c r="L1615" t="s">
        <v>41</v>
      </c>
      <c r="M1615">
        <f t="shared" si="102"/>
        <v>0</v>
      </c>
      <c r="N1615" t="s">
        <v>24</v>
      </c>
      <c r="O1615" t="s">
        <v>2783</v>
      </c>
      <c r="P1615">
        <f t="shared" si="103"/>
        <v>42999.14</v>
      </c>
      <c r="Q1615">
        <v>49999</v>
      </c>
      <c r="R1615">
        <v>425</v>
      </c>
      <c r="S1615">
        <f t="shared" si="104"/>
        <v>3</v>
      </c>
    </row>
    <row r="1616" spans="1:19" x14ac:dyDescent="0.25">
      <c r="A1616" t="s">
        <v>43</v>
      </c>
      <c r="B1616" t="s">
        <v>3618</v>
      </c>
      <c r="C1616">
        <v>2020</v>
      </c>
      <c r="D1616">
        <f t="shared" si="101"/>
        <v>111044.46</v>
      </c>
      <c r="E1616">
        <v>69000</v>
      </c>
      <c r="F1616" t="s">
        <v>180</v>
      </c>
      <c r="G1616" t="s">
        <v>29</v>
      </c>
      <c r="H1616" t="s">
        <v>660</v>
      </c>
      <c r="I1616" t="s">
        <v>72</v>
      </c>
      <c r="J1616" t="s">
        <v>33</v>
      </c>
      <c r="K1616" t="s">
        <v>22</v>
      </c>
      <c r="L1616" t="s">
        <v>41</v>
      </c>
      <c r="M1616">
        <f t="shared" si="102"/>
        <v>0</v>
      </c>
      <c r="N1616" t="s">
        <v>24</v>
      </c>
      <c r="O1616" t="s">
        <v>4220</v>
      </c>
      <c r="P1616">
        <f t="shared" si="103"/>
        <v>27047</v>
      </c>
      <c r="Q1616">
        <v>31450</v>
      </c>
      <c r="R1616">
        <v>400</v>
      </c>
      <c r="S1616">
        <f t="shared" si="104"/>
        <v>5.6</v>
      </c>
    </row>
    <row r="1617" spans="1:19" x14ac:dyDescent="0.25">
      <c r="A1617" t="s">
        <v>1245</v>
      </c>
      <c r="B1617" t="s">
        <v>4223</v>
      </c>
      <c r="C1617">
        <v>2023</v>
      </c>
      <c r="D1617">
        <f t="shared" si="101"/>
        <v>2510.5704000000001</v>
      </c>
      <c r="E1617">
        <v>1560</v>
      </c>
      <c r="F1617" t="s">
        <v>4410</v>
      </c>
      <c r="G1617" t="s">
        <v>136</v>
      </c>
      <c r="H1617" t="s">
        <v>136</v>
      </c>
      <c r="I1617" t="s">
        <v>136</v>
      </c>
      <c r="J1617" t="s">
        <v>4411</v>
      </c>
      <c r="K1617" t="s">
        <v>4412</v>
      </c>
      <c r="L1617" t="s">
        <v>41</v>
      </c>
      <c r="M1617">
        <f t="shared" si="102"/>
        <v>0</v>
      </c>
      <c r="N1617" t="s">
        <v>24</v>
      </c>
      <c r="O1617" t="s">
        <v>4413</v>
      </c>
      <c r="P1617">
        <f t="shared" si="103"/>
        <v>515995.7</v>
      </c>
      <c r="Q1617">
        <v>599995</v>
      </c>
      <c r="R1617" t="e">
        <v>#VALUE!</v>
      </c>
      <c r="S1617" t="e">
        <f t="shared" si="104"/>
        <v>#VALUE!</v>
      </c>
    </row>
    <row r="1618" spans="1:19" x14ac:dyDescent="0.25">
      <c r="A1618" t="s">
        <v>16</v>
      </c>
      <c r="B1618" t="s">
        <v>320</v>
      </c>
      <c r="C1618">
        <v>2016</v>
      </c>
      <c r="D1618">
        <f t="shared" si="101"/>
        <v>65290.923799999997</v>
      </c>
      <c r="E1618">
        <v>40570</v>
      </c>
      <c r="F1618" t="s">
        <v>4414</v>
      </c>
      <c r="G1618" t="s">
        <v>29</v>
      </c>
      <c r="H1618" t="s">
        <v>3722</v>
      </c>
      <c r="I1618" t="s">
        <v>134</v>
      </c>
      <c r="J1618" t="s">
        <v>33</v>
      </c>
      <c r="K1618" t="s">
        <v>22</v>
      </c>
      <c r="L1618" t="s">
        <v>23</v>
      </c>
      <c r="M1618">
        <f t="shared" si="102"/>
        <v>1</v>
      </c>
      <c r="N1618" t="s">
        <v>24</v>
      </c>
      <c r="O1618" t="s">
        <v>4415</v>
      </c>
      <c r="P1618">
        <f t="shared" si="103"/>
        <v>26221.399999999998</v>
      </c>
      <c r="Q1618">
        <v>30490</v>
      </c>
      <c r="R1618">
        <v>435</v>
      </c>
      <c r="S1618">
        <f t="shared" si="104"/>
        <v>5</v>
      </c>
    </row>
    <row r="1619" spans="1:19" x14ac:dyDescent="0.25">
      <c r="A1619" t="s">
        <v>97</v>
      </c>
      <c r="B1619" t="s">
        <v>4416</v>
      </c>
      <c r="C1619">
        <v>2020</v>
      </c>
      <c r="D1619">
        <f t="shared" si="101"/>
        <v>74834.31</v>
      </c>
      <c r="E1619">
        <v>46500</v>
      </c>
      <c r="F1619" t="s">
        <v>4417</v>
      </c>
      <c r="G1619" t="s">
        <v>29</v>
      </c>
      <c r="H1619" t="s">
        <v>4418</v>
      </c>
      <c r="I1619" t="s">
        <v>95</v>
      </c>
      <c r="J1619" t="s">
        <v>118</v>
      </c>
      <c r="K1619" t="s">
        <v>22</v>
      </c>
      <c r="L1619" t="s">
        <v>41</v>
      </c>
      <c r="M1619">
        <f t="shared" si="102"/>
        <v>0</v>
      </c>
      <c r="N1619" t="s">
        <v>24</v>
      </c>
      <c r="O1619" t="s">
        <v>4419</v>
      </c>
      <c r="P1619">
        <f t="shared" si="103"/>
        <v>30272</v>
      </c>
      <c r="Q1619">
        <v>35200</v>
      </c>
      <c r="R1619">
        <v>203</v>
      </c>
      <c r="S1619">
        <f t="shared" si="104"/>
        <v>2.5</v>
      </c>
    </row>
    <row r="1620" spans="1:19" x14ac:dyDescent="0.25">
      <c r="A1620" t="s">
        <v>237</v>
      </c>
      <c r="B1620" t="s">
        <v>3736</v>
      </c>
      <c r="C1620">
        <v>2000</v>
      </c>
      <c r="D1620">
        <f t="shared" si="101"/>
        <v>43291.245999999999</v>
      </c>
      <c r="E1620">
        <v>26900</v>
      </c>
      <c r="F1620" t="s">
        <v>4420</v>
      </c>
      <c r="G1620" t="s">
        <v>29</v>
      </c>
      <c r="H1620" t="s">
        <v>230</v>
      </c>
      <c r="I1620" t="s">
        <v>454</v>
      </c>
      <c r="J1620" t="s">
        <v>61</v>
      </c>
      <c r="K1620" t="s">
        <v>214</v>
      </c>
      <c r="L1620" t="s">
        <v>41</v>
      </c>
      <c r="M1620">
        <f t="shared" si="102"/>
        <v>0</v>
      </c>
      <c r="N1620" t="s">
        <v>24</v>
      </c>
      <c r="O1620" t="s">
        <v>1024</v>
      </c>
      <c r="P1620">
        <f t="shared" si="103"/>
        <v>30100</v>
      </c>
      <c r="Q1620">
        <v>35000</v>
      </c>
      <c r="R1620">
        <v>240</v>
      </c>
      <c r="S1620">
        <f t="shared" si="104"/>
        <v>2</v>
      </c>
    </row>
    <row r="1621" spans="1:19" x14ac:dyDescent="0.25">
      <c r="A1621" t="s">
        <v>210</v>
      </c>
      <c r="B1621" t="s">
        <v>4421</v>
      </c>
      <c r="C1621">
        <v>2021</v>
      </c>
      <c r="D1621">
        <f t="shared" si="101"/>
        <v>9300.3758600000001</v>
      </c>
      <c r="E1621">
        <v>5779</v>
      </c>
      <c r="F1621" t="s">
        <v>4422</v>
      </c>
      <c r="G1621" t="s">
        <v>29</v>
      </c>
      <c r="H1621" t="s">
        <v>570</v>
      </c>
      <c r="I1621" t="s">
        <v>31</v>
      </c>
      <c r="J1621" t="s">
        <v>2069</v>
      </c>
      <c r="K1621" t="s">
        <v>22</v>
      </c>
      <c r="M1621">
        <f t="shared" si="102"/>
        <v>0</v>
      </c>
      <c r="O1621" t="s">
        <v>4423</v>
      </c>
      <c r="P1621">
        <f t="shared" si="103"/>
        <v>35542.94</v>
      </c>
      <c r="Q1621">
        <v>41329</v>
      </c>
      <c r="R1621" t="e">
        <v>#VALUE!</v>
      </c>
      <c r="S1621" t="e">
        <f t="shared" si="104"/>
        <v>#VALUE!</v>
      </c>
    </row>
    <row r="1622" spans="1:19" x14ac:dyDescent="0.25">
      <c r="A1622" t="s">
        <v>16</v>
      </c>
      <c r="B1622" t="s">
        <v>4424</v>
      </c>
      <c r="C1622">
        <v>2023</v>
      </c>
      <c r="D1622">
        <f t="shared" si="101"/>
        <v>19312.079999999998</v>
      </c>
      <c r="E1622">
        <v>12000</v>
      </c>
      <c r="F1622" t="s">
        <v>1165</v>
      </c>
      <c r="G1622" t="s">
        <v>29</v>
      </c>
      <c r="H1622" t="s">
        <v>4074</v>
      </c>
      <c r="I1622" t="s">
        <v>165</v>
      </c>
      <c r="J1622" t="s">
        <v>22</v>
      </c>
      <c r="K1622" t="s">
        <v>136</v>
      </c>
      <c r="L1622" t="s">
        <v>41</v>
      </c>
      <c r="M1622">
        <f t="shared" si="102"/>
        <v>0</v>
      </c>
      <c r="N1622" t="s">
        <v>24</v>
      </c>
      <c r="O1622" t="s">
        <v>1181</v>
      </c>
      <c r="P1622">
        <f t="shared" si="103"/>
        <v>46440</v>
      </c>
      <c r="Q1622">
        <v>54000</v>
      </c>
      <c r="R1622">
        <v>275</v>
      </c>
      <c r="S1622">
        <f t="shared" si="104"/>
        <v>2.2999999999999998</v>
      </c>
    </row>
    <row r="1623" spans="1:19" x14ac:dyDescent="0.25">
      <c r="A1623" t="s">
        <v>16</v>
      </c>
      <c r="B1623" t="s">
        <v>4239</v>
      </c>
      <c r="C1623">
        <v>2022</v>
      </c>
      <c r="D1623">
        <f t="shared" si="101"/>
        <v>48764.611340000003</v>
      </c>
      <c r="E1623">
        <v>30301</v>
      </c>
      <c r="F1623" t="s">
        <v>4425</v>
      </c>
      <c r="G1623" t="s">
        <v>29</v>
      </c>
      <c r="H1623" t="s">
        <v>159</v>
      </c>
      <c r="I1623" t="s">
        <v>500</v>
      </c>
      <c r="J1623" t="s">
        <v>4241</v>
      </c>
      <c r="K1623" t="s">
        <v>4426</v>
      </c>
      <c r="L1623" t="s">
        <v>41</v>
      </c>
      <c r="M1623">
        <f t="shared" si="102"/>
        <v>0</v>
      </c>
      <c r="N1623" t="s">
        <v>24</v>
      </c>
      <c r="O1623" t="s">
        <v>4427</v>
      </c>
      <c r="P1623">
        <f t="shared" si="103"/>
        <v>58841.2</v>
      </c>
      <c r="Q1623">
        <v>68420</v>
      </c>
      <c r="R1623" t="e">
        <v>#VALUE!</v>
      </c>
      <c r="S1623" t="e">
        <f t="shared" si="104"/>
        <v>#VALUE!</v>
      </c>
    </row>
    <row r="1624" spans="1:19" x14ac:dyDescent="0.25">
      <c r="A1624" t="s">
        <v>97</v>
      </c>
      <c r="B1624" t="s">
        <v>4428</v>
      </c>
      <c r="C1624">
        <v>2023</v>
      </c>
      <c r="D1624">
        <f t="shared" si="101"/>
        <v>965.60400000000004</v>
      </c>
      <c r="E1624">
        <v>600</v>
      </c>
      <c r="F1624" t="s">
        <v>4429</v>
      </c>
      <c r="G1624" t="s">
        <v>46</v>
      </c>
      <c r="H1624" t="s">
        <v>1433</v>
      </c>
      <c r="I1624" t="s">
        <v>165</v>
      </c>
      <c r="J1624" t="s">
        <v>487</v>
      </c>
      <c r="K1624" t="s">
        <v>22</v>
      </c>
      <c r="L1624" t="s">
        <v>41</v>
      </c>
      <c r="M1624">
        <f t="shared" si="102"/>
        <v>0</v>
      </c>
      <c r="N1624" t="s">
        <v>24</v>
      </c>
      <c r="O1624" t="s">
        <v>4430</v>
      </c>
      <c r="P1624">
        <f t="shared" si="103"/>
        <v>79115.7</v>
      </c>
      <c r="Q1624">
        <v>91995</v>
      </c>
      <c r="R1624">
        <v>437</v>
      </c>
      <c r="S1624">
        <f t="shared" si="104"/>
        <v>3.4</v>
      </c>
    </row>
    <row r="1625" spans="1:19" x14ac:dyDescent="0.25">
      <c r="A1625" t="s">
        <v>4431</v>
      </c>
      <c r="B1625" t="s">
        <v>4432</v>
      </c>
      <c r="C1625">
        <v>2001</v>
      </c>
      <c r="D1625">
        <f t="shared" si="101"/>
        <v>35888.281999999999</v>
      </c>
      <c r="E1625">
        <v>22300</v>
      </c>
      <c r="F1625" t="s">
        <v>4433</v>
      </c>
      <c r="G1625" t="s">
        <v>29</v>
      </c>
      <c r="H1625" t="s">
        <v>4434</v>
      </c>
      <c r="I1625" t="s">
        <v>557</v>
      </c>
      <c r="J1625" t="s">
        <v>40</v>
      </c>
      <c r="K1625" t="s">
        <v>33</v>
      </c>
      <c r="L1625" t="s">
        <v>41</v>
      </c>
      <c r="M1625">
        <f t="shared" si="102"/>
        <v>0</v>
      </c>
      <c r="N1625" t="s">
        <v>24</v>
      </c>
      <c r="O1625" t="s">
        <v>323</v>
      </c>
      <c r="P1625">
        <f t="shared" si="103"/>
        <v>24510</v>
      </c>
      <c r="Q1625">
        <v>28500</v>
      </c>
      <c r="R1625">
        <v>253</v>
      </c>
      <c r="S1625">
        <f t="shared" si="104"/>
        <v>3.5</v>
      </c>
    </row>
    <row r="1626" spans="1:19" x14ac:dyDescent="0.25">
      <c r="A1626" t="s">
        <v>690</v>
      </c>
      <c r="B1626" t="s">
        <v>2646</v>
      </c>
      <c r="C1626">
        <v>2023</v>
      </c>
      <c r="D1626">
        <f t="shared" si="101"/>
        <v>14926.628500000001</v>
      </c>
      <c r="E1626">
        <v>9275</v>
      </c>
      <c r="F1626" t="s">
        <v>4435</v>
      </c>
      <c r="G1626" t="s">
        <v>29</v>
      </c>
      <c r="H1626" t="s">
        <v>693</v>
      </c>
      <c r="I1626" t="s">
        <v>31</v>
      </c>
      <c r="J1626" t="s">
        <v>4436</v>
      </c>
      <c r="K1626" t="s">
        <v>22</v>
      </c>
      <c r="L1626" t="s">
        <v>41</v>
      </c>
      <c r="M1626">
        <f t="shared" si="102"/>
        <v>0</v>
      </c>
      <c r="O1626" t="s">
        <v>3129</v>
      </c>
      <c r="P1626">
        <f t="shared" si="103"/>
        <v>37754</v>
      </c>
      <c r="Q1626">
        <v>43900</v>
      </c>
      <c r="R1626" t="e">
        <v>#VALUE!</v>
      </c>
      <c r="S1626" t="e">
        <f t="shared" si="104"/>
        <v>#VALUE!</v>
      </c>
    </row>
    <row r="1627" spans="1:19" x14ac:dyDescent="0.25">
      <c r="A1627" t="s">
        <v>148</v>
      </c>
      <c r="B1627" t="s">
        <v>4437</v>
      </c>
      <c r="C1627">
        <v>2004</v>
      </c>
      <c r="D1627">
        <f t="shared" si="101"/>
        <v>276404.14500000002</v>
      </c>
      <c r="E1627">
        <v>171750</v>
      </c>
      <c r="F1627" t="s">
        <v>4438</v>
      </c>
      <c r="G1627" t="s">
        <v>19</v>
      </c>
      <c r="H1627" t="s">
        <v>4439</v>
      </c>
      <c r="I1627" t="s">
        <v>557</v>
      </c>
      <c r="J1627" t="s">
        <v>118</v>
      </c>
      <c r="K1627" t="s">
        <v>146</v>
      </c>
      <c r="L1627" t="s">
        <v>23</v>
      </c>
      <c r="M1627">
        <f t="shared" si="102"/>
        <v>1</v>
      </c>
      <c r="N1627" t="s">
        <v>24</v>
      </c>
      <c r="O1627" t="s">
        <v>4440</v>
      </c>
      <c r="P1627">
        <f t="shared" si="103"/>
        <v>11178.28</v>
      </c>
      <c r="Q1627">
        <v>12998</v>
      </c>
      <c r="R1627">
        <v>295</v>
      </c>
      <c r="S1627">
        <f t="shared" si="104"/>
        <v>5.3</v>
      </c>
    </row>
    <row r="1628" spans="1:19" x14ac:dyDescent="0.25">
      <c r="A1628" t="s">
        <v>836</v>
      </c>
      <c r="B1628" t="s">
        <v>837</v>
      </c>
      <c r="C1628">
        <v>2013</v>
      </c>
      <c r="D1628">
        <f t="shared" si="101"/>
        <v>123114.51</v>
      </c>
      <c r="E1628">
        <v>76500</v>
      </c>
      <c r="F1628" t="s">
        <v>4441</v>
      </c>
      <c r="G1628" t="s">
        <v>29</v>
      </c>
      <c r="H1628" t="s">
        <v>838</v>
      </c>
      <c r="I1628" t="s">
        <v>839</v>
      </c>
      <c r="J1628" t="s">
        <v>22</v>
      </c>
      <c r="K1628" t="s">
        <v>22</v>
      </c>
      <c r="L1628" t="s">
        <v>41</v>
      </c>
      <c r="M1628">
        <f t="shared" si="102"/>
        <v>0</v>
      </c>
      <c r="N1628" t="s">
        <v>24</v>
      </c>
      <c r="O1628" t="s">
        <v>1815</v>
      </c>
      <c r="P1628">
        <f t="shared" si="103"/>
        <v>24080</v>
      </c>
      <c r="Q1628">
        <v>28000</v>
      </c>
      <c r="R1628">
        <v>291</v>
      </c>
      <c r="S1628">
        <f t="shared" si="104"/>
        <v>2</v>
      </c>
    </row>
    <row r="1629" spans="1:19" x14ac:dyDescent="0.25">
      <c r="A1629" t="s">
        <v>120</v>
      </c>
      <c r="B1629" t="s">
        <v>3734</v>
      </c>
      <c r="C1629">
        <v>2018</v>
      </c>
      <c r="D1629">
        <f t="shared" si="101"/>
        <v>78857.66</v>
      </c>
      <c r="E1629">
        <v>49000</v>
      </c>
      <c r="F1629" t="s">
        <v>2610</v>
      </c>
      <c r="G1629" t="s">
        <v>29</v>
      </c>
      <c r="H1629" t="s">
        <v>2262</v>
      </c>
      <c r="I1629" t="s">
        <v>191</v>
      </c>
      <c r="J1629" t="s">
        <v>40</v>
      </c>
      <c r="K1629" t="s">
        <v>108</v>
      </c>
      <c r="L1629" t="s">
        <v>23</v>
      </c>
      <c r="M1629">
        <f t="shared" si="102"/>
        <v>1</v>
      </c>
      <c r="N1629" t="s">
        <v>24</v>
      </c>
      <c r="O1629" t="s">
        <v>1581</v>
      </c>
      <c r="P1629">
        <f t="shared" si="103"/>
        <v>36975.699999999997</v>
      </c>
      <c r="Q1629">
        <v>42995</v>
      </c>
      <c r="R1629">
        <v>385</v>
      </c>
      <c r="S1629">
        <f t="shared" si="104"/>
        <v>3</v>
      </c>
    </row>
    <row r="1630" spans="1:19" x14ac:dyDescent="0.25">
      <c r="A1630" t="s">
        <v>50</v>
      </c>
      <c r="B1630" t="s">
        <v>4442</v>
      </c>
      <c r="C1630">
        <v>2011</v>
      </c>
      <c r="D1630">
        <f t="shared" si="101"/>
        <v>120700.5</v>
      </c>
      <c r="E1630">
        <v>75000</v>
      </c>
      <c r="F1630" t="s">
        <v>681</v>
      </c>
      <c r="G1630" t="s">
        <v>29</v>
      </c>
      <c r="H1630" t="s">
        <v>3211</v>
      </c>
      <c r="I1630" t="s">
        <v>107</v>
      </c>
      <c r="J1630" t="s">
        <v>118</v>
      </c>
      <c r="K1630" t="s">
        <v>108</v>
      </c>
      <c r="L1630" t="s">
        <v>23</v>
      </c>
      <c r="M1630">
        <f t="shared" si="102"/>
        <v>1</v>
      </c>
      <c r="N1630" t="s">
        <v>24</v>
      </c>
      <c r="O1630" t="s">
        <v>4443</v>
      </c>
      <c r="P1630">
        <f t="shared" si="103"/>
        <v>63640</v>
      </c>
      <c r="Q1630">
        <v>74000</v>
      </c>
      <c r="R1630">
        <v>525</v>
      </c>
      <c r="S1630">
        <f t="shared" si="104"/>
        <v>5.2</v>
      </c>
    </row>
    <row r="1631" spans="1:19" x14ac:dyDescent="0.25">
      <c r="A1631" t="s">
        <v>16</v>
      </c>
      <c r="B1631" t="s">
        <v>3171</v>
      </c>
      <c r="C1631">
        <v>2007</v>
      </c>
      <c r="D1631">
        <f t="shared" si="101"/>
        <v>214525.022</v>
      </c>
      <c r="E1631">
        <v>133300</v>
      </c>
      <c r="F1631" t="s">
        <v>4444</v>
      </c>
      <c r="G1631" t="s">
        <v>29</v>
      </c>
      <c r="H1631" t="s">
        <v>4445</v>
      </c>
      <c r="I1631" t="s">
        <v>557</v>
      </c>
      <c r="J1631" t="s">
        <v>61</v>
      </c>
      <c r="K1631" t="s">
        <v>61</v>
      </c>
      <c r="L1631" t="s">
        <v>41</v>
      </c>
      <c r="M1631">
        <f t="shared" si="102"/>
        <v>0</v>
      </c>
      <c r="N1631" t="s">
        <v>24</v>
      </c>
      <c r="O1631" t="s">
        <v>1614</v>
      </c>
      <c r="P1631">
        <f t="shared" si="103"/>
        <v>2580</v>
      </c>
      <c r="Q1631">
        <v>3000</v>
      </c>
      <c r="R1631">
        <v>153</v>
      </c>
      <c r="S1631">
        <f t="shared" si="104"/>
        <v>2.2999999999999998</v>
      </c>
    </row>
    <row r="1632" spans="1:19" x14ac:dyDescent="0.25">
      <c r="A1632" t="s">
        <v>68</v>
      </c>
      <c r="B1632" t="s">
        <v>4446</v>
      </c>
      <c r="C1632">
        <v>2007</v>
      </c>
      <c r="D1632">
        <f t="shared" si="101"/>
        <v>160451.198</v>
      </c>
      <c r="E1632">
        <v>99700</v>
      </c>
      <c r="F1632" t="s">
        <v>4447</v>
      </c>
      <c r="G1632" t="s">
        <v>29</v>
      </c>
      <c r="H1632" t="s">
        <v>4448</v>
      </c>
      <c r="I1632" t="s">
        <v>21</v>
      </c>
      <c r="J1632" t="s">
        <v>22</v>
      </c>
      <c r="K1632" t="s">
        <v>22</v>
      </c>
      <c r="L1632" t="s">
        <v>41</v>
      </c>
      <c r="M1632">
        <f t="shared" si="102"/>
        <v>0</v>
      </c>
      <c r="N1632" t="s">
        <v>24</v>
      </c>
      <c r="O1632" t="s">
        <v>726</v>
      </c>
      <c r="P1632">
        <f t="shared" si="103"/>
        <v>7310</v>
      </c>
      <c r="Q1632">
        <v>8500</v>
      </c>
      <c r="R1632">
        <v>260</v>
      </c>
      <c r="S1632">
        <f t="shared" si="104"/>
        <v>3</v>
      </c>
    </row>
    <row r="1633" spans="1:19" x14ac:dyDescent="0.25">
      <c r="A1633" t="s">
        <v>148</v>
      </c>
      <c r="B1633" t="s">
        <v>2890</v>
      </c>
      <c r="C1633">
        <v>2011</v>
      </c>
      <c r="D1633">
        <f t="shared" si="101"/>
        <v>203903.378</v>
      </c>
      <c r="E1633">
        <v>126700</v>
      </c>
      <c r="F1633" t="s">
        <v>4449</v>
      </c>
      <c r="G1633" t="s">
        <v>29</v>
      </c>
      <c r="H1633" t="s">
        <v>4450</v>
      </c>
      <c r="I1633" t="s">
        <v>107</v>
      </c>
      <c r="J1633" t="s">
        <v>118</v>
      </c>
      <c r="K1633" t="s">
        <v>146</v>
      </c>
      <c r="L1633" t="s">
        <v>23</v>
      </c>
      <c r="M1633">
        <f t="shared" si="102"/>
        <v>1</v>
      </c>
      <c r="N1633" t="s">
        <v>24</v>
      </c>
      <c r="O1633" t="s">
        <v>248</v>
      </c>
      <c r="P1633">
        <f t="shared" si="103"/>
        <v>12040</v>
      </c>
      <c r="Q1633">
        <v>14000</v>
      </c>
      <c r="R1633">
        <v>312</v>
      </c>
      <c r="S1633">
        <f t="shared" si="104"/>
        <v>3.6</v>
      </c>
    </row>
    <row r="1634" spans="1:19" x14ac:dyDescent="0.25">
      <c r="A1634" t="s">
        <v>68</v>
      </c>
      <c r="B1634" t="s">
        <v>216</v>
      </c>
      <c r="C1634">
        <v>2016</v>
      </c>
      <c r="D1634">
        <f t="shared" si="101"/>
        <v>45061.52</v>
      </c>
      <c r="E1634">
        <v>28000</v>
      </c>
      <c r="F1634" t="s">
        <v>3807</v>
      </c>
      <c r="G1634" t="s">
        <v>29</v>
      </c>
      <c r="H1634" t="s">
        <v>933</v>
      </c>
      <c r="I1634" t="s">
        <v>134</v>
      </c>
      <c r="J1634" t="s">
        <v>22</v>
      </c>
      <c r="K1634" t="s">
        <v>214</v>
      </c>
      <c r="L1634" t="s">
        <v>41</v>
      </c>
      <c r="M1634">
        <f t="shared" si="102"/>
        <v>0</v>
      </c>
      <c r="N1634" t="s">
        <v>24</v>
      </c>
      <c r="O1634" t="s">
        <v>4451</v>
      </c>
      <c r="P1634">
        <f t="shared" si="103"/>
        <v>31815.7</v>
      </c>
      <c r="Q1634">
        <v>36995</v>
      </c>
      <c r="R1634">
        <v>320</v>
      </c>
      <c r="S1634">
        <f t="shared" si="104"/>
        <v>3</v>
      </c>
    </row>
    <row r="1635" spans="1:19" x14ac:dyDescent="0.25">
      <c r="A1635" t="s">
        <v>120</v>
      </c>
      <c r="B1635" t="s">
        <v>917</v>
      </c>
      <c r="C1635">
        <v>2012</v>
      </c>
      <c r="D1635">
        <f t="shared" si="101"/>
        <v>34278.942000000003</v>
      </c>
      <c r="E1635">
        <v>21300</v>
      </c>
      <c r="F1635" t="s">
        <v>4452</v>
      </c>
      <c r="G1635" t="s">
        <v>29</v>
      </c>
      <c r="H1635" t="s">
        <v>955</v>
      </c>
      <c r="I1635" t="s">
        <v>48</v>
      </c>
      <c r="J1635" t="s">
        <v>61</v>
      </c>
      <c r="K1635" t="s">
        <v>214</v>
      </c>
      <c r="L1635" t="s">
        <v>23</v>
      </c>
      <c r="M1635">
        <f t="shared" si="102"/>
        <v>1</v>
      </c>
      <c r="N1635" t="s">
        <v>24</v>
      </c>
      <c r="O1635" t="s">
        <v>1261</v>
      </c>
      <c r="P1635">
        <f t="shared" si="103"/>
        <v>33110</v>
      </c>
      <c r="Q1635">
        <v>38500</v>
      </c>
      <c r="R1635">
        <v>382</v>
      </c>
      <c r="S1635">
        <f t="shared" si="104"/>
        <v>5.5</v>
      </c>
    </row>
    <row r="1636" spans="1:19" x14ac:dyDescent="0.25">
      <c r="A1636" t="s">
        <v>363</v>
      </c>
      <c r="B1636" t="s">
        <v>4453</v>
      </c>
      <c r="C1636">
        <v>2019</v>
      </c>
      <c r="D1636">
        <f t="shared" si="101"/>
        <v>148059.28</v>
      </c>
      <c r="E1636">
        <v>92000</v>
      </c>
      <c r="F1636" t="s">
        <v>2603</v>
      </c>
      <c r="G1636" t="s">
        <v>29</v>
      </c>
      <c r="H1636" t="s">
        <v>1808</v>
      </c>
      <c r="I1636" t="s">
        <v>72</v>
      </c>
      <c r="J1636" t="s">
        <v>22</v>
      </c>
      <c r="K1636" t="s">
        <v>22</v>
      </c>
      <c r="L1636" t="s">
        <v>41</v>
      </c>
      <c r="M1636">
        <f t="shared" si="102"/>
        <v>0</v>
      </c>
      <c r="N1636" t="s">
        <v>24</v>
      </c>
      <c r="O1636" t="s">
        <v>4454</v>
      </c>
      <c r="P1636">
        <f t="shared" si="103"/>
        <v>44634</v>
      </c>
      <c r="Q1636">
        <v>51900</v>
      </c>
      <c r="R1636">
        <v>420</v>
      </c>
      <c r="S1636">
        <f t="shared" si="104"/>
        <v>6.2</v>
      </c>
    </row>
    <row r="1637" spans="1:19" x14ac:dyDescent="0.25">
      <c r="A1637" t="s">
        <v>148</v>
      </c>
      <c r="B1637" t="s">
        <v>3789</v>
      </c>
      <c r="C1637">
        <v>2018</v>
      </c>
      <c r="D1637">
        <f t="shared" si="101"/>
        <v>148299.07165999999</v>
      </c>
      <c r="E1637">
        <v>92149</v>
      </c>
      <c r="F1637" t="s">
        <v>4455</v>
      </c>
      <c r="G1637" t="s">
        <v>245</v>
      </c>
      <c r="H1637" t="s">
        <v>4456</v>
      </c>
      <c r="I1637" t="s">
        <v>571</v>
      </c>
      <c r="J1637" t="s">
        <v>22</v>
      </c>
      <c r="K1637" t="s">
        <v>266</v>
      </c>
      <c r="M1637">
        <f t="shared" si="102"/>
        <v>0</v>
      </c>
      <c r="O1637" t="s">
        <v>4457</v>
      </c>
      <c r="P1637">
        <f t="shared" si="103"/>
        <v>45484.54</v>
      </c>
      <c r="Q1637">
        <v>52889</v>
      </c>
      <c r="R1637" t="e">
        <v>#VALUE!</v>
      </c>
      <c r="S1637" t="e">
        <f t="shared" si="104"/>
        <v>#VALUE!</v>
      </c>
    </row>
    <row r="1638" spans="1:19" x14ac:dyDescent="0.25">
      <c r="A1638" t="s">
        <v>35</v>
      </c>
      <c r="B1638" t="s">
        <v>4458</v>
      </c>
      <c r="C1638">
        <v>2015</v>
      </c>
      <c r="D1638">
        <f t="shared" si="101"/>
        <v>41450.161039999999</v>
      </c>
      <c r="E1638">
        <v>25756</v>
      </c>
      <c r="F1638" t="s">
        <v>4459</v>
      </c>
      <c r="G1638" t="s">
        <v>29</v>
      </c>
      <c r="H1638" t="s">
        <v>4460</v>
      </c>
      <c r="I1638" t="s">
        <v>95</v>
      </c>
      <c r="J1638" t="s">
        <v>22</v>
      </c>
      <c r="K1638" t="s">
        <v>22</v>
      </c>
      <c r="L1638" t="s">
        <v>41</v>
      </c>
      <c r="M1638">
        <f t="shared" si="102"/>
        <v>0</v>
      </c>
      <c r="N1638" t="s">
        <v>24</v>
      </c>
      <c r="O1638" t="s">
        <v>4461</v>
      </c>
      <c r="P1638">
        <f t="shared" si="103"/>
        <v>42995.7</v>
      </c>
      <c r="Q1638">
        <v>49995</v>
      </c>
      <c r="R1638">
        <v>467</v>
      </c>
      <c r="S1638">
        <f t="shared" si="104"/>
        <v>5</v>
      </c>
    </row>
    <row r="1639" spans="1:19" x14ac:dyDescent="0.25">
      <c r="A1639" t="s">
        <v>201</v>
      </c>
      <c r="B1639" t="s">
        <v>1198</v>
      </c>
      <c r="C1639">
        <v>2021</v>
      </c>
      <c r="D1639">
        <f t="shared" si="101"/>
        <v>39483.547559999999</v>
      </c>
      <c r="E1639">
        <v>24534</v>
      </c>
      <c r="F1639" t="s">
        <v>4462</v>
      </c>
      <c r="G1639" t="s">
        <v>29</v>
      </c>
      <c r="H1639" t="s">
        <v>1200</v>
      </c>
      <c r="I1639" t="s">
        <v>521</v>
      </c>
      <c r="J1639" t="s">
        <v>118</v>
      </c>
      <c r="K1639" t="s">
        <v>22</v>
      </c>
      <c r="L1639" t="s">
        <v>41</v>
      </c>
      <c r="M1639">
        <f t="shared" si="102"/>
        <v>0</v>
      </c>
      <c r="N1639" t="s">
        <v>24</v>
      </c>
      <c r="O1639" t="s">
        <v>2528</v>
      </c>
      <c r="P1639">
        <f t="shared" si="103"/>
        <v>18834</v>
      </c>
      <c r="Q1639">
        <v>21900</v>
      </c>
      <c r="R1639">
        <v>147</v>
      </c>
      <c r="S1639">
        <f t="shared" si="104"/>
        <v>2</v>
      </c>
    </row>
    <row r="1640" spans="1:19" x14ac:dyDescent="0.25">
      <c r="A1640" t="s">
        <v>84</v>
      </c>
      <c r="B1640" t="s">
        <v>4463</v>
      </c>
      <c r="C1640">
        <v>2018</v>
      </c>
      <c r="D1640">
        <f t="shared" si="101"/>
        <v>93502.653999999995</v>
      </c>
      <c r="E1640">
        <v>58100</v>
      </c>
      <c r="F1640" t="s">
        <v>4464</v>
      </c>
      <c r="G1640" t="s">
        <v>29</v>
      </c>
      <c r="H1640" t="s">
        <v>2142</v>
      </c>
      <c r="I1640" t="s">
        <v>95</v>
      </c>
      <c r="J1640" t="s">
        <v>214</v>
      </c>
      <c r="K1640" t="s">
        <v>22</v>
      </c>
      <c r="L1640" t="s">
        <v>41</v>
      </c>
      <c r="M1640">
        <f t="shared" si="102"/>
        <v>0</v>
      </c>
      <c r="N1640" t="s">
        <v>24</v>
      </c>
      <c r="O1640" t="s">
        <v>4465</v>
      </c>
      <c r="P1640">
        <f t="shared" si="103"/>
        <v>46009.14</v>
      </c>
      <c r="Q1640">
        <v>53499</v>
      </c>
      <c r="R1640">
        <v>518</v>
      </c>
      <c r="S1640">
        <f t="shared" si="104"/>
        <v>5</v>
      </c>
    </row>
    <row r="1641" spans="1:19" x14ac:dyDescent="0.25">
      <c r="A1641" t="s">
        <v>130</v>
      </c>
      <c r="B1641" t="s">
        <v>4466</v>
      </c>
      <c r="C1641">
        <v>2017</v>
      </c>
      <c r="D1641">
        <f t="shared" si="101"/>
        <v>32540.854800000001</v>
      </c>
      <c r="E1641">
        <v>20220</v>
      </c>
      <c r="F1641" t="s">
        <v>4467</v>
      </c>
      <c r="G1641" t="s">
        <v>29</v>
      </c>
      <c r="H1641" t="s">
        <v>1162</v>
      </c>
      <c r="I1641" t="s">
        <v>48</v>
      </c>
      <c r="J1641" t="s">
        <v>118</v>
      </c>
      <c r="K1641" t="s">
        <v>33</v>
      </c>
      <c r="L1641" t="s">
        <v>41</v>
      </c>
      <c r="M1641">
        <f t="shared" si="102"/>
        <v>0</v>
      </c>
      <c r="N1641" t="s">
        <v>24</v>
      </c>
      <c r="O1641" t="s">
        <v>4468</v>
      </c>
      <c r="P1641">
        <f t="shared" si="103"/>
        <v>27798.639999999999</v>
      </c>
      <c r="Q1641">
        <v>32324</v>
      </c>
      <c r="R1641">
        <v>390</v>
      </c>
      <c r="S1641">
        <f t="shared" si="104"/>
        <v>5.6</v>
      </c>
    </row>
    <row r="1642" spans="1:19" x14ac:dyDescent="0.25">
      <c r="A1642" t="s">
        <v>237</v>
      </c>
      <c r="B1642" t="s">
        <v>4469</v>
      </c>
      <c r="C1642">
        <v>2019</v>
      </c>
      <c r="D1642">
        <f t="shared" si="101"/>
        <v>64484.644460000003</v>
      </c>
      <c r="E1642">
        <v>40069</v>
      </c>
      <c r="F1642" t="s">
        <v>4470</v>
      </c>
      <c r="G1642" t="s">
        <v>29</v>
      </c>
      <c r="H1642" t="s">
        <v>1440</v>
      </c>
      <c r="I1642" t="s">
        <v>72</v>
      </c>
      <c r="J1642" t="s">
        <v>118</v>
      </c>
      <c r="K1642" t="s">
        <v>22</v>
      </c>
      <c r="L1642" t="s">
        <v>23</v>
      </c>
      <c r="M1642">
        <f t="shared" si="102"/>
        <v>1</v>
      </c>
      <c r="N1642" t="s">
        <v>24</v>
      </c>
      <c r="O1642" t="s">
        <v>1225</v>
      </c>
      <c r="P1642">
        <f t="shared" si="103"/>
        <v>23650</v>
      </c>
      <c r="Q1642">
        <v>27500</v>
      </c>
      <c r="R1642">
        <v>252</v>
      </c>
      <c r="S1642">
        <f t="shared" si="104"/>
        <v>2</v>
      </c>
    </row>
    <row r="1643" spans="1:19" x14ac:dyDescent="0.25">
      <c r="A1643" t="s">
        <v>450</v>
      </c>
      <c r="B1643" t="s">
        <v>3147</v>
      </c>
      <c r="C1643">
        <v>2017</v>
      </c>
      <c r="D1643">
        <f t="shared" si="101"/>
        <v>98057.086200000005</v>
      </c>
      <c r="E1643">
        <v>60930</v>
      </c>
      <c r="F1643" t="s">
        <v>4471</v>
      </c>
      <c r="G1643" t="s">
        <v>29</v>
      </c>
      <c r="H1643" t="s">
        <v>3148</v>
      </c>
      <c r="I1643" t="s">
        <v>134</v>
      </c>
      <c r="J1643" t="s">
        <v>40</v>
      </c>
      <c r="K1643" t="s">
        <v>22</v>
      </c>
      <c r="L1643" t="s">
        <v>41</v>
      </c>
      <c r="M1643">
        <f t="shared" si="102"/>
        <v>0</v>
      </c>
      <c r="N1643" t="s">
        <v>24</v>
      </c>
      <c r="O1643" t="s">
        <v>4472</v>
      </c>
      <c r="P1643">
        <f t="shared" si="103"/>
        <v>20425</v>
      </c>
      <c r="Q1643">
        <v>23750</v>
      </c>
      <c r="R1643">
        <v>268</v>
      </c>
      <c r="S1643">
        <f t="shared" si="104"/>
        <v>2</v>
      </c>
    </row>
    <row r="1644" spans="1:19" x14ac:dyDescent="0.25">
      <c r="A1644" t="s">
        <v>50</v>
      </c>
      <c r="B1644" t="s">
        <v>4473</v>
      </c>
      <c r="C1644">
        <v>2019</v>
      </c>
      <c r="D1644">
        <f t="shared" si="101"/>
        <v>11748.182000000001</v>
      </c>
      <c r="E1644">
        <v>7300</v>
      </c>
      <c r="F1644" t="s">
        <v>4474</v>
      </c>
      <c r="G1644" t="s">
        <v>29</v>
      </c>
      <c r="H1644" t="s">
        <v>4475</v>
      </c>
      <c r="I1644" t="s">
        <v>48</v>
      </c>
      <c r="J1644" t="s">
        <v>118</v>
      </c>
      <c r="K1644" t="s">
        <v>33</v>
      </c>
      <c r="L1644" t="s">
        <v>41</v>
      </c>
      <c r="M1644">
        <f t="shared" si="102"/>
        <v>0</v>
      </c>
      <c r="N1644" t="s">
        <v>24</v>
      </c>
      <c r="O1644" t="s">
        <v>1163</v>
      </c>
      <c r="P1644">
        <f t="shared" si="103"/>
        <v>23994</v>
      </c>
      <c r="Q1644">
        <v>27900</v>
      </c>
      <c r="R1644">
        <v>188</v>
      </c>
      <c r="S1644">
        <f t="shared" si="104"/>
        <v>2</v>
      </c>
    </row>
    <row r="1645" spans="1:19" x14ac:dyDescent="0.25">
      <c r="A1645" t="s">
        <v>16</v>
      </c>
      <c r="B1645" t="s">
        <v>3045</v>
      </c>
      <c r="C1645">
        <v>2018</v>
      </c>
      <c r="D1645">
        <f t="shared" si="101"/>
        <v>54717.56</v>
      </c>
      <c r="E1645">
        <v>34000</v>
      </c>
      <c r="F1645" t="s">
        <v>81</v>
      </c>
      <c r="G1645" t="s">
        <v>136</v>
      </c>
      <c r="H1645" t="s">
        <v>136</v>
      </c>
      <c r="I1645" t="s">
        <v>72</v>
      </c>
      <c r="J1645" t="s">
        <v>40</v>
      </c>
      <c r="K1645" t="s">
        <v>33</v>
      </c>
      <c r="L1645" t="s">
        <v>23</v>
      </c>
      <c r="M1645">
        <f t="shared" si="102"/>
        <v>1</v>
      </c>
      <c r="N1645" t="s">
        <v>24</v>
      </c>
      <c r="O1645" t="s">
        <v>755</v>
      </c>
      <c r="P1645">
        <f t="shared" si="103"/>
        <v>21500</v>
      </c>
      <c r="Q1645">
        <v>25000</v>
      </c>
      <c r="R1645" t="e">
        <v>#VALUE!</v>
      </c>
      <c r="S1645" t="e">
        <f t="shared" si="104"/>
        <v>#VALUE!</v>
      </c>
    </row>
    <row r="1646" spans="1:19" x14ac:dyDescent="0.25">
      <c r="A1646" t="s">
        <v>148</v>
      </c>
      <c r="B1646" t="s">
        <v>4476</v>
      </c>
      <c r="C1646">
        <v>2012</v>
      </c>
      <c r="D1646">
        <f t="shared" si="101"/>
        <v>90123.04</v>
      </c>
      <c r="E1646">
        <v>56000</v>
      </c>
      <c r="F1646" t="s">
        <v>3799</v>
      </c>
      <c r="G1646" t="s">
        <v>19</v>
      </c>
      <c r="H1646" t="s">
        <v>821</v>
      </c>
      <c r="I1646" t="s">
        <v>72</v>
      </c>
      <c r="J1646" t="s">
        <v>214</v>
      </c>
      <c r="K1646" t="s">
        <v>22</v>
      </c>
      <c r="L1646" t="s">
        <v>23</v>
      </c>
      <c r="M1646">
        <f t="shared" si="102"/>
        <v>1</v>
      </c>
      <c r="N1646" t="s">
        <v>24</v>
      </c>
      <c r="O1646" t="s">
        <v>546</v>
      </c>
      <c r="P1646">
        <f t="shared" si="103"/>
        <v>15480</v>
      </c>
      <c r="Q1646">
        <v>18000</v>
      </c>
      <c r="R1646">
        <v>320</v>
      </c>
      <c r="S1646">
        <f t="shared" si="104"/>
        <v>5.3</v>
      </c>
    </row>
    <row r="1647" spans="1:19" x14ac:dyDescent="0.25">
      <c r="A1647" t="s">
        <v>120</v>
      </c>
      <c r="B1647" t="s">
        <v>301</v>
      </c>
      <c r="C1647">
        <v>2014</v>
      </c>
      <c r="D1647">
        <f t="shared" si="101"/>
        <v>218870.24</v>
      </c>
      <c r="E1647">
        <v>136000</v>
      </c>
      <c r="F1647" t="s">
        <v>4477</v>
      </c>
      <c r="G1647" t="s">
        <v>29</v>
      </c>
      <c r="H1647" t="s">
        <v>303</v>
      </c>
      <c r="I1647" t="s">
        <v>107</v>
      </c>
      <c r="J1647" t="s">
        <v>33</v>
      </c>
      <c r="K1647" t="s">
        <v>22</v>
      </c>
      <c r="L1647" t="s">
        <v>23</v>
      </c>
      <c r="M1647">
        <f t="shared" si="102"/>
        <v>1</v>
      </c>
      <c r="N1647" t="s">
        <v>24</v>
      </c>
      <c r="O1647" t="s">
        <v>672</v>
      </c>
      <c r="P1647">
        <f t="shared" si="103"/>
        <v>10320</v>
      </c>
      <c r="Q1647">
        <v>12000</v>
      </c>
      <c r="R1647">
        <v>208</v>
      </c>
      <c r="S1647">
        <f t="shared" si="104"/>
        <v>2</v>
      </c>
    </row>
    <row r="1648" spans="1:19" x14ac:dyDescent="0.25">
      <c r="A1648" t="s">
        <v>68</v>
      </c>
      <c r="B1648" t="s">
        <v>4478</v>
      </c>
      <c r="C1648">
        <v>2020</v>
      </c>
      <c r="D1648">
        <f t="shared" si="101"/>
        <v>50050.474000000002</v>
      </c>
      <c r="E1648">
        <v>31100</v>
      </c>
      <c r="F1648" t="s">
        <v>4479</v>
      </c>
      <c r="G1648" t="s">
        <v>29</v>
      </c>
      <c r="H1648" t="s">
        <v>271</v>
      </c>
      <c r="I1648" t="s">
        <v>95</v>
      </c>
      <c r="J1648" t="s">
        <v>40</v>
      </c>
      <c r="K1648" t="s">
        <v>118</v>
      </c>
      <c r="L1648" t="s">
        <v>41</v>
      </c>
      <c r="M1648">
        <f t="shared" si="102"/>
        <v>0</v>
      </c>
      <c r="N1648" t="s">
        <v>24</v>
      </c>
      <c r="O1648" t="s">
        <v>4050</v>
      </c>
      <c r="P1648">
        <f t="shared" si="103"/>
        <v>23219.14</v>
      </c>
      <c r="Q1648">
        <v>26999</v>
      </c>
      <c r="R1648">
        <v>228</v>
      </c>
      <c r="S1648">
        <f t="shared" si="104"/>
        <v>2</v>
      </c>
    </row>
    <row r="1649" spans="1:19" x14ac:dyDescent="0.25">
      <c r="A1649" t="s">
        <v>403</v>
      </c>
      <c r="B1649" t="s">
        <v>3677</v>
      </c>
      <c r="C1649">
        <v>2012</v>
      </c>
      <c r="D1649">
        <f t="shared" si="101"/>
        <v>19473.013999999999</v>
      </c>
      <c r="E1649">
        <v>12100</v>
      </c>
      <c r="F1649" t="s">
        <v>4480</v>
      </c>
      <c r="G1649" t="s">
        <v>29</v>
      </c>
      <c r="H1649" t="s">
        <v>3679</v>
      </c>
      <c r="I1649" t="s">
        <v>107</v>
      </c>
      <c r="J1649" t="s">
        <v>40</v>
      </c>
      <c r="K1649" t="s">
        <v>146</v>
      </c>
      <c r="L1649" t="s">
        <v>41</v>
      </c>
      <c r="M1649">
        <f t="shared" si="102"/>
        <v>0</v>
      </c>
      <c r="N1649" t="s">
        <v>24</v>
      </c>
      <c r="O1649" t="s">
        <v>1063</v>
      </c>
      <c r="P1649">
        <f t="shared" si="103"/>
        <v>32594</v>
      </c>
      <c r="Q1649">
        <v>37900</v>
      </c>
      <c r="R1649">
        <v>440</v>
      </c>
      <c r="S1649">
        <f t="shared" si="104"/>
        <v>4.7</v>
      </c>
    </row>
    <row r="1650" spans="1:19" x14ac:dyDescent="0.25">
      <c r="A1650" t="s">
        <v>16</v>
      </c>
      <c r="B1650" t="s">
        <v>767</v>
      </c>
      <c r="C1650">
        <v>2021</v>
      </c>
      <c r="D1650">
        <f t="shared" si="101"/>
        <v>83527.964680000005</v>
      </c>
      <c r="E1650">
        <v>51902</v>
      </c>
      <c r="F1650" t="s">
        <v>4481</v>
      </c>
      <c r="G1650" t="s">
        <v>29</v>
      </c>
      <c r="H1650" t="s">
        <v>159</v>
      </c>
      <c r="I1650" t="s">
        <v>500</v>
      </c>
      <c r="J1650" t="s">
        <v>214</v>
      </c>
      <c r="K1650" t="s">
        <v>4482</v>
      </c>
      <c r="L1650" t="s">
        <v>41</v>
      </c>
      <c r="M1650">
        <f t="shared" si="102"/>
        <v>0</v>
      </c>
      <c r="N1650" t="s">
        <v>24</v>
      </c>
      <c r="O1650" t="s">
        <v>4483</v>
      </c>
      <c r="P1650">
        <f t="shared" si="103"/>
        <v>49432.799999999996</v>
      </c>
      <c r="Q1650">
        <v>57480</v>
      </c>
      <c r="R1650" t="e">
        <v>#VALUE!</v>
      </c>
      <c r="S1650" t="e">
        <f t="shared" si="104"/>
        <v>#VALUE!</v>
      </c>
    </row>
    <row r="1651" spans="1:19" x14ac:dyDescent="0.25">
      <c r="A1651" t="s">
        <v>50</v>
      </c>
      <c r="B1651" t="s">
        <v>4484</v>
      </c>
      <c r="C1651">
        <v>2007</v>
      </c>
      <c r="D1651">
        <f t="shared" si="101"/>
        <v>149668.62</v>
      </c>
      <c r="E1651">
        <v>93000</v>
      </c>
      <c r="F1651" t="s">
        <v>2992</v>
      </c>
      <c r="G1651" t="s">
        <v>29</v>
      </c>
      <c r="H1651" t="s">
        <v>3530</v>
      </c>
      <c r="I1651" t="s">
        <v>134</v>
      </c>
      <c r="J1651" t="s">
        <v>22</v>
      </c>
      <c r="K1651" t="s">
        <v>22</v>
      </c>
      <c r="L1651" t="s">
        <v>23</v>
      </c>
      <c r="M1651">
        <f t="shared" si="102"/>
        <v>1</v>
      </c>
      <c r="N1651" t="s">
        <v>24</v>
      </c>
      <c r="O1651" t="s">
        <v>327</v>
      </c>
      <c r="P1651">
        <f t="shared" si="103"/>
        <v>9455.7000000000007</v>
      </c>
      <c r="Q1651">
        <v>10995</v>
      </c>
      <c r="R1651">
        <v>340</v>
      </c>
      <c r="S1651">
        <f t="shared" si="104"/>
        <v>4.2</v>
      </c>
    </row>
    <row r="1652" spans="1:19" x14ac:dyDescent="0.25">
      <c r="A1652" t="s">
        <v>84</v>
      </c>
      <c r="B1652" t="s">
        <v>4485</v>
      </c>
      <c r="C1652">
        <v>2016</v>
      </c>
      <c r="D1652">
        <f t="shared" si="101"/>
        <v>160797.20610000001</v>
      </c>
      <c r="E1652">
        <v>99915</v>
      </c>
      <c r="F1652" t="s">
        <v>4486</v>
      </c>
      <c r="G1652" t="s">
        <v>29</v>
      </c>
      <c r="H1652" t="s">
        <v>410</v>
      </c>
      <c r="I1652" t="s">
        <v>72</v>
      </c>
      <c r="J1652" t="s">
        <v>40</v>
      </c>
      <c r="K1652" t="s">
        <v>118</v>
      </c>
      <c r="L1652" t="s">
        <v>23</v>
      </c>
      <c r="M1652">
        <f t="shared" si="102"/>
        <v>1</v>
      </c>
      <c r="N1652" t="s">
        <v>24</v>
      </c>
      <c r="O1652" t="s">
        <v>741</v>
      </c>
      <c r="P1652">
        <f t="shared" si="103"/>
        <v>22790</v>
      </c>
      <c r="Q1652">
        <v>26500</v>
      </c>
      <c r="R1652">
        <v>340</v>
      </c>
      <c r="S1652">
        <f t="shared" si="104"/>
        <v>3</v>
      </c>
    </row>
    <row r="1653" spans="1:19" x14ac:dyDescent="0.25">
      <c r="A1653" t="s">
        <v>16</v>
      </c>
      <c r="B1653" t="s">
        <v>4487</v>
      </c>
      <c r="C1653">
        <v>2022</v>
      </c>
      <c r="D1653">
        <f t="shared" si="101"/>
        <v>12329.15374</v>
      </c>
      <c r="E1653">
        <v>7661</v>
      </c>
      <c r="F1653" t="s">
        <v>4488</v>
      </c>
      <c r="H1653" t="s">
        <v>1019</v>
      </c>
      <c r="I1653" t="s">
        <v>778</v>
      </c>
      <c r="J1653" t="s">
        <v>4489</v>
      </c>
      <c r="K1653" t="s">
        <v>1506</v>
      </c>
      <c r="L1653" t="s">
        <v>41</v>
      </c>
      <c r="M1653">
        <f t="shared" si="102"/>
        <v>0</v>
      </c>
      <c r="O1653" t="s">
        <v>4490</v>
      </c>
      <c r="P1653">
        <f t="shared" si="103"/>
        <v>42655.14</v>
      </c>
      <c r="Q1653">
        <v>49599</v>
      </c>
      <c r="R1653" t="e">
        <v>#VALUE!</v>
      </c>
      <c r="S1653" t="e">
        <f t="shared" si="104"/>
        <v>#VALUE!</v>
      </c>
    </row>
    <row r="1654" spans="1:19" x14ac:dyDescent="0.25">
      <c r="A1654" t="s">
        <v>148</v>
      </c>
      <c r="B1654" t="s">
        <v>2195</v>
      </c>
      <c r="C1654">
        <v>2007</v>
      </c>
      <c r="D1654">
        <f t="shared" si="101"/>
        <v>284853.18</v>
      </c>
      <c r="E1654">
        <v>177000</v>
      </c>
      <c r="F1654" t="s">
        <v>2911</v>
      </c>
      <c r="G1654" t="s">
        <v>19</v>
      </c>
      <c r="H1654" t="s">
        <v>821</v>
      </c>
      <c r="I1654" t="s">
        <v>557</v>
      </c>
      <c r="J1654" t="s">
        <v>226</v>
      </c>
      <c r="K1654" t="s">
        <v>146</v>
      </c>
      <c r="L1654" t="s">
        <v>23</v>
      </c>
      <c r="M1654">
        <f t="shared" si="102"/>
        <v>1</v>
      </c>
      <c r="N1654" t="s">
        <v>24</v>
      </c>
      <c r="O1654" t="s">
        <v>3826</v>
      </c>
      <c r="P1654">
        <f t="shared" si="103"/>
        <v>9245</v>
      </c>
      <c r="Q1654">
        <v>10750</v>
      </c>
      <c r="R1654">
        <v>320</v>
      </c>
      <c r="S1654">
        <f t="shared" si="104"/>
        <v>5.3</v>
      </c>
    </row>
    <row r="1655" spans="1:19" x14ac:dyDescent="0.25">
      <c r="A1655" t="s">
        <v>130</v>
      </c>
      <c r="B1655" t="s">
        <v>1959</v>
      </c>
      <c r="C1655">
        <v>2008</v>
      </c>
      <c r="D1655">
        <f t="shared" si="101"/>
        <v>162382.40599999999</v>
      </c>
      <c r="E1655">
        <v>100900</v>
      </c>
      <c r="F1655" t="s">
        <v>4491</v>
      </c>
      <c r="G1655" t="s">
        <v>29</v>
      </c>
      <c r="H1655" t="s">
        <v>1961</v>
      </c>
      <c r="I1655" t="s">
        <v>72</v>
      </c>
      <c r="J1655" t="s">
        <v>22</v>
      </c>
      <c r="K1655" t="s">
        <v>33</v>
      </c>
      <c r="L1655" t="s">
        <v>41</v>
      </c>
      <c r="M1655">
        <f t="shared" si="102"/>
        <v>0</v>
      </c>
      <c r="N1655" t="s">
        <v>24</v>
      </c>
      <c r="O1655" t="s">
        <v>2673</v>
      </c>
      <c r="P1655">
        <f t="shared" si="103"/>
        <v>6019.14</v>
      </c>
      <c r="Q1655">
        <v>6999</v>
      </c>
      <c r="R1655">
        <v>261</v>
      </c>
      <c r="S1655">
        <f t="shared" si="104"/>
        <v>4</v>
      </c>
    </row>
    <row r="1656" spans="1:19" x14ac:dyDescent="0.25">
      <c r="A1656" t="s">
        <v>43</v>
      </c>
      <c r="B1656" t="s">
        <v>4492</v>
      </c>
      <c r="C1656">
        <v>2017</v>
      </c>
      <c r="D1656">
        <f t="shared" si="101"/>
        <v>172810.92920000001</v>
      </c>
      <c r="E1656">
        <v>107380</v>
      </c>
      <c r="F1656" t="s">
        <v>4493</v>
      </c>
      <c r="G1656" t="s">
        <v>29</v>
      </c>
      <c r="H1656" t="s">
        <v>4494</v>
      </c>
      <c r="I1656" t="s">
        <v>48</v>
      </c>
      <c r="J1656" t="s">
        <v>22</v>
      </c>
      <c r="K1656" t="s">
        <v>33</v>
      </c>
      <c r="L1656" t="s">
        <v>23</v>
      </c>
      <c r="M1656">
        <f t="shared" si="102"/>
        <v>1</v>
      </c>
      <c r="N1656" t="s">
        <v>24</v>
      </c>
      <c r="O1656" t="s">
        <v>276</v>
      </c>
      <c r="P1656">
        <f t="shared" si="103"/>
        <v>15050</v>
      </c>
      <c r="Q1656">
        <v>17500</v>
      </c>
      <c r="R1656">
        <v>300</v>
      </c>
      <c r="S1656">
        <f t="shared" si="104"/>
        <v>3</v>
      </c>
    </row>
    <row r="1657" spans="1:19" x14ac:dyDescent="0.25">
      <c r="A1657" t="s">
        <v>16</v>
      </c>
      <c r="B1657" t="s">
        <v>4495</v>
      </c>
      <c r="C1657">
        <v>2021</v>
      </c>
      <c r="D1657">
        <f t="shared" si="101"/>
        <v>53039.018380000001</v>
      </c>
      <c r="E1657">
        <v>32957</v>
      </c>
      <c r="F1657" t="s">
        <v>4496</v>
      </c>
      <c r="G1657" t="s">
        <v>29</v>
      </c>
      <c r="H1657" t="s">
        <v>159</v>
      </c>
      <c r="I1657" t="s">
        <v>500</v>
      </c>
      <c r="J1657" t="s">
        <v>2098</v>
      </c>
      <c r="K1657" t="s">
        <v>22</v>
      </c>
      <c r="L1657" t="s">
        <v>41</v>
      </c>
      <c r="M1657">
        <f t="shared" si="102"/>
        <v>0</v>
      </c>
      <c r="O1657" t="s">
        <v>4497</v>
      </c>
      <c r="P1657">
        <f t="shared" si="103"/>
        <v>66994</v>
      </c>
      <c r="Q1657">
        <v>77900</v>
      </c>
      <c r="R1657" t="e">
        <v>#VALUE!</v>
      </c>
      <c r="S1657" t="e">
        <f t="shared" si="104"/>
        <v>#VALUE!</v>
      </c>
    </row>
    <row r="1658" spans="1:19" x14ac:dyDescent="0.25">
      <c r="A1658" t="s">
        <v>56</v>
      </c>
      <c r="B1658" t="s">
        <v>4498</v>
      </c>
      <c r="C1658">
        <v>2016</v>
      </c>
      <c r="D1658">
        <f t="shared" si="101"/>
        <v>72420.3</v>
      </c>
      <c r="E1658">
        <v>45000</v>
      </c>
      <c r="F1658" t="s">
        <v>1357</v>
      </c>
      <c r="G1658" t="s">
        <v>29</v>
      </c>
      <c r="H1658" t="s">
        <v>4499</v>
      </c>
      <c r="I1658" t="s">
        <v>72</v>
      </c>
      <c r="J1658" t="s">
        <v>33</v>
      </c>
      <c r="K1658" t="s">
        <v>40</v>
      </c>
      <c r="L1658" t="s">
        <v>41</v>
      </c>
      <c r="M1658">
        <f t="shared" si="102"/>
        <v>0</v>
      </c>
      <c r="N1658" t="s">
        <v>24</v>
      </c>
      <c r="O1658" t="s">
        <v>1159</v>
      </c>
      <c r="P1658">
        <f t="shared" si="103"/>
        <v>14190</v>
      </c>
      <c r="Q1658">
        <v>16500</v>
      </c>
      <c r="R1658">
        <v>206</v>
      </c>
      <c r="S1658">
        <f t="shared" si="104"/>
        <v>2.4</v>
      </c>
    </row>
    <row r="1659" spans="1:19" x14ac:dyDescent="0.25">
      <c r="A1659" t="s">
        <v>130</v>
      </c>
      <c r="B1659" t="s">
        <v>4500</v>
      </c>
      <c r="C1659">
        <v>2013</v>
      </c>
      <c r="D1659">
        <f t="shared" si="101"/>
        <v>107825.78</v>
      </c>
      <c r="E1659">
        <v>67000</v>
      </c>
      <c r="F1659" t="s">
        <v>4501</v>
      </c>
      <c r="G1659" t="s">
        <v>29</v>
      </c>
      <c r="H1659" t="s">
        <v>1961</v>
      </c>
      <c r="I1659" t="s">
        <v>247</v>
      </c>
      <c r="J1659" t="s">
        <v>40</v>
      </c>
      <c r="K1659" t="s">
        <v>33</v>
      </c>
      <c r="L1659" t="s">
        <v>41</v>
      </c>
      <c r="M1659">
        <f t="shared" si="102"/>
        <v>0</v>
      </c>
      <c r="N1659" t="s">
        <v>24</v>
      </c>
      <c r="O1659" t="s">
        <v>49</v>
      </c>
      <c r="P1659">
        <f t="shared" si="103"/>
        <v>13330</v>
      </c>
      <c r="Q1659">
        <v>15500</v>
      </c>
      <c r="R1659">
        <v>261</v>
      </c>
      <c r="S1659">
        <f t="shared" si="104"/>
        <v>4</v>
      </c>
    </row>
    <row r="1660" spans="1:19" x14ac:dyDescent="0.25">
      <c r="A1660" t="s">
        <v>148</v>
      </c>
      <c r="B1660" t="s">
        <v>3194</v>
      </c>
      <c r="C1660">
        <v>2021</v>
      </c>
      <c r="D1660">
        <f t="shared" si="101"/>
        <v>20277.684000000001</v>
      </c>
      <c r="E1660">
        <v>12600</v>
      </c>
      <c r="F1660" t="s">
        <v>4502</v>
      </c>
      <c r="G1660" t="s">
        <v>29</v>
      </c>
      <c r="H1660" t="s">
        <v>3196</v>
      </c>
      <c r="I1660" t="s">
        <v>134</v>
      </c>
      <c r="J1660" t="s">
        <v>33</v>
      </c>
      <c r="K1660" t="s">
        <v>22</v>
      </c>
      <c r="L1660" t="s">
        <v>41</v>
      </c>
      <c r="M1660">
        <f t="shared" si="102"/>
        <v>0</v>
      </c>
      <c r="N1660" t="s">
        <v>24</v>
      </c>
      <c r="O1660" t="s">
        <v>711</v>
      </c>
      <c r="P1660">
        <f t="shared" si="103"/>
        <v>40420</v>
      </c>
      <c r="Q1660">
        <v>47000</v>
      </c>
      <c r="R1660">
        <v>455</v>
      </c>
      <c r="S1660">
        <f t="shared" si="104"/>
        <v>6.2</v>
      </c>
    </row>
    <row r="1661" spans="1:19" x14ac:dyDescent="0.25">
      <c r="A1661" t="s">
        <v>277</v>
      </c>
      <c r="B1661" t="s">
        <v>4503</v>
      </c>
      <c r="C1661">
        <v>2018</v>
      </c>
      <c r="D1661">
        <f t="shared" si="101"/>
        <v>40043.597880000001</v>
      </c>
      <c r="E1661">
        <v>24882</v>
      </c>
      <c r="F1661" t="s">
        <v>4504</v>
      </c>
      <c r="G1661" t="s">
        <v>29</v>
      </c>
      <c r="H1661" t="s">
        <v>3941</v>
      </c>
      <c r="I1661" t="s">
        <v>107</v>
      </c>
      <c r="J1661" t="s">
        <v>118</v>
      </c>
      <c r="K1661" t="s">
        <v>22</v>
      </c>
      <c r="L1661" t="s">
        <v>41</v>
      </c>
      <c r="M1661">
        <f t="shared" si="102"/>
        <v>0</v>
      </c>
      <c r="N1661" t="s">
        <v>24</v>
      </c>
      <c r="O1661" t="s">
        <v>4505</v>
      </c>
      <c r="P1661">
        <f t="shared" si="103"/>
        <v>51428</v>
      </c>
      <c r="Q1661">
        <v>59800</v>
      </c>
      <c r="R1661">
        <v>330</v>
      </c>
      <c r="S1661">
        <f t="shared" si="104"/>
        <v>3</v>
      </c>
    </row>
    <row r="1662" spans="1:19" x14ac:dyDescent="0.25">
      <c r="A1662" t="s">
        <v>56</v>
      </c>
      <c r="B1662" t="s">
        <v>4506</v>
      </c>
      <c r="C1662">
        <v>2020</v>
      </c>
      <c r="D1662">
        <f t="shared" si="101"/>
        <v>11104.446</v>
      </c>
      <c r="E1662">
        <v>6900</v>
      </c>
      <c r="F1662" t="s">
        <v>4507</v>
      </c>
      <c r="G1662" t="s">
        <v>29</v>
      </c>
      <c r="H1662" t="s">
        <v>2039</v>
      </c>
      <c r="I1662" t="s">
        <v>191</v>
      </c>
      <c r="J1662" t="s">
        <v>214</v>
      </c>
      <c r="K1662" t="s">
        <v>22</v>
      </c>
      <c r="L1662" t="s">
        <v>41</v>
      </c>
      <c r="M1662">
        <f t="shared" si="102"/>
        <v>0</v>
      </c>
      <c r="N1662" t="s">
        <v>24</v>
      </c>
      <c r="O1662" t="s">
        <v>1791</v>
      </c>
      <c r="P1662">
        <f t="shared" si="103"/>
        <v>37410</v>
      </c>
      <c r="Q1662">
        <v>43500</v>
      </c>
      <c r="R1662">
        <v>290</v>
      </c>
      <c r="S1662">
        <f t="shared" si="104"/>
        <v>3.5</v>
      </c>
    </row>
    <row r="1663" spans="1:19" x14ac:dyDescent="0.25">
      <c r="A1663" t="s">
        <v>201</v>
      </c>
      <c r="B1663" t="s">
        <v>4508</v>
      </c>
      <c r="C1663">
        <v>2019</v>
      </c>
      <c r="D1663">
        <f t="shared" si="101"/>
        <v>106337.14049999999</v>
      </c>
      <c r="E1663">
        <v>66075</v>
      </c>
      <c r="F1663" t="s">
        <v>4509</v>
      </c>
      <c r="G1663" t="s">
        <v>29</v>
      </c>
      <c r="H1663" t="s">
        <v>2506</v>
      </c>
      <c r="I1663" t="s">
        <v>31</v>
      </c>
      <c r="J1663" t="s">
        <v>4510</v>
      </c>
      <c r="K1663" t="s">
        <v>2508</v>
      </c>
      <c r="L1663" t="s">
        <v>41</v>
      </c>
      <c r="M1663">
        <f t="shared" si="102"/>
        <v>0</v>
      </c>
      <c r="O1663" t="s">
        <v>4511</v>
      </c>
      <c r="P1663">
        <f t="shared" si="103"/>
        <v>20428.439999999999</v>
      </c>
      <c r="Q1663">
        <v>23754</v>
      </c>
      <c r="R1663" t="e">
        <v>#VALUE!</v>
      </c>
      <c r="S1663" t="e">
        <f t="shared" si="104"/>
        <v>#VALUE!</v>
      </c>
    </row>
    <row r="1664" spans="1:19" x14ac:dyDescent="0.25">
      <c r="A1664" t="s">
        <v>26</v>
      </c>
      <c r="B1664" t="s">
        <v>27</v>
      </c>
      <c r="C1664">
        <v>2021</v>
      </c>
      <c r="D1664">
        <f t="shared" si="101"/>
        <v>109515.587</v>
      </c>
      <c r="E1664">
        <v>68050</v>
      </c>
      <c r="F1664" t="s">
        <v>4512</v>
      </c>
      <c r="G1664" t="s">
        <v>29</v>
      </c>
      <c r="H1664" t="s">
        <v>2843</v>
      </c>
      <c r="I1664" t="s">
        <v>95</v>
      </c>
      <c r="J1664" t="s">
        <v>22</v>
      </c>
      <c r="K1664" t="s">
        <v>22</v>
      </c>
      <c r="L1664" t="s">
        <v>41</v>
      </c>
      <c r="M1664">
        <f t="shared" si="102"/>
        <v>0</v>
      </c>
      <c r="N1664" t="s">
        <v>24</v>
      </c>
      <c r="O1664" t="s">
        <v>4513</v>
      </c>
      <c r="P1664">
        <f t="shared" si="103"/>
        <v>25456</v>
      </c>
      <c r="Q1664">
        <v>29600</v>
      </c>
      <c r="R1664">
        <v>291</v>
      </c>
      <c r="S1664">
        <f t="shared" si="104"/>
        <v>3.8</v>
      </c>
    </row>
    <row r="1665" spans="1:19" x14ac:dyDescent="0.25">
      <c r="A1665" t="s">
        <v>16</v>
      </c>
      <c r="B1665" t="s">
        <v>1603</v>
      </c>
      <c r="C1665">
        <v>2017</v>
      </c>
      <c r="D1665">
        <f t="shared" si="101"/>
        <v>205995.51999999999</v>
      </c>
      <c r="E1665">
        <v>128000</v>
      </c>
      <c r="F1665" t="s">
        <v>1657</v>
      </c>
      <c r="G1665" t="s">
        <v>245</v>
      </c>
      <c r="H1665" t="s">
        <v>4514</v>
      </c>
      <c r="I1665" t="s">
        <v>21</v>
      </c>
      <c r="J1665" t="s">
        <v>33</v>
      </c>
      <c r="K1665" t="s">
        <v>22</v>
      </c>
      <c r="L1665" t="s">
        <v>41</v>
      </c>
      <c r="M1665">
        <f t="shared" si="102"/>
        <v>0</v>
      </c>
      <c r="N1665" t="s">
        <v>24</v>
      </c>
      <c r="O1665" t="s">
        <v>1450</v>
      </c>
      <c r="P1665">
        <f t="shared" si="103"/>
        <v>43000</v>
      </c>
      <c r="Q1665">
        <v>50000</v>
      </c>
      <c r="R1665">
        <v>440</v>
      </c>
      <c r="S1665">
        <f t="shared" si="104"/>
        <v>6.7</v>
      </c>
    </row>
    <row r="1666" spans="1:19" x14ac:dyDescent="0.25">
      <c r="A1666" t="s">
        <v>68</v>
      </c>
      <c r="B1666" t="s">
        <v>4515</v>
      </c>
      <c r="C1666">
        <v>2021</v>
      </c>
      <c r="D1666">
        <f t="shared" si="101"/>
        <v>15243.66848</v>
      </c>
      <c r="E1666">
        <v>9472</v>
      </c>
      <c r="F1666" t="s">
        <v>4516</v>
      </c>
      <c r="G1666" t="s">
        <v>29</v>
      </c>
      <c r="H1666" t="s">
        <v>1919</v>
      </c>
      <c r="I1666" t="s">
        <v>72</v>
      </c>
      <c r="J1666" t="s">
        <v>118</v>
      </c>
      <c r="K1666" t="s">
        <v>40</v>
      </c>
      <c r="L1666" t="s">
        <v>41</v>
      </c>
      <c r="M1666">
        <f t="shared" si="102"/>
        <v>0</v>
      </c>
      <c r="N1666" t="s">
        <v>24</v>
      </c>
      <c r="O1666" t="s">
        <v>2464</v>
      </c>
      <c r="P1666">
        <f t="shared" si="103"/>
        <v>43860</v>
      </c>
      <c r="Q1666">
        <v>51000</v>
      </c>
      <c r="R1666">
        <v>255</v>
      </c>
      <c r="S1666">
        <f t="shared" si="104"/>
        <v>2</v>
      </c>
    </row>
    <row r="1667" spans="1:19" x14ac:dyDescent="0.25">
      <c r="A1667" t="s">
        <v>836</v>
      </c>
      <c r="B1667" t="s">
        <v>4517</v>
      </c>
      <c r="C1667">
        <v>2009</v>
      </c>
      <c r="D1667">
        <f t="shared" ref="D1667:D1730" si="105">E1667*1.60934</f>
        <v>299277.69442000001</v>
      </c>
      <c r="E1667">
        <v>185963</v>
      </c>
      <c r="F1667" t="s">
        <v>4518</v>
      </c>
      <c r="G1667" t="s">
        <v>29</v>
      </c>
      <c r="H1667" t="s">
        <v>4519</v>
      </c>
      <c r="I1667" t="s">
        <v>521</v>
      </c>
      <c r="J1667" t="s">
        <v>487</v>
      </c>
      <c r="K1667" t="s">
        <v>33</v>
      </c>
      <c r="L1667" t="s">
        <v>23</v>
      </c>
      <c r="M1667">
        <f t="shared" ref="M1667:M1730" si="106">IF(ISNUMBER(SEARCH("At least 1 accident or damage reported", L1667)), 1, 0)</f>
        <v>1</v>
      </c>
      <c r="N1667" t="s">
        <v>24</v>
      </c>
      <c r="O1667" t="s">
        <v>4520</v>
      </c>
      <c r="P1667">
        <f t="shared" ref="P1667:P1730" si="107">Q1667*0.86</f>
        <v>4386</v>
      </c>
      <c r="Q1667">
        <v>5100</v>
      </c>
      <c r="R1667">
        <v>168</v>
      </c>
      <c r="S1667">
        <f t="shared" ref="S1667:S1730" si="108">VALUE(SUBSTITUTE(MID(H1667, SEARCH("L", H1667)-4, 4), "L", ""))</f>
        <v>2.4</v>
      </c>
    </row>
    <row r="1668" spans="1:19" x14ac:dyDescent="0.25">
      <c r="A1668" t="s">
        <v>130</v>
      </c>
      <c r="B1668" t="s">
        <v>4521</v>
      </c>
      <c r="C1668">
        <v>2019</v>
      </c>
      <c r="D1668">
        <f t="shared" si="105"/>
        <v>83685.679999999993</v>
      </c>
      <c r="E1668">
        <v>52000</v>
      </c>
      <c r="F1668" t="s">
        <v>163</v>
      </c>
      <c r="G1668" t="s">
        <v>29</v>
      </c>
      <c r="H1668" t="s">
        <v>4406</v>
      </c>
      <c r="I1668" t="s">
        <v>521</v>
      </c>
      <c r="J1668" t="s">
        <v>22</v>
      </c>
      <c r="K1668" t="s">
        <v>33</v>
      </c>
      <c r="L1668" t="s">
        <v>23</v>
      </c>
      <c r="M1668">
        <f t="shared" si="106"/>
        <v>1</v>
      </c>
      <c r="N1668" t="s">
        <v>24</v>
      </c>
      <c r="O1668" t="s">
        <v>296</v>
      </c>
      <c r="P1668">
        <f t="shared" si="107"/>
        <v>16770</v>
      </c>
      <c r="Q1668">
        <v>19500</v>
      </c>
      <c r="R1668">
        <v>131</v>
      </c>
      <c r="S1668">
        <f t="shared" si="108"/>
        <v>2</v>
      </c>
    </row>
    <row r="1669" spans="1:19" x14ac:dyDescent="0.25">
      <c r="A1669" t="s">
        <v>1831</v>
      </c>
      <c r="B1669" t="s">
        <v>4522</v>
      </c>
      <c r="C1669">
        <v>2015</v>
      </c>
      <c r="D1669">
        <f t="shared" si="105"/>
        <v>110486.01901999999</v>
      </c>
      <c r="E1669">
        <v>68653</v>
      </c>
      <c r="F1669" t="s">
        <v>4523</v>
      </c>
      <c r="G1669" t="s">
        <v>29</v>
      </c>
      <c r="H1669" t="s">
        <v>506</v>
      </c>
      <c r="I1669" t="s">
        <v>21</v>
      </c>
      <c r="J1669" t="s">
        <v>40</v>
      </c>
      <c r="K1669" t="s">
        <v>22</v>
      </c>
      <c r="L1669" t="s">
        <v>23</v>
      </c>
      <c r="M1669">
        <f t="shared" si="106"/>
        <v>1</v>
      </c>
      <c r="N1669" t="s">
        <v>24</v>
      </c>
      <c r="O1669" t="s">
        <v>4524</v>
      </c>
      <c r="P1669">
        <f t="shared" si="107"/>
        <v>16297</v>
      </c>
      <c r="Q1669">
        <v>18950</v>
      </c>
      <c r="R1669">
        <v>288</v>
      </c>
      <c r="S1669">
        <f t="shared" si="108"/>
        <v>3.6</v>
      </c>
    </row>
    <row r="1670" spans="1:19" x14ac:dyDescent="0.25">
      <c r="A1670" t="s">
        <v>35</v>
      </c>
      <c r="B1670" t="s">
        <v>4525</v>
      </c>
      <c r="C1670">
        <v>2004</v>
      </c>
      <c r="D1670">
        <f t="shared" si="105"/>
        <v>244452.30864</v>
      </c>
      <c r="E1670">
        <v>151896</v>
      </c>
      <c r="F1670" t="s">
        <v>4526</v>
      </c>
      <c r="G1670" t="s">
        <v>29</v>
      </c>
      <c r="H1670" t="s">
        <v>4527</v>
      </c>
      <c r="I1670" t="s">
        <v>72</v>
      </c>
      <c r="J1670" t="s">
        <v>61</v>
      </c>
      <c r="K1670" t="s">
        <v>33</v>
      </c>
      <c r="L1670" t="s">
        <v>41</v>
      </c>
      <c r="M1670">
        <f t="shared" si="106"/>
        <v>0</v>
      </c>
      <c r="N1670" t="s">
        <v>24</v>
      </c>
      <c r="O1670" t="s">
        <v>507</v>
      </c>
      <c r="P1670">
        <f t="shared" si="107"/>
        <v>6794</v>
      </c>
      <c r="Q1670">
        <v>7900</v>
      </c>
      <c r="R1670">
        <v>230</v>
      </c>
      <c r="S1670">
        <f t="shared" si="108"/>
        <v>3.3</v>
      </c>
    </row>
    <row r="1671" spans="1:19" x14ac:dyDescent="0.25">
      <c r="A1671" t="s">
        <v>35</v>
      </c>
      <c r="B1671" t="s">
        <v>4528</v>
      </c>
      <c r="C1671">
        <v>2019</v>
      </c>
      <c r="D1671">
        <f t="shared" si="105"/>
        <v>70281.487139999997</v>
      </c>
      <c r="E1671">
        <v>43671</v>
      </c>
      <c r="F1671" t="s">
        <v>4529</v>
      </c>
      <c r="G1671" t="s">
        <v>46</v>
      </c>
      <c r="H1671" t="s">
        <v>2371</v>
      </c>
      <c r="I1671" t="s">
        <v>289</v>
      </c>
      <c r="J1671" t="s">
        <v>4530</v>
      </c>
      <c r="K1671" t="s">
        <v>512</v>
      </c>
      <c r="L1671" t="s">
        <v>41</v>
      </c>
      <c r="M1671">
        <f t="shared" si="106"/>
        <v>0</v>
      </c>
      <c r="O1671" t="s">
        <v>1705</v>
      </c>
      <c r="P1671">
        <f t="shared" si="107"/>
        <v>38657</v>
      </c>
      <c r="Q1671">
        <v>44950</v>
      </c>
      <c r="R1671" t="e">
        <v>#VALUE!</v>
      </c>
      <c r="S1671" t="e">
        <f t="shared" si="108"/>
        <v>#VALUE!</v>
      </c>
    </row>
    <row r="1672" spans="1:19" x14ac:dyDescent="0.25">
      <c r="A1672" t="s">
        <v>16</v>
      </c>
      <c r="B1672" t="s">
        <v>1603</v>
      </c>
      <c r="C1672">
        <v>2017</v>
      </c>
      <c r="D1672">
        <f t="shared" si="105"/>
        <v>116078.47551999999</v>
      </c>
      <c r="E1672">
        <v>72128</v>
      </c>
      <c r="F1672" t="s">
        <v>4531</v>
      </c>
      <c r="G1672" t="s">
        <v>19</v>
      </c>
      <c r="H1672" t="s">
        <v>1605</v>
      </c>
      <c r="I1672" t="s">
        <v>571</v>
      </c>
      <c r="J1672" t="s">
        <v>118</v>
      </c>
      <c r="K1672" t="s">
        <v>4532</v>
      </c>
      <c r="M1672">
        <f t="shared" si="106"/>
        <v>0</v>
      </c>
      <c r="O1672" t="s">
        <v>4533</v>
      </c>
      <c r="P1672">
        <f t="shared" si="107"/>
        <v>39547.1</v>
      </c>
      <c r="Q1672">
        <v>45985</v>
      </c>
      <c r="R1672" t="e">
        <v>#VALUE!</v>
      </c>
      <c r="S1672" t="e">
        <f t="shared" si="108"/>
        <v>#VALUE!</v>
      </c>
    </row>
    <row r="1673" spans="1:19" x14ac:dyDescent="0.25">
      <c r="A1673" t="s">
        <v>201</v>
      </c>
      <c r="B1673" t="s">
        <v>4534</v>
      </c>
      <c r="C1673">
        <v>2013</v>
      </c>
      <c r="D1673">
        <f t="shared" si="105"/>
        <v>215984.69338000001</v>
      </c>
      <c r="E1673">
        <v>134207</v>
      </c>
      <c r="F1673" t="s">
        <v>4535</v>
      </c>
      <c r="G1673" t="s">
        <v>29</v>
      </c>
      <c r="H1673" t="s">
        <v>4536</v>
      </c>
      <c r="I1673" t="s">
        <v>72</v>
      </c>
      <c r="J1673" t="s">
        <v>22</v>
      </c>
      <c r="K1673" t="s">
        <v>136</v>
      </c>
      <c r="L1673" t="s">
        <v>23</v>
      </c>
      <c r="M1673">
        <f t="shared" si="106"/>
        <v>1</v>
      </c>
      <c r="N1673" t="s">
        <v>24</v>
      </c>
      <c r="O1673" t="s">
        <v>1519</v>
      </c>
      <c r="P1673">
        <f t="shared" si="107"/>
        <v>4730</v>
      </c>
      <c r="Q1673">
        <v>5500</v>
      </c>
      <c r="R1673">
        <v>156</v>
      </c>
      <c r="S1673">
        <f t="shared" si="108"/>
        <v>2</v>
      </c>
    </row>
    <row r="1674" spans="1:19" x14ac:dyDescent="0.25">
      <c r="A1674" t="s">
        <v>503</v>
      </c>
      <c r="B1674" t="s">
        <v>756</v>
      </c>
      <c r="C1674">
        <v>2020</v>
      </c>
      <c r="D1674">
        <f t="shared" si="105"/>
        <v>42599.229800000001</v>
      </c>
      <c r="E1674">
        <v>26470</v>
      </c>
      <c r="F1674" t="s">
        <v>4537</v>
      </c>
      <c r="G1674" t="s">
        <v>29</v>
      </c>
      <c r="H1674" t="s">
        <v>758</v>
      </c>
      <c r="I1674" t="s">
        <v>123</v>
      </c>
      <c r="J1674" t="s">
        <v>526</v>
      </c>
      <c r="K1674" t="s">
        <v>266</v>
      </c>
      <c r="L1674" t="s">
        <v>41</v>
      </c>
      <c r="M1674">
        <f t="shared" si="106"/>
        <v>0</v>
      </c>
      <c r="N1674" t="s">
        <v>24</v>
      </c>
      <c r="O1674" t="s">
        <v>476</v>
      </c>
      <c r="P1674">
        <f t="shared" si="107"/>
        <v>25714</v>
      </c>
      <c r="Q1674">
        <v>29900</v>
      </c>
      <c r="R1674" t="e">
        <v>#VALUE!</v>
      </c>
      <c r="S1674" t="e">
        <f t="shared" si="108"/>
        <v>#VALUE!</v>
      </c>
    </row>
    <row r="1675" spans="1:19" x14ac:dyDescent="0.25">
      <c r="A1675" t="s">
        <v>277</v>
      </c>
      <c r="B1675" t="s">
        <v>2626</v>
      </c>
      <c r="C1675">
        <v>2018</v>
      </c>
      <c r="D1675">
        <f t="shared" si="105"/>
        <v>132448.682</v>
      </c>
      <c r="E1675">
        <v>82300</v>
      </c>
      <c r="F1675" t="s">
        <v>4538</v>
      </c>
      <c r="G1675" t="s">
        <v>29</v>
      </c>
      <c r="H1675" t="s">
        <v>1440</v>
      </c>
      <c r="I1675" t="s">
        <v>48</v>
      </c>
      <c r="J1675" t="s">
        <v>22</v>
      </c>
      <c r="K1675" t="s">
        <v>22</v>
      </c>
      <c r="L1675" t="s">
        <v>41</v>
      </c>
      <c r="M1675">
        <f t="shared" si="106"/>
        <v>0</v>
      </c>
      <c r="N1675" t="s">
        <v>24</v>
      </c>
      <c r="O1675" t="s">
        <v>1024</v>
      </c>
      <c r="P1675">
        <f t="shared" si="107"/>
        <v>30100</v>
      </c>
      <c r="Q1675">
        <v>35000</v>
      </c>
      <c r="R1675">
        <v>252</v>
      </c>
      <c r="S1675">
        <f t="shared" si="108"/>
        <v>2</v>
      </c>
    </row>
    <row r="1676" spans="1:19" x14ac:dyDescent="0.25">
      <c r="A1676" t="s">
        <v>35</v>
      </c>
      <c r="B1676" t="s">
        <v>486</v>
      </c>
      <c r="C1676">
        <v>2015</v>
      </c>
      <c r="D1676">
        <f t="shared" si="105"/>
        <v>199558.16</v>
      </c>
      <c r="E1676">
        <v>124000</v>
      </c>
      <c r="F1676" t="s">
        <v>4539</v>
      </c>
      <c r="G1676" t="s">
        <v>29</v>
      </c>
      <c r="H1676" t="s">
        <v>351</v>
      </c>
      <c r="I1676" t="s">
        <v>107</v>
      </c>
      <c r="J1676" t="s">
        <v>40</v>
      </c>
      <c r="K1676" t="s">
        <v>40</v>
      </c>
      <c r="L1676" t="s">
        <v>41</v>
      </c>
      <c r="M1676">
        <f t="shared" si="106"/>
        <v>0</v>
      </c>
      <c r="N1676" t="s">
        <v>24</v>
      </c>
      <c r="O1676" t="s">
        <v>720</v>
      </c>
      <c r="P1676">
        <f t="shared" si="107"/>
        <v>20640</v>
      </c>
      <c r="Q1676">
        <v>24000</v>
      </c>
      <c r="R1676">
        <v>306</v>
      </c>
      <c r="S1676">
        <f t="shared" si="108"/>
        <v>3.5</v>
      </c>
    </row>
    <row r="1677" spans="1:19" x14ac:dyDescent="0.25">
      <c r="A1677" t="s">
        <v>50</v>
      </c>
      <c r="B1677" t="s">
        <v>4540</v>
      </c>
      <c r="C1677">
        <v>2020</v>
      </c>
      <c r="D1677">
        <f t="shared" si="105"/>
        <v>38339.306819999998</v>
      </c>
      <c r="E1677">
        <v>23823</v>
      </c>
      <c r="F1677" t="s">
        <v>4541</v>
      </c>
      <c r="G1677" t="s">
        <v>29</v>
      </c>
      <c r="H1677" t="s">
        <v>1436</v>
      </c>
      <c r="I1677" t="s">
        <v>31</v>
      </c>
      <c r="J1677" t="s">
        <v>338</v>
      </c>
      <c r="K1677" t="s">
        <v>22</v>
      </c>
      <c r="L1677" t="s">
        <v>41</v>
      </c>
      <c r="M1677">
        <f t="shared" si="106"/>
        <v>0</v>
      </c>
      <c r="N1677" t="s">
        <v>24</v>
      </c>
      <c r="O1677" t="s">
        <v>4461</v>
      </c>
      <c r="P1677">
        <f t="shared" si="107"/>
        <v>42995.7</v>
      </c>
      <c r="Q1677">
        <v>49995</v>
      </c>
      <c r="R1677" t="e">
        <v>#VALUE!</v>
      </c>
      <c r="S1677" t="e">
        <f t="shared" si="108"/>
        <v>#VALUE!</v>
      </c>
    </row>
    <row r="1678" spans="1:19" x14ac:dyDescent="0.25">
      <c r="A1678" t="s">
        <v>503</v>
      </c>
      <c r="B1678" t="s">
        <v>4099</v>
      </c>
      <c r="C1678">
        <v>2002</v>
      </c>
      <c r="D1678">
        <f t="shared" si="105"/>
        <v>358239.08399999997</v>
      </c>
      <c r="E1678">
        <v>222600</v>
      </c>
      <c r="F1678" t="s">
        <v>4542</v>
      </c>
      <c r="G1678" t="s">
        <v>29</v>
      </c>
      <c r="H1678" t="s">
        <v>4543</v>
      </c>
      <c r="I1678" t="s">
        <v>557</v>
      </c>
      <c r="J1678" t="s">
        <v>33</v>
      </c>
      <c r="K1678" t="s">
        <v>146</v>
      </c>
      <c r="L1678" t="s">
        <v>41</v>
      </c>
      <c r="M1678">
        <f t="shared" si="106"/>
        <v>0</v>
      </c>
      <c r="N1678" t="s">
        <v>24</v>
      </c>
      <c r="O1678" t="s">
        <v>4544</v>
      </c>
      <c r="P1678">
        <f t="shared" si="107"/>
        <v>4299.1400000000003</v>
      </c>
      <c r="Q1678">
        <v>4999</v>
      </c>
      <c r="R1678">
        <v>275</v>
      </c>
      <c r="S1678">
        <f t="shared" si="108"/>
        <v>4.8</v>
      </c>
    </row>
    <row r="1679" spans="1:19" x14ac:dyDescent="0.25">
      <c r="A1679" t="s">
        <v>396</v>
      </c>
      <c r="B1679" t="s">
        <v>1091</v>
      </c>
      <c r="C1679">
        <v>2021</v>
      </c>
      <c r="D1679">
        <f t="shared" si="105"/>
        <v>15288.73</v>
      </c>
      <c r="E1679">
        <v>9500</v>
      </c>
      <c r="F1679" t="s">
        <v>1230</v>
      </c>
      <c r="G1679" t="s">
        <v>29</v>
      </c>
      <c r="H1679" t="s">
        <v>1093</v>
      </c>
      <c r="I1679" t="s">
        <v>72</v>
      </c>
      <c r="J1679" t="s">
        <v>118</v>
      </c>
      <c r="K1679" t="s">
        <v>22</v>
      </c>
      <c r="L1679" t="s">
        <v>41</v>
      </c>
      <c r="M1679">
        <f t="shared" si="106"/>
        <v>0</v>
      </c>
      <c r="N1679" t="s">
        <v>24</v>
      </c>
      <c r="O1679" t="s">
        <v>4545</v>
      </c>
      <c r="P1679">
        <f t="shared" si="107"/>
        <v>240714</v>
      </c>
      <c r="Q1679">
        <v>279900</v>
      </c>
      <c r="R1679">
        <v>641</v>
      </c>
      <c r="S1679">
        <f t="shared" si="108"/>
        <v>4</v>
      </c>
    </row>
    <row r="1680" spans="1:19" x14ac:dyDescent="0.25">
      <c r="A1680" t="s">
        <v>43</v>
      </c>
      <c r="B1680" t="s">
        <v>3096</v>
      </c>
      <c r="C1680">
        <v>2014</v>
      </c>
      <c r="D1680">
        <f t="shared" si="105"/>
        <v>248235.86697999999</v>
      </c>
      <c r="E1680">
        <v>154247</v>
      </c>
      <c r="F1680" t="s">
        <v>4546</v>
      </c>
      <c r="G1680" t="s">
        <v>29</v>
      </c>
      <c r="H1680" t="s">
        <v>1184</v>
      </c>
      <c r="I1680" t="s">
        <v>72</v>
      </c>
      <c r="J1680" t="s">
        <v>22</v>
      </c>
      <c r="K1680" t="s">
        <v>22</v>
      </c>
      <c r="L1680" t="s">
        <v>23</v>
      </c>
      <c r="M1680">
        <f t="shared" si="106"/>
        <v>1</v>
      </c>
      <c r="N1680" t="s">
        <v>24</v>
      </c>
      <c r="O1680" t="s">
        <v>683</v>
      </c>
      <c r="P1680">
        <f t="shared" si="107"/>
        <v>10750</v>
      </c>
      <c r="Q1680">
        <v>12500</v>
      </c>
      <c r="R1680">
        <v>265</v>
      </c>
      <c r="S1680">
        <f t="shared" si="108"/>
        <v>3.5</v>
      </c>
    </row>
    <row r="1681" spans="1:19" x14ac:dyDescent="0.25">
      <c r="A1681" t="s">
        <v>148</v>
      </c>
      <c r="B1681" t="s">
        <v>4547</v>
      </c>
      <c r="C1681">
        <v>2008</v>
      </c>
      <c r="D1681">
        <f t="shared" si="105"/>
        <v>205995.51999999999</v>
      </c>
      <c r="E1681">
        <v>128000</v>
      </c>
      <c r="F1681" t="s">
        <v>1657</v>
      </c>
      <c r="G1681" t="s">
        <v>29</v>
      </c>
      <c r="H1681" t="s">
        <v>4548</v>
      </c>
      <c r="I1681" t="s">
        <v>21</v>
      </c>
      <c r="J1681" t="s">
        <v>146</v>
      </c>
      <c r="K1681" t="s">
        <v>22</v>
      </c>
      <c r="L1681" t="s">
        <v>41</v>
      </c>
      <c r="M1681">
        <f t="shared" si="106"/>
        <v>0</v>
      </c>
      <c r="N1681" t="s">
        <v>24</v>
      </c>
      <c r="O1681" t="s">
        <v>2737</v>
      </c>
      <c r="P1681">
        <f t="shared" si="107"/>
        <v>20210</v>
      </c>
      <c r="Q1681">
        <v>23500</v>
      </c>
      <c r="R1681">
        <v>353</v>
      </c>
      <c r="S1681">
        <f t="shared" si="108"/>
        <v>6</v>
      </c>
    </row>
    <row r="1682" spans="1:19" x14ac:dyDescent="0.25">
      <c r="A1682" t="s">
        <v>403</v>
      </c>
      <c r="B1682" t="s">
        <v>3677</v>
      </c>
      <c r="C1682">
        <v>2008</v>
      </c>
      <c r="D1682">
        <f t="shared" si="105"/>
        <v>112653.8</v>
      </c>
      <c r="E1682">
        <v>70000</v>
      </c>
      <c r="F1682" t="s">
        <v>229</v>
      </c>
      <c r="G1682" t="s">
        <v>29</v>
      </c>
      <c r="H1682" t="s">
        <v>4549</v>
      </c>
      <c r="I1682" t="s">
        <v>72</v>
      </c>
      <c r="J1682" t="s">
        <v>40</v>
      </c>
      <c r="K1682" t="s">
        <v>108</v>
      </c>
      <c r="L1682" t="s">
        <v>23</v>
      </c>
      <c r="M1682">
        <f t="shared" si="106"/>
        <v>1</v>
      </c>
      <c r="N1682" t="s">
        <v>24</v>
      </c>
      <c r="O1682" t="s">
        <v>2056</v>
      </c>
      <c r="P1682">
        <f t="shared" si="107"/>
        <v>11180</v>
      </c>
      <c r="Q1682">
        <v>13000</v>
      </c>
      <c r="R1682">
        <v>405</v>
      </c>
      <c r="S1682">
        <f t="shared" si="108"/>
        <v>4.2</v>
      </c>
    </row>
    <row r="1683" spans="1:19" x14ac:dyDescent="0.25">
      <c r="A1683" t="s">
        <v>56</v>
      </c>
      <c r="B1683" t="s">
        <v>4550</v>
      </c>
      <c r="C1683">
        <v>1995</v>
      </c>
      <c r="D1683">
        <f t="shared" si="105"/>
        <v>197948.82</v>
      </c>
      <c r="E1683">
        <v>123000</v>
      </c>
      <c r="F1683" t="s">
        <v>2521</v>
      </c>
      <c r="G1683" t="s">
        <v>136</v>
      </c>
      <c r="H1683" t="s">
        <v>136</v>
      </c>
      <c r="I1683" t="s">
        <v>839</v>
      </c>
      <c r="J1683" t="s">
        <v>118</v>
      </c>
      <c r="K1683" t="s">
        <v>40</v>
      </c>
      <c r="L1683" t="s">
        <v>41</v>
      </c>
      <c r="M1683">
        <f t="shared" si="106"/>
        <v>0</v>
      </c>
      <c r="N1683" t="s">
        <v>24</v>
      </c>
      <c r="O1683" t="s">
        <v>2136</v>
      </c>
      <c r="P1683">
        <f t="shared" si="107"/>
        <v>9459.14</v>
      </c>
      <c r="Q1683">
        <v>10999</v>
      </c>
      <c r="R1683" t="e">
        <v>#VALUE!</v>
      </c>
      <c r="S1683" t="e">
        <f t="shared" si="108"/>
        <v>#VALUE!</v>
      </c>
    </row>
    <row r="1684" spans="1:19" x14ac:dyDescent="0.25">
      <c r="A1684" t="s">
        <v>68</v>
      </c>
      <c r="B1684" t="s">
        <v>2101</v>
      </c>
      <c r="C1684">
        <v>2016</v>
      </c>
      <c r="D1684">
        <f t="shared" si="105"/>
        <v>84289.182499999995</v>
      </c>
      <c r="E1684">
        <v>52375</v>
      </c>
      <c r="F1684" t="s">
        <v>4551</v>
      </c>
      <c r="G1684" t="s">
        <v>29</v>
      </c>
      <c r="H1684" t="s">
        <v>2103</v>
      </c>
      <c r="I1684" t="s">
        <v>95</v>
      </c>
      <c r="J1684" t="s">
        <v>118</v>
      </c>
      <c r="K1684" t="s">
        <v>108</v>
      </c>
      <c r="L1684" t="s">
        <v>23</v>
      </c>
      <c r="M1684">
        <f t="shared" si="106"/>
        <v>1</v>
      </c>
      <c r="N1684" t="s">
        <v>24</v>
      </c>
      <c r="O1684" t="s">
        <v>4552</v>
      </c>
      <c r="P1684">
        <f t="shared" si="107"/>
        <v>41796</v>
      </c>
      <c r="Q1684">
        <v>48600</v>
      </c>
      <c r="R1684">
        <v>567</v>
      </c>
      <c r="S1684">
        <f t="shared" si="108"/>
        <v>4.4000000000000004</v>
      </c>
    </row>
    <row r="1685" spans="1:19" x14ac:dyDescent="0.25">
      <c r="A1685" t="s">
        <v>305</v>
      </c>
      <c r="B1685" t="s">
        <v>4553</v>
      </c>
      <c r="C1685">
        <v>2016</v>
      </c>
      <c r="D1685">
        <f t="shared" si="105"/>
        <v>161857.76115999999</v>
      </c>
      <c r="E1685">
        <v>100574</v>
      </c>
      <c r="F1685" t="s">
        <v>4554</v>
      </c>
      <c r="G1685" t="s">
        <v>29</v>
      </c>
      <c r="H1685" t="s">
        <v>280</v>
      </c>
      <c r="I1685" t="s">
        <v>95</v>
      </c>
      <c r="J1685" t="s">
        <v>22</v>
      </c>
      <c r="K1685" t="s">
        <v>22</v>
      </c>
      <c r="L1685" t="s">
        <v>23</v>
      </c>
      <c r="M1685">
        <f t="shared" si="106"/>
        <v>1</v>
      </c>
      <c r="N1685" t="s">
        <v>24</v>
      </c>
      <c r="O1685" t="s">
        <v>276</v>
      </c>
      <c r="P1685">
        <f t="shared" si="107"/>
        <v>15050</v>
      </c>
      <c r="Q1685">
        <v>17500</v>
      </c>
      <c r="R1685">
        <v>300</v>
      </c>
      <c r="S1685">
        <f t="shared" si="108"/>
        <v>3.6</v>
      </c>
    </row>
    <row r="1686" spans="1:19" x14ac:dyDescent="0.25">
      <c r="A1686" t="s">
        <v>305</v>
      </c>
      <c r="B1686" t="s">
        <v>4555</v>
      </c>
      <c r="C1686">
        <v>2014</v>
      </c>
      <c r="D1686">
        <f t="shared" si="105"/>
        <v>136793.9</v>
      </c>
      <c r="E1686">
        <v>85000</v>
      </c>
      <c r="F1686" t="s">
        <v>1365</v>
      </c>
      <c r="G1686" t="s">
        <v>29</v>
      </c>
      <c r="H1686" t="s">
        <v>4556</v>
      </c>
      <c r="I1686" t="s">
        <v>95</v>
      </c>
      <c r="J1686" t="s">
        <v>118</v>
      </c>
      <c r="K1686" t="s">
        <v>136</v>
      </c>
      <c r="L1686" t="s">
        <v>23</v>
      </c>
      <c r="M1686">
        <f t="shared" si="106"/>
        <v>1</v>
      </c>
      <c r="N1686" t="s">
        <v>24</v>
      </c>
      <c r="O1686" t="s">
        <v>4557</v>
      </c>
      <c r="P1686">
        <f t="shared" si="107"/>
        <v>9675</v>
      </c>
      <c r="Q1686">
        <v>11250</v>
      </c>
      <c r="R1686">
        <v>292</v>
      </c>
      <c r="S1686">
        <f t="shared" si="108"/>
        <v>3.6</v>
      </c>
    </row>
    <row r="1687" spans="1:19" x14ac:dyDescent="0.25">
      <c r="A1687" t="s">
        <v>56</v>
      </c>
      <c r="B1687" t="s">
        <v>4558</v>
      </c>
      <c r="C1687">
        <v>2023</v>
      </c>
      <c r="D1687">
        <f t="shared" si="105"/>
        <v>6371.3770599999998</v>
      </c>
      <c r="E1687">
        <v>3959</v>
      </c>
      <c r="F1687" t="s">
        <v>4559</v>
      </c>
      <c r="G1687" t="s">
        <v>29</v>
      </c>
      <c r="H1687" t="s">
        <v>1132</v>
      </c>
      <c r="I1687" t="s">
        <v>39</v>
      </c>
      <c r="J1687" t="s">
        <v>118</v>
      </c>
      <c r="K1687" t="s">
        <v>22</v>
      </c>
      <c r="L1687" t="s">
        <v>41</v>
      </c>
      <c r="M1687">
        <f t="shared" si="106"/>
        <v>0</v>
      </c>
      <c r="O1687" t="s">
        <v>4560</v>
      </c>
      <c r="P1687">
        <f t="shared" si="107"/>
        <v>42138.28</v>
      </c>
      <c r="Q1687">
        <v>48998</v>
      </c>
      <c r="R1687" t="e">
        <v>#VALUE!</v>
      </c>
      <c r="S1687">
        <f t="shared" si="108"/>
        <v>2</v>
      </c>
    </row>
    <row r="1688" spans="1:19" x14ac:dyDescent="0.25">
      <c r="A1688" t="s">
        <v>148</v>
      </c>
      <c r="B1688" t="s">
        <v>1366</v>
      </c>
      <c r="C1688">
        <v>2021</v>
      </c>
      <c r="D1688">
        <f t="shared" si="105"/>
        <v>16737.135999999999</v>
      </c>
      <c r="E1688">
        <v>10400</v>
      </c>
      <c r="F1688" t="s">
        <v>3177</v>
      </c>
      <c r="G1688" t="s">
        <v>29</v>
      </c>
      <c r="H1688" t="s">
        <v>1368</v>
      </c>
      <c r="I1688" t="s">
        <v>95</v>
      </c>
      <c r="J1688" t="s">
        <v>61</v>
      </c>
      <c r="K1688" t="s">
        <v>22</v>
      </c>
      <c r="L1688" t="s">
        <v>41</v>
      </c>
      <c r="M1688">
        <f t="shared" si="106"/>
        <v>0</v>
      </c>
      <c r="N1688" t="s">
        <v>24</v>
      </c>
      <c r="O1688" t="s">
        <v>4561</v>
      </c>
      <c r="P1688">
        <f t="shared" si="107"/>
        <v>62694</v>
      </c>
      <c r="Q1688">
        <v>72900</v>
      </c>
      <c r="R1688">
        <v>490</v>
      </c>
      <c r="S1688">
        <f t="shared" si="108"/>
        <v>6.2</v>
      </c>
    </row>
    <row r="1689" spans="1:19" x14ac:dyDescent="0.25">
      <c r="A1689" t="s">
        <v>148</v>
      </c>
      <c r="B1689" t="s">
        <v>3194</v>
      </c>
      <c r="C1689">
        <v>2019</v>
      </c>
      <c r="D1689">
        <f t="shared" si="105"/>
        <v>30899.328000000001</v>
      </c>
      <c r="E1689">
        <v>19200</v>
      </c>
      <c r="F1689" t="s">
        <v>4562</v>
      </c>
      <c r="G1689" t="s">
        <v>29</v>
      </c>
      <c r="H1689" t="s">
        <v>3196</v>
      </c>
      <c r="I1689" t="s">
        <v>134</v>
      </c>
      <c r="J1689" t="s">
        <v>487</v>
      </c>
      <c r="K1689" t="s">
        <v>22</v>
      </c>
      <c r="L1689" t="s">
        <v>41</v>
      </c>
      <c r="M1689">
        <f t="shared" si="106"/>
        <v>0</v>
      </c>
      <c r="N1689" t="s">
        <v>24</v>
      </c>
      <c r="O1689" t="s">
        <v>3331</v>
      </c>
      <c r="P1689">
        <f t="shared" si="107"/>
        <v>35690</v>
      </c>
      <c r="Q1689">
        <v>41500</v>
      </c>
      <c r="R1689">
        <v>455</v>
      </c>
      <c r="S1689">
        <f t="shared" si="108"/>
        <v>6.2</v>
      </c>
    </row>
    <row r="1690" spans="1:19" x14ac:dyDescent="0.25">
      <c r="A1690" t="s">
        <v>120</v>
      </c>
      <c r="B1690" t="s">
        <v>2679</v>
      </c>
      <c r="C1690">
        <v>2013</v>
      </c>
      <c r="D1690">
        <f t="shared" si="105"/>
        <v>130356.54</v>
      </c>
      <c r="E1690">
        <v>81000</v>
      </c>
      <c r="F1690" t="s">
        <v>2616</v>
      </c>
      <c r="G1690" t="s">
        <v>29</v>
      </c>
      <c r="H1690" t="s">
        <v>342</v>
      </c>
      <c r="I1690" t="s">
        <v>72</v>
      </c>
      <c r="J1690" t="s">
        <v>33</v>
      </c>
      <c r="K1690" t="s">
        <v>146</v>
      </c>
      <c r="L1690" t="s">
        <v>23</v>
      </c>
      <c r="M1690">
        <f t="shared" si="106"/>
        <v>1</v>
      </c>
      <c r="N1690" t="s">
        <v>24</v>
      </c>
      <c r="O1690" t="s">
        <v>2056</v>
      </c>
      <c r="P1690">
        <f t="shared" si="107"/>
        <v>11180</v>
      </c>
      <c r="Q1690">
        <v>13000</v>
      </c>
      <c r="R1690">
        <v>302</v>
      </c>
      <c r="S1690">
        <f t="shared" si="108"/>
        <v>3.5</v>
      </c>
    </row>
    <row r="1691" spans="1:19" x14ac:dyDescent="0.25">
      <c r="A1691" t="s">
        <v>16</v>
      </c>
      <c r="B1691" t="s">
        <v>4495</v>
      </c>
      <c r="C1691">
        <v>2022</v>
      </c>
      <c r="D1691">
        <f t="shared" si="105"/>
        <v>28084.592339999999</v>
      </c>
      <c r="E1691">
        <v>17451</v>
      </c>
      <c r="F1691" t="s">
        <v>4563</v>
      </c>
      <c r="G1691" t="s">
        <v>29</v>
      </c>
      <c r="H1691" t="s">
        <v>159</v>
      </c>
      <c r="I1691" t="s">
        <v>500</v>
      </c>
      <c r="J1691" t="s">
        <v>2098</v>
      </c>
      <c r="K1691" t="s">
        <v>4564</v>
      </c>
      <c r="L1691" t="s">
        <v>41</v>
      </c>
      <c r="M1691">
        <f t="shared" si="106"/>
        <v>0</v>
      </c>
      <c r="O1691" t="s">
        <v>4497</v>
      </c>
      <c r="P1691">
        <f t="shared" si="107"/>
        <v>66994</v>
      </c>
      <c r="Q1691">
        <v>77900</v>
      </c>
      <c r="R1691" t="e">
        <v>#VALUE!</v>
      </c>
      <c r="S1691" t="e">
        <f t="shared" si="108"/>
        <v>#VALUE!</v>
      </c>
    </row>
    <row r="1692" spans="1:19" x14ac:dyDescent="0.25">
      <c r="A1692" t="s">
        <v>130</v>
      </c>
      <c r="B1692" t="s">
        <v>3382</v>
      </c>
      <c r="C1692">
        <v>2011</v>
      </c>
      <c r="D1692">
        <f t="shared" si="105"/>
        <v>265541.09999999998</v>
      </c>
      <c r="E1692">
        <v>165000</v>
      </c>
      <c r="F1692" t="s">
        <v>4565</v>
      </c>
      <c r="G1692" t="s">
        <v>29</v>
      </c>
      <c r="H1692" t="s">
        <v>3384</v>
      </c>
      <c r="I1692" t="s">
        <v>72</v>
      </c>
      <c r="J1692" t="s">
        <v>22</v>
      </c>
      <c r="K1692" t="s">
        <v>136</v>
      </c>
      <c r="L1692" t="s">
        <v>41</v>
      </c>
      <c r="M1692">
        <f t="shared" si="106"/>
        <v>0</v>
      </c>
      <c r="N1692" t="s">
        <v>24</v>
      </c>
      <c r="O1692" t="s">
        <v>2961</v>
      </c>
      <c r="P1692">
        <f t="shared" si="107"/>
        <v>3440</v>
      </c>
      <c r="Q1692">
        <v>4000</v>
      </c>
      <c r="R1692">
        <v>122</v>
      </c>
      <c r="S1692">
        <f t="shared" si="108"/>
        <v>1.8</v>
      </c>
    </row>
    <row r="1693" spans="1:19" x14ac:dyDescent="0.25">
      <c r="A1693" t="s">
        <v>68</v>
      </c>
      <c r="B1693" t="s">
        <v>1687</v>
      </c>
      <c r="C1693">
        <v>2024</v>
      </c>
      <c r="D1693">
        <f t="shared" si="105"/>
        <v>199.55815999999999</v>
      </c>
      <c r="E1693">
        <v>124</v>
      </c>
      <c r="F1693" t="s">
        <v>4566</v>
      </c>
      <c r="G1693" t="s">
        <v>29</v>
      </c>
      <c r="H1693" t="s">
        <v>1689</v>
      </c>
      <c r="I1693" t="s">
        <v>107</v>
      </c>
      <c r="J1693" t="s">
        <v>73</v>
      </c>
      <c r="K1693" t="s">
        <v>22</v>
      </c>
      <c r="L1693" t="s">
        <v>41</v>
      </c>
      <c r="M1693">
        <f t="shared" si="106"/>
        <v>0</v>
      </c>
      <c r="N1693" t="s">
        <v>24</v>
      </c>
      <c r="O1693" t="s">
        <v>4567</v>
      </c>
      <c r="P1693">
        <f t="shared" si="107"/>
        <v>124700</v>
      </c>
      <c r="Q1693">
        <v>145000</v>
      </c>
      <c r="R1693">
        <v>543</v>
      </c>
      <c r="S1693">
        <f t="shared" si="108"/>
        <v>3</v>
      </c>
    </row>
    <row r="1694" spans="1:19" x14ac:dyDescent="0.25">
      <c r="A1694" t="s">
        <v>26</v>
      </c>
      <c r="B1694" t="s">
        <v>4568</v>
      </c>
      <c r="C1694">
        <v>2013</v>
      </c>
      <c r="D1694">
        <f t="shared" si="105"/>
        <v>189097.45</v>
      </c>
      <c r="E1694">
        <v>117500</v>
      </c>
      <c r="F1694" t="s">
        <v>4569</v>
      </c>
      <c r="G1694" t="s">
        <v>29</v>
      </c>
      <c r="H1694" t="s">
        <v>4570</v>
      </c>
      <c r="I1694" t="s">
        <v>21</v>
      </c>
      <c r="J1694" t="s">
        <v>61</v>
      </c>
      <c r="K1694" t="s">
        <v>33</v>
      </c>
      <c r="L1694" t="s">
        <v>23</v>
      </c>
      <c r="M1694">
        <f t="shared" si="106"/>
        <v>1</v>
      </c>
      <c r="N1694" t="s">
        <v>24</v>
      </c>
      <c r="O1694" t="s">
        <v>319</v>
      </c>
      <c r="P1694">
        <f t="shared" si="107"/>
        <v>5590</v>
      </c>
      <c r="Q1694">
        <v>6500</v>
      </c>
      <c r="R1694">
        <v>138</v>
      </c>
      <c r="S1694">
        <f t="shared" si="108"/>
        <v>1.6</v>
      </c>
    </row>
    <row r="1695" spans="1:19" x14ac:dyDescent="0.25">
      <c r="A1695" t="s">
        <v>120</v>
      </c>
      <c r="B1695" t="s">
        <v>4571</v>
      </c>
      <c r="C1695">
        <v>2018</v>
      </c>
      <c r="D1695">
        <f t="shared" si="105"/>
        <v>116677.15</v>
      </c>
      <c r="E1695">
        <v>72500</v>
      </c>
      <c r="F1695" t="s">
        <v>4219</v>
      </c>
      <c r="G1695" t="s">
        <v>29</v>
      </c>
      <c r="H1695" t="s">
        <v>190</v>
      </c>
      <c r="I1695" t="s">
        <v>72</v>
      </c>
      <c r="J1695" t="s">
        <v>22</v>
      </c>
      <c r="K1695" t="s">
        <v>22</v>
      </c>
      <c r="L1695" t="s">
        <v>41</v>
      </c>
      <c r="M1695">
        <f t="shared" si="106"/>
        <v>0</v>
      </c>
      <c r="N1695" t="s">
        <v>24</v>
      </c>
      <c r="O1695" t="s">
        <v>147</v>
      </c>
      <c r="P1695">
        <f t="shared" si="107"/>
        <v>51600</v>
      </c>
      <c r="Q1695">
        <v>60000</v>
      </c>
      <c r="R1695">
        <v>362</v>
      </c>
      <c r="S1695">
        <f t="shared" si="108"/>
        <v>3</v>
      </c>
    </row>
    <row r="1696" spans="1:19" x14ac:dyDescent="0.25">
      <c r="A1696" t="s">
        <v>277</v>
      </c>
      <c r="B1696" t="s">
        <v>4572</v>
      </c>
      <c r="C1696">
        <v>2023</v>
      </c>
      <c r="D1696">
        <f t="shared" si="105"/>
        <v>426.4751</v>
      </c>
      <c r="E1696">
        <v>265</v>
      </c>
      <c r="F1696" t="s">
        <v>4573</v>
      </c>
      <c r="G1696" t="s">
        <v>29</v>
      </c>
      <c r="H1696" t="s">
        <v>3498</v>
      </c>
      <c r="I1696" t="s">
        <v>904</v>
      </c>
      <c r="J1696" t="s">
        <v>22</v>
      </c>
      <c r="K1696" t="s">
        <v>33</v>
      </c>
      <c r="L1696" t="s">
        <v>41</v>
      </c>
      <c r="M1696">
        <f t="shared" si="106"/>
        <v>0</v>
      </c>
      <c r="N1696" t="s">
        <v>24</v>
      </c>
      <c r="O1696" t="s">
        <v>472</v>
      </c>
      <c r="P1696">
        <f t="shared" si="107"/>
        <v>240757</v>
      </c>
      <c r="Q1696">
        <v>279950</v>
      </c>
      <c r="R1696" t="e">
        <v>#VALUE!</v>
      </c>
      <c r="S1696" t="e">
        <f t="shared" si="108"/>
        <v>#VALUE!</v>
      </c>
    </row>
    <row r="1697" spans="1:19" x14ac:dyDescent="0.25">
      <c r="A1697" t="s">
        <v>120</v>
      </c>
      <c r="B1697" t="s">
        <v>2149</v>
      </c>
      <c r="C1697">
        <v>2020</v>
      </c>
      <c r="D1697">
        <f t="shared" si="105"/>
        <v>34140.538760000003</v>
      </c>
      <c r="E1697">
        <v>21214</v>
      </c>
      <c r="F1697" t="s">
        <v>4574</v>
      </c>
      <c r="G1697" t="s">
        <v>29</v>
      </c>
      <c r="H1697" t="s">
        <v>777</v>
      </c>
      <c r="I1697" t="s">
        <v>123</v>
      </c>
      <c r="J1697" t="s">
        <v>851</v>
      </c>
      <c r="K1697" t="s">
        <v>22</v>
      </c>
      <c r="L1697" t="s">
        <v>41</v>
      </c>
      <c r="M1697">
        <f t="shared" si="106"/>
        <v>0</v>
      </c>
      <c r="O1697" t="s">
        <v>4575</v>
      </c>
      <c r="P1697">
        <f t="shared" si="107"/>
        <v>101394</v>
      </c>
      <c r="Q1697">
        <v>117900</v>
      </c>
      <c r="R1697" t="e">
        <v>#VALUE!</v>
      </c>
      <c r="S1697" t="e">
        <f t="shared" si="108"/>
        <v>#VALUE!</v>
      </c>
    </row>
    <row r="1698" spans="1:19" x14ac:dyDescent="0.25">
      <c r="A1698" t="s">
        <v>50</v>
      </c>
      <c r="B1698" t="s">
        <v>4576</v>
      </c>
      <c r="C1698">
        <v>2014</v>
      </c>
      <c r="D1698">
        <f t="shared" si="105"/>
        <v>89421.367759999994</v>
      </c>
      <c r="E1698">
        <v>55564</v>
      </c>
      <c r="F1698" t="s">
        <v>4577</v>
      </c>
      <c r="G1698" t="s">
        <v>245</v>
      </c>
      <c r="H1698" t="s">
        <v>3014</v>
      </c>
      <c r="I1698" t="s">
        <v>95</v>
      </c>
      <c r="J1698" t="s">
        <v>22</v>
      </c>
      <c r="K1698" t="s">
        <v>22</v>
      </c>
      <c r="L1698" t="s">
        <v>23</v>
      </c>
      <c r="M1698">
        <f t="shared" si="106"/>
        <v>1</v>
      </c>
      <c r="N1698" t="s">
        <v>24</v>
      </c>
      <c r="O1698" t="s">
        <v>1152</v>
      </c>
      <c r="P1698">
        <f t="shared" si="107"/>
        <v>19350</v>
      </c>
      <c r="Q1698">
        <v>22500</v>
      </c>
      <c r="R1698">
        <v>240</v>
      </c>
      <c r="S1698">
        <f t="shared" si="108"/>
        <v>3</v>
      </c>
    </row>
    <row r="1699" spans="1:19" x14ac:dyDescent="0.25">
      <c r="A1699" t="s">
        <v>363</v>
      </c>
      <c r="B1699" t="s">
        <v>4578</v>
      </c>
      <c r="C1699">
        <v>2023</v>
      </c>
      <c r="D1699">
        <f t="shared" si="105"/>
        <v>1754.1805999999999</v>
      </c>
      <c r="E1699">
        <v>1090</v>
      </c>
      <c r="F1699" t="s">
        <v>4579</v>
      </c>
      <c r="H1699" t="s">
        <v>4580</v>
      </c>
      <c r="I1699" t="s">
        <v>72</v>
      </c>
      <c r="J1699" t="s">
        <v>33</v>
      </c>
      <c r="K1699" t="s">
        <v>61</v>
      </c>
      <c r="L1699" t="s">
        <v>41</v>
      </c>
      <c r="M1699">
        <f t="shared" si="106"/>
        <v>0</v>
      </c>
      <c r="N1699" t="s">
        <v>24</v>
      </c>
      <c r="O1699" t="s">
        <v>141</v>
      </c>
      <c r="P1699">
        <f t="shared" si="107"/>
        <v>59125</v>
      </c>
      <c r="Q1699">
        <v>68750</v>
      </c>
      <c r="R1699">
        <v>500</v>
      </c>
      <c r="S1699" t="e">
        <f t="shared" si="108"/>
        <v>#VALUE!</v>
      </c>
    </row>
    <row r="1700" spans="1:19" x14ac:dyDescent="0.25">
      <c r="A1700" t="s">
        <v>328</v>
      </c>
      <c r="B1700" t="s">
        <v>4581</v>
      </c>
      <c r="C1700">
        <v>2019</v>
      </c>
      <c r="D1700">
        <f t="shared" si="105"/>
        <v>70006.289999999994</v>
      </c>
      <c r="E1700">
        <v>43500</v>
      </c>
      <c r="F1700" t="s">
        <v>4582</v>
      </c>
      <c r="G1700" t="s">
        <v>29</v>
      </c>
      <c r="H1700" t="s">
        <v>1391</v>
      </c>
      <c r="I1700" t="s">
        <v>107</v>
      </c>
      <c r="J1700" t="s">
        <v>33</v>
      </c>
      <c r="K1700" t="s">
        <v>22</v>
      </c>
      <c r="L1700" t="s">
        <v>41</v>
      </c>
      <c r="M1700">
        <f t="shared" si="106"/>
        <v>0</v>
      </c>
      <c r="N1700" t="s">
        <v>24</v>
      </c>
      <c r="O1700" t="s">
        <v>411</v>
      </c>
      <c r="P1700">
        <f t="shared" si="107"/>
        <v>25800</v>
      </c>
      <c r="Q1700">
        <v>30000</v>
      </c>
      <c r="R1700">
        <v>250</v>
      </c>
      <c r="S1700">
        <f t="shared" si="108"/>
        <v>2</v>
      </c>
    </row>
    <row r="1701" spans="1:19" x14ac:dyDescent="0.25">
      <c r="A1701" t="s">
        <v>120</v>
      </c>
      <c r="B1701" t="s">
        <v>1870</v>
      </c>
      <c r="C1701">
        <v>2019</v>
      </c>
      <c r="D1701">
        <f t="shared" si="105"/>
        <v>56326.9</v>
      </c>
      <c r="E1701">
        <v>35000</v>
      </c>
      <c r="F1701" t="s">
        <v>3023</v>
      </c>
      <c r="G1701" t="s">
        <v>46</v>
      </c>
      <c r="H1701" t="s">
        <v>3392</v>
      </c>
      <c r="I1701" t="s">
        <v>107</v>
      </c>
      <c r="J1701" t="s">
        <v>22</v>
      </c>
      <c r="K1701" t="s">
        <v>22</v>
      </c>
      <c r="L1701" t="s">
        <v>41</v>
      </c>
      <c r="M1701">
        <f t="shared" si="106"/>
        <v>0</v>
      </c>
      <c r="N1701" t="s">
        <v>24</v>
      </c>
      <c r="O1701" t="s">
        <v>4583</v>
      </c>
      <c r="P1701">
        <f t="shared" si="107"/>
        <v>71380</v>
      </c>
      <c r="Q1701">
        <v>83000</v>
      </c>
      <c r="R1701">
        <v>429</v>
      </c>
      <c r="S1701">
        <f t="shared" si="108"/>
        <v>3</v>
      </c>
    </row>
    <row r="1702" spans="1:19" x14ac:dyDescent="0.25">
      <c r="A1702" t="s">
        <v>503</v>
      </c>
      <c r="B1702" t="s">
        <v>4099</v>
      </c>
      <c r="C1702">
        <v>2017</v>
      </c>
      <c r="D1702">
        <f t="shared" si="105"/>
        <v>148109.16954</v>
      </c>
      <c r="E1702">
        <v>92031</v>
      </c>
      <c r="F1702" t="s">
        <v>4584</v>
      </c>
      <c r="G1702" t="s">
        <v>29</v>
      </c>
      <c r="H1702" t="s">
        <v>164</v>
      </c>
      <c r="I1702" t="s">
        <v>72</v>
      </c>
      <c r="J1702" t="s">
        <v>118</v>
      </c>
      <c r="K1702" t="s">
        <v>146</v>
      </c>
      <c r="L1702" t="s">
        <v>23</v>
      </c>
      <c r="M1702">
        <f t="shared" si="106"/>
        <v>1</v>
      </c>
      <c r="N1702" t="s">
        <v>24</v>
      </c>
      <c r="O1702" t="s">
        <v>411</v>
      </c>
      <c r="P1702">
        <f t="shared" si="107"/>
        <v>25800</v>
      </c>
      <c r="Q1702">
        <v>30000</v>
      </c>
      <c r="R1702">
        <v>355</v>
      </c>
      <c r="S1702">
        <f t="shared" si="108"/>
        <v>5.3</v>
      </c>
    </row>
    <row r="1703" spans="1:19" x14ac:dyDescent="0.25">
      <c r="A1703" t="s">
        <v>35</v>
      </c>
      <c r="B1703" t="s">
        <v>3670</v>
      </c>
      <c r="C1703">
        <v>2016</v>
      </c>
      <c r="D1703">
        <f t="shared" si="105"/>
        <v>206047.01887999999</v>
      </c>
      <c r="E1703">
        <v>128032</v>
      </c>
      <c r="F1703" t="s">
        <v>4585</v>
      </c>
      <c r="G1703" t="s">
        <v>29</v>
      </c>
      <c r="H1703" t="s">
        <v>77</v>
      </c>
      <c r="I1703" t="s">
        <v>107</v>
      </c>
      <c r="J1703" t="s">
        <v>61</v>
      </c>
      <c r="K1703" t="s">
        <v>22</v>
      </c>
      <c r="L1703" t="s">
        <v>41</v>
      </c>
      <c r="M1703">
        <f t="shared" si="106"/>
        <v>0</v>
      </c>
      <c r="N1703" t="s">
        <v>24</v>
      </c>
      <c r="O1703" t="s">
        <v>546</v>
      </c>
      <c r="P1703">
        <f t="shared" si="107"/>
        <v>15480</v>
      </c>
      <c r="Q1703">
        <v>18000</v>
      </c>
      <c r="R1703">
        <v>311</v>
      </c>
      <c r="S1703">
        <f t="shared" si="108"/>
        <v>3.5</v>
      </c>
    </row>
    <row r="1704" spans="1:19" x14ac:dyDescent="0.25">
      <c r="A1704" t="s">
        <v>110</v>
      </c>
      <c r="B1704" t="s">
        <v>4586</v>
      </c>
      <c r="C1704">
        <v>2018</v>
      </c>
      <c r="D1704">
        <f t="shared" si="105"/>
        <v>30255.592000000001</v>
      </c>
      <c r="E1704">
        <v>18800</v>
      </c>
      <c r="F1704" t="s">
        <v>4587</v>
      </c>
      <c r="G1704" t="s">
        <v>29</v>
      </c>
      <c r="H1704" t="s">
        <v>1783</v>
      </c>
      <c r="I1704" t="s">
        <v>95</v>
      </c>
      <c r="J1704" t="s">
        <v>118</v>
      </c>
      <c r="K1704" t="s">
        <v>118</v>
      </c>
      <c r="L1704" t="s">
        <v>41</v>
      </c>
      <c r="M1704">
        <f t="shared" si="106"/>
        <v>0</v>
      </c>
      <c r="N1704" t="s">
        <v>24</v>
      </c>
      <c r="O1704" t="s">
        <v>722</v>
      </c>
      <c r="P1704">
        <f t="shared" si="107"/>
        <v>22360</v>
      </c>
      <c r="Q1704">
        <v>26000</v>
      </c>
      <c r="R1704">
        <v>247</v>
      </c>
      <c r="S1704">
        <f t="shared" si="108"/>
        <v>2</v>
      </c>
    </row>
    <row r="1705" spans="1:19" x14ac:dyDescent="0.25">
      <c r="A1705" t="s">
        <v>68</v>
      </c>
      <c r="B1705" t="s">
        <v>4588</v>
      </c>
      <c r="C1705">
        <v>2023</v>
      </c>
      <c r="D1705">
        <f t="shared" si="105"/>
        <v>4667.0860000000002</v>
      </c>
      <c r="E1705">
        <v>2900</v>
      </c>
      <c r="F1705" t="s">
        <v>4589</v>
      </c>
      <c r="G1705" t="s">
        <v>29</v>
      </c>
      <c r="H1705" t="s">
        <v>3526</v>
      </c>
      <c r="I1705" t="s">
        <v>95</v>
      </c>
      <c r="J1705" t="s">
        <v>73</v>
      </c>
      <c r="K1705" t="s">
        <v>33</v>
      </c>
      <c r="L1705" t="s">
        <v>41</v>
      </c>
      <c r="M1705">
        <f t="shared" si="106"/>
        <v>0</v>
      </c>
      <c r="N1705" t="s">
        <v>24</v>
      </c>
      <c r="O1705" t="s">
        <v>4590</v>
      </c>
      <c r="P1705">
        <f t="shared" si="107"/>
        <v>101050</v>
      </c>
      <c r="Q1705">
        <v>117500</v>
      </c>
      <c r="R1705">
        <v>617</v>
      </c>
      <c r="S1705">
        <f t="shared" si="108"/>
        <v>4.4000000000000004</v>
      </c>
    </row>
    <row r="1706" spans="1:19" x14ac:dyDescent="0.25">
      <c r="A1706" t="s">
        <v>237</v>
      </c>
      <c r="B1706" t="s">
        <v>4591</v>
      </c>
      <c r="C1706">
        <v>2017</v>
      </c>
      <c r="D1706">
        <f t="shared" si="105"/>
        <v>147415.54399999999</v>
      </c>
      <c r="E1706">
        <v>91600</v>
      </c>
      <c r="F1706" t="s">
        <v>4592</v>
      </c>
      <c r="G1706" t="s">
        <v>29</v>
      </c>
      <c r="H1706" t="s">
        <v>1260</v>
      </c>
      <c r="I1706" t="s">
        <v>21</v>
      </c>
      <c r="J1706" t="s">
        <v>22</v>
      </c>
      <c r="K1706" t="s">
        <v>22</v>
      </c>
      <c r="L1706" t="s">
        <v>41</v>
      </c>
      <c r="M1706">
        <f t="shared" si="106"/>
        <v>0</v>
      </c>
      <c r="N1706" t="s">
        <v>24</v>
      </c>
      <c r="O1706" t="s">
        <v>722</v>
      </c>
      <c r="P1706">
        <f t="shared" si="107"/>
        <v>22360</v>
      </c>
      <c r="Q1706">
        <v>26000</v>
      </c>
      <c r="R1706">
        <v>280</v>
      </c>
      <c r="S1706">
        <f t="shared" si="108"/>
        <v>3.5</v>
      </c>
    </row>
    <row r="1707" spans="1:19" x14ac:dyDescent="0.25">
      <c r="A1707" t="s">
        <v>97</v>
      </c>
      <c r="B1707" t="s">
        <v>712</v>
      </c>
      <c r="C1707">
        <v>2019</v>
      </c>
      <c r="D1707">
        <f t="shared" si="105"/>
        <v>147806.61361999999</v>
      </c>
      <c r="E1707">
        <v>91843</v>
      </c>
      <c r="F1707" t="s">
        <v>4593</v>
      </c>
      <c r="G1707" t="s">
        <v>29</v>
      </c>
      <c r="H1707" t="s">
        <v>3431</v>
      </c>
      <c r="I1707" t="s">
        <v>247</v>
      </c>
      <c r="J1707" t="s">
        <v>40</v>
      </c>
      <c r="K1707" t="s">
        <v>22</v>
      </c>
      <c r="L1707" t="s">
        <v>23</v>
      </c>
      <c r="M1707">
        <f t="shared" si="106"/>
        <v>1</v>
      </c>
      <c r="N1707" t="s">
        <v>24</v>
      </c>
      <c r="O1707" t="s">
        <v>4594</v>
      </c>
      <c r="P1707">
        <f t="shared" si="107"/>
        <v>26230</v>
      </c>
      <c r="Q1707">
        <v>30500</v>
      </c>
      <c r="R1707">
        <v>270</v>
      </c>
      <c r="S1707">
        <f t="shared" si="108"/>
        <v>4</v>
      </c>
    </row>
    <row r="1708" spans="1:19" x14ac:dyDescent="0.25">
      <c r="A1708" t="s">
        <v>16</v>
      </c>
      <c r="B1708" t="s">
        <v>1758</v>
      </c>
      <c r="C1708">
        <v>2021</v>
      </c>
      <c r="D1708">
        <f t="shared" si="105"/>
        <v>45230.500699999997</v>
      </c>
      <c r="E1708">
        <v>28105</v>
      </c>
      <c r="F1708" t="s">
        <v>4595</v>
      </c>
      <c r="G1708" t="s">
        <v>29</v>
      </c>
      <c r="H1708" t="s">
        <v>1760</v>
      </c>
      <c r="I1708" t="s">
        <v>31</v>
      </c>
      <c r="J1708" t="s">
        <v>4596</v>
      </c>
      <c r="K1708" t="s">
        <v>813</v>
      </c>
      <c r="M1708">
        <f t="shared" si="106"/>
        <v>0</v>
      </c>
      <c r="O1708" t="s">
        <v>4597</v>
      </c>
      <c r="P1708">
        <f t="shared" si="107"/>
        <v>27911.3</v>
      </c>
      <c r="Q1708">
        <v>32455</v>
      </c>
      <c r="R1708" t="e">
        <v>#VALUE!</v>
      </c>
      <c r="S1708" t="e">
        <f t="shared" si="108"/>
        <v>#VALUE!</v>
      </c>
    </row>
    <row r="1709" spans="1:19" x14ac:dyDescent="0.25">
      <c r="A1709" t="s">
        <v>125</v>
      </c>
      <c r="B1709" t="s">
        <v>4598</v>
      </c>
      <c r="C1709">
        <v>2017</v>
      </c>
      <c r="D1709">
        <f t="shared" si="105"/>
        <v>118045.08899999999</v>
      </c>
      <c r="E1709">
        <v>73350</v>
      </c>
      <c r="F1709" t="s">
        <v>4599</v>
      </c>
      <c r="G1709" t="s">
        <v>29</v>
      </c>
      <c r="H1709" t="s">
        <v>3929</v>
      </c>
      <c r="I1709" t="s">
        <v>95</v>
      </c>
      <c r="J1709" t="s">
        <v>33</v>
      </c>
      <c r="K1709" t="s">
        <v>214</v>
      </c>
      <c r="L1709" t="s">
        <v>41</v>
      </c>
      <c r="M1709">
        <f t="shared" si="106"/>
        <v>0</v>
      </c>
      <c r="N1709" t="s">
        <v>24</v>
      </c>
      <c r="O1709" t="s">
        <v>1193</v>
      </c>
      <c r="P1709">
        <f t="shared" si="107"/>
        <v>31820</v>
      </c>
      <c r="Q1709">
        <v>37000</v>
      </c>
      <c r="R1709">
        <v>485</v>
      </c>
      <c r="S1709">
        <f t="shared" si="108"/>
        <v>6.4</v>
      </c>
    </row>
    <row r="1710" spans="1:19" x14ac:dyDescent="0.25">
      <c r="A1710" t="s">
        <v>120</v>
      </c>
      <c r="B1710" t="s">
        <v>1928</v>
      </c>
      <c r="C1710">
        <v>2022</v>
      </c>
      <c r="D1710">
        <f t="shared" si="105"/>
        <v>19110.912499999999</v>
      </c>
      <c r="E1710">
        <v>11875</v>
      </c>
      <c r="F1710" t="s">
        <v>4600</v>
      </c>
      <c r="G1710" t="s">
        <v>29</v>
      </c>
      <c r="H1710" t="s">
        <v>530</v>
      </c>
      <c r="I1710" t="s">
        <v>39</v>
      </c>
      <c r="J1710" t="s">
        <v>22</v>
      </c>
      <c r="K1710" t="s">
        <v>22</v>
      </c>
      <c r="L1710" t="s">
        <v>41</v>
      </c>
      <c r="M1710">
        <f t="shared" si="106"/>
        <v>0</v>
      </c>
      <c r="O1710" t="s">
        <v>1471</v>
      </c>
      <c r="P1710">
        <f t="shared" si="107"/>
        <v>35774.28</v>
      </c>
      <c r="Q1710">
        <v>41598</v>
      </c>
      <c r="R1710" t="e">
        <v>#VALUE!</v>
      </c>
      <c r="S1710">
        <f t="shared" si="108"/>
        <v>2</v>
      </c>
    </row>
    <row r="1711" spans="1:19" x14ac:dyDescent="0.25">
      <c r="A1711" t="s">
        <v>79</v>
      </c>
      <c r="B1711" t="s">
        <v>4378</v>
      </c>
      <c r="C1711">
        <v>2018</v>
      </c>
      <c r="D1711">
        <f t="shared" si="105"/>
        <v>75638.98</v>
      </c>
      <c r="E1711">
        <v>47000</v>
      </c>
      <c r="F1711" t="s">
        <v>2400</v>
      </c>
      <c r="H1711" t="s">
        <v>4277</v>
      </c>
      <c r="I1711" t="s">
        <v>72</v>
      </c>
      <c r="J1711" t="s">
        <v>22</v>
      </c>
      <c r="K1711" t="s">
        <v>22</v>
      </c>
      <c r="L1711" t="s">
        <v>41</v>
      </c>
      <c r="M1711">
        <f t="shared" si="106"/>
        <v>0</v>
      </c>
      <c r="N1711" t="s">
        <v>24</v>
      </c>
      <c r="O1711" t="s">
        <v>3800</v>
      </c>
      <c r="P1711">
        <f t="shared" si="107"/>
        <v>42914</v>
      </c>
      <c r="Q1711">
        <v>49900</v>
      </c>
      <c r="R1711">
        <v>518</v>
      </c>
      <c r="S1711" t="e">
        <f t="shared" si="108"/>
        <v>#VALUE!</v>
      </c>
    </row>
    <row r="1712" spans="1:19" x14ac:dyDescent="0.25">
      <c r="A1712" t="s">
        <v>43</v>
      </c>
      <c r="B1712" t="s">
        <v>4601</v>
      </c>
      <c r="C1712">
        <v>2017</v>
      </c>
      <c r="D1712">
        <f t="shared" si="105"/>
        <v>107825.78</v>
      </c>
      <c r="E1712">
        <v>67000</v>
      </c>
      <c r="F1712" t="s">
        <v>4501</v>
      </c>
      <c r="G1712" t="s">
        <v>29</v>
      </c>
      <c r="H1712" t="s">
        <v>4494</v>
      </c>
      <c r="I1712" t="s">
        <v>107</v>
      </c>
      <c r="J1712" t="s">
        <v>22</v>
      </c>
      <c r="K1712" t="s">
        <v>22</v>
      </c>
      <c r="L1712" t="s">
        <v>41</v>
      </c>
      <c r="M1712">
        <f t="shared" si="106"/>
        <v>0</v>
      </c>
      <c r="N1712" t="s">
        <v>24</v>
      </c>
      <c r="O1712" t="s">
        <v>598</v>
      </c>
      <c r="P1712">
        <f t="shared" si="107"/>
        <v>19780</v>
      </c>
      <c r="Q1712">
        <v>23000</v>
      </c>
      <c r="R1712">
        <v>300</v>
      </c>
      <c r="S1712">
        <f t="shared" si="108"/>
        <v>3</v>
      </c>
    </row>
    <row r="1713" spans="1:19" x14ac:dyDescent="0.25">
      <c r="A1713" t="s">
        <v>68</v>
      </c>
      <c r="B1713" t="s">
        <v>216</v>
      </c>
      <c r="C1713">
        <v>2016</v>
      </c>
      <c r="D1713">
        <f t="shared" si="105"/>
        <v>189354.94440000001</v>
      </c>
      <c r="E1713">
        <v>117660</v>
      </c>
      <c r="F1713" t="s">
        <v>4602</v>
      </c>
      <c r="G1713" t="s">
        <v>29</v>
      </c>
      <c r="H1713" t="s">
        <v>933</v>
      </c>
      <c r="I1713" t="s">
        <v>95</v>
      </c>
      <c r="J1713" t="s">
        <v>118</v>
      </c>
      <c r="K1713" t="s">
        <v>22</v>
      </c>
      <c r="L1713" t="s">
        <v>23</v>
      </c>
      <c r="M1713">
        <f t="shared" si="106"/>
        <v>1</v>
      </c>
      <c r="N1713" t="s">
        <v>24</v>
      </c>
      <c r="O1713" t="s">
        <v>296</v>
      </c>
      <c r="P1713">
        <f t="shared" si="107"/>
        <v>16770</v>
      </c>
      <c r="Q1713">
        <v>19500</v>
      </c>
      <c r="R1713">
        <v>320</v>
      </c>
      <c r="S1713">
        <f t="shared" si="108"/>
        <v>3</v>
      </c>
    </row>
    <row r="1714" spans="1:19" x14ac:dyDescent="0.25">
      <c r="A1714" t="s">
        <v>2213</v>
      </c>
      <c r="B1714" t="s">
        <v>4382</v>
      </c>
      <c r="C1714">
        <v>2001</v>
      </c>
      <c r="D1714">
        <f t="shared" si="105"/>
        <v>114984.12432</v>
      </c>
      <c r="E1714">
        <v>71448</v>
      </c>
      <c r="F1714" t="s">
        <v>4603</v>
      </c>
      <c r="G1714" t="s">
        <v>29</v>
      </c>
      <c r="H1714" t="s">
        <v>2215</v>
      </c>
      <c r="I1714" t="s">
        <v>557</v>
      </c>
      <c r="J1714" t="s">
        <v>33</v>
      </c>
      <c r="K1714" t="s">
        <v>22</v>
      </c>
      <c r="L1714" t="s">
        <v>41</v>
      </c>
      <c r="M1714">
        <f t="shared" si="106"/>
        <v>0</v>
      </c>
      <c r="N1714" t="s">
        <v>24</v>
      </c>
      <c r="O1714" t="s">
        <v>1035</v>
      </c>
      <c r="P1714">
        <f t="shared" si="107"/>
        <v>9030</v>
      </c>
      <c r="Q1714">
        <v>10500</v>
      </c>
      <c r="R1714">
        <v>200</v>
      </c>
      <c r="S1714">
        <f t="shared" si="108"/>
        <v>3.8</v>
      </c>
    </row>
    <row r="1715" spans="1:19" x14ac:dyDescent="0.25">
      <c r="A1715" t="s">
        <v>130</v>
      </c>
      <c r="B1715" t="s">
        <v>4604</v>
      </c>
      <c r="C1715">
        <v>2015</v>
      </c>
      <c r="D1715">
        <f t="shared" si="105"/>
        <v>138403.24</v>
      </c>
      <c r="E1715">
        <v>86000</v>
      </c>
      <c r="F1715" t="s">
        <v>674</v>
      </c>
      <c r="G1715" t="s">
        <v>29</v>
      </c>
      <c r="H1715" t="s">
        <v>4605</v>
      </c>
      <c r="I1715" t="s">
        <v>72</v>
      </c>
      <c r="J1715" t="s">
        <v>61</v>
      </c>
      <c r="K1715" t="s">
        <v>33</v>
      </c>
      <c r="L1715" t="s">
        <v>41</v>
      </c>
      <c r="M1715">
        <f t="shared" si="106"/>
        <v>0</v>
      </c>
      <c r="N1715" t="s">
        <v>24</v>
      </c>
      <c r="O1715" t="s">
        <v>1090</v>
      </c>
      <c r="P1715">
        <f t="shared" si="107"/>
        <v>25370</v>
      </c>
      <c r="Q1715">
        <v>29500</v>
      </c>
      <c r="R1715">
        <v>317</v>
      </c>
      <c r="S1715">
        <f t="shared" si="108"/>
        <v>5.6</v>
      </c>
    </row>
    <row r="1716" spans="1:19" x14ac:dyDescent="0.25">
      <c r="A1716" t="s">
        <v>35</v>
      </c>
      <c r="B1716" t="s">
        <v>1732</v>
      </c>
      <c r="C1716">
        <v>2020</v>
      </c>
      <c r="D1716">
        <f t="shared" si="105"/>
        <v>24661.526160000001</v>
      </c>
      <c r="E1716">
        <v>15324</v>
      </c>
      <c r="F1716" t="s">
        <v>4606</v>
      </c>
      <c r="G1716" t="s">
        <v>29</v>
      </c>
      <c r="H1716" t="s">
        <v>997</v>
      </c>
      <c r="I1716" t="s">
        <v>31</v>
      </c>
      <c r="J1716" t="s">
        <v>22</v>
      </c>
      <c r="K1716" t="s">
        <v>22</v>
      </c>
      <c r="L1716" t="s">
        <v>23</v>
      </c>
      <c r="M1716">
        <f t="shared" si="106"/>
        <v>1</v>
      </c>
      <c r="O1716" t="s">
        <v>4607</v>
      </c>
      <c r="P1716">
        <f t="shared" si="107"/>
        <v>28693.040000000001</v>
      </c>
      <c r="Q1716">
        <v>33364</v>
      </c>
      <c r="R1716" t="e">
        <v>#VALUE!</v>
      </c>
      <c r="S1716" t="e">
        <f t="shared" si="108"/>
        <v>#VALUE!</v>
      </c>
    </row>
    <row r="1717" spans="1:19" x14ac:dyDescent="0.25">
      <c r="A1717" t="s">
        <v>68</v>
      </c>
      <c r="B1717" t="s">
        <v>4608</v>
      </c>
      <c r="C1717">
        <v>2013</v>
      </c>
      <c r="D1717">
        <f t="shared" si="105"/>
        <v>47314.595999999998</v>
      </c>
      <c r="E1717">
        <v>29400</v>
      </c>
      <c r="F1717" t="s">
        <v>4609</v>
      </c>
      <c r="G1717" t="s">
        <v>29</v>
      </c>
      <c r="H1717" t="s">
        <v>933</v>
      </c>
      <c r="I1717" t="s">
        <v>134</v>
      </c>
      <c r="J1717" t="s">
        <v>118</v>
      </c>
      <c r="K1717" t="s">
        <v>146</v>
      </c>
      <c r="L1717" t="s">
        <v>41</v>
      </c>
      <c r="M1717">
        <f t="shared" si="106"/>
        <v>0</v>
      </c>
      <c r="N1717" t="s">
        <v>24</v>
      </c>
      <c r="O1717" t="s">
        <v>272</v>
      </c>
      <c r="P1717">
        <f t="shared" si="107"/>
        <v>24940</v>
      </c>
      <c r="Q1717">
        <v>29000</v>
      </c>
      <c r="R1717">
        <v>320</v>
      </c>
      <c r="S1717">
        <f t="shared" si="108"/>
        <v>3</v>
      </c>
    </row>
    <row r="1718" spans="1:19" x14ac:dyDescent="0.25">
      <c r="A1718" t="s">
        <v>35</v>
      </c>
      <c r="B1718" t="s">
        <v>4610</v>
      </c>
      <c r="C1718">
        <v>2017</v>
      </c>
      <c r="D1718">
        <f t="shared" si="105"/>
        <v>110836.85514</v>
      </c>
      <c r="E1718">
        <v>68871</v>
      </c>
      <c r="F1718" t="s">
        <v>4611</v>
      </c>
      <c r="G1718" t="s">
        <v>29</v>
      </c>
      <c r="H1718" t="s">
        <v>4612</v>
      </c>
      <c r="I1718" t="s">
        <v>21</v>
      </c>
      <c r="J1718" t="s">
        <v>61</v>
      </c>
      <c r="K1718" t="s">
        <v>214</v>
      </c>
      <c r="L1718" t="s">
        <v>41</v>
      </c>
      <c r="M1718">
        <f t="shared" si="106"/>
        <v>0</v>
      </c>
      <c r="N1718" t="s">
        <v>24</v>
      </c>
      <c r="O1718" t="s">
        <v>4613</v>
      </c>
      <c r="P1718">
        <f t="shared" si="107"/>
        <v>24467</v>
      </c>
      <c r="Q1718">
        <v>28450</v>
      </c>
      <c r="R1718">
        <v>255</v>
      </c>
      <c r="S1718">
        <f t="shared" si="108"/>
        <v>3.5</v>
      </c>
    </row>
    <row r="1719" spans="1:19" x14ac:dyDescent="0.25">
      <c r="A1719" t="s">
        <v>277</v>
      </c>
      <c r="B1719" t="s">
        <v>2893</v>
      </c>
      <c r="C1719">
        <v>2012</v>
      </c>
      <c r="D1719">
        <f t="shared" si="105"/>
        <v>202776.84</v>
      </c>
      <c r="E1719">
        <v>126000</v>
      </c>
      <c r="F1719" t="s">
        <v>2584</v>
      </c>
      <c r="G1719" t="s">
        <v>29</v>
      </c>
      <c r="H1719" t="s">
        <v>2779</v>
      </c>
      <c r="I1719" t="s">
        <v>107</v>
      </c>
      <c r="J1719" t="s">
        <v>61</v>
      </c>
      <c r="K1719" t="s">
        <v>33</v>
      </c>
      <c r="L1719" t="s">
        <v>41</v>
      </c>
      <c r="M1719">
        <f t="shared" si="106"/>
        <v>0</v>
      </c>
      <c r="N1719" t="s">
        <v>24</v>
      </c>
      <c r="O1719" t="s">
        <v>1039</v>
      </c>
      <c r="P1719">
        <f t="shared" si="107"/>
        <v>15479.14</v>
      </c>
      <c r="Q1719">
        <v>17999</v>
      </c>
      <c r="R1719">
        <v>400</v>
      </c>
      <c r="S1719">
        <f t="shared" si="108"/>
        <v>4.8</v>
      </c>
    </row>
    <row r="1720" spans="1:19" x14ac:dyDescent="0.25">
      <c r="A1720" t="s">
        <v>2213</v>
      </c>
      <c r="B1720" t="s">
        <v>4614</v>
      </c>
      <c r="C1720">
        <v>2007</v>
      </c>
      <c r="D1720">
        <f t="shared" si="105"/>
        <v>41389.006119999998</v>
      </c>
      <c r="E1720">
        <v>25718</v>
      </c>
      <c r="F1720" t="s">
        <v>4615</v>
      </c>
      <c r="G1720" t="s">
        <v>29</v>
      </c>
      <c r="H1720" t="s">
        <v>1886</v>
      </c>
      <c r="I1720" t="s">
        <v>454</v>
      </c>
      <c r="J1720" t="s">
        <v>101</v>
      </c>
      <c r="K1720" t="s">
        <v>22</v>
      </c>
      <c r="L1720" t="s">
        <v>41</v>
      </c>
      <c r="M1720">
        <f t="shared" si="106"/>
        <v>0</v>
      </c>
      <c r="N1720" t="s">
        <v>24</v>
      </c>
      <c r="O1720" t="s">
        <v>3926</v>
      </c>
      <c r="P1720">
        <f t="shared" si="107"/>
        <v>15394</v>
      </c>
      <c r="Q1720">
        <v>17900</v>
      </c>
      <c r="R1720">
        <v>260</v>
      </c>
      <c r="S1720">
        <f t="shared" si="108"/>
        <v>2</v>
      </c>
    </row>
    <row r="1721" spans="1:19" x14ac:dyDescent="0.25">
      <c r="A1721" t="s">
        <v>277</v>
      </c>
      <c r="B1721" t="s">
        <v>2344</v>
      </c>
      <c r="C1721">
        <v>2015</v>
      </c>
      <c r="D1721">
        <f t="shared" si="105"/>
        <v>108163.7414</v>
      </c>
      <c r="E1721">
        <v>67210</v>
      </c>
      <c r="F1721" t="s">
        <v>4616</v>
      </c>
      <c r="G1721" t="s">
        <v>29</v>
      </c>
      <c r="H1721" t="s">
        <v>2401</v>
      </c>
      <c r="I1721" t="s">
        <v>107</v>
      </c>
      <c r="J1721" t="s">
        <v>40</v>
      </c>
      <c r="K1721" t="s">
        <v>146</v>
      </c>
      <c r="L1721" t="s">
        <v>23</v>
      </c>
      <c r="M1721">
        <f t="shared" si="106"/>
        <v>1</v>
      </c>
      <c r="N1721" t="s">
        <v>24</v>
      </c>
      <c r="O1721" t="s">
        <v>4617</v>
      </c>
      <c r="P1721">
        <f t="shared" si="107"/>
        <v>44677</v>
      </c>
      <c r="Q1721">
        <v>51950</v>
      </c>
      <c r="R1721">
        <v>520</v>
      </c>
      <c r="S1721">
        <f t="shared" si="108"/>
        <v>4.8</v>
      </c>
    </row>
    <row r="1722" spans="1:19" x14ac:dyDescent="0.25">
      <c r="A1722" t="s">
        <v>68</v>
      </c>
      <c r="B1722" t="s">
        <v>3136</v>
      </c>
      <c r="C1722">
        <v>2018</v>
      </c>
      <c r="D1722">
        <f t="shared" si="105"/>
        <v>43796.578759999997</v>
      </c>
      <c r="E1722">
        <v>27214</v>
      </c>
      <c r="F1722" t="s">
        <v>4618</v>
      </c>
      <c r="G1722" t="s">
        <v>29</v>
      </c>
      <c r="H1722" t="s">
        <v>479</v>
      </c>
      <c r="I1722" t="s">
        <v>107</v>
      </c>
      <c r="J1722" t="s">
        <v>22</v>
      </c>
      <c r="K1722" t="s">
        <v>22</v>
      </c>
      <c r="L1722" t="s">
        <v>23</v>
      </c>
      <c r="M1722">
        <f t="shared" si="106"/>
        <v>1</v>
      </c>
      <c r="N1722" t="s">
        <v>24</v>
      </c>
      <c r="O1722" t="s">
        <v>4619</v>
      </c>
      <c r="P1722">
        <f t="shared" si="107"/>
        <v>35217</v>
      </c>
      <c r="Q1722">
        <v>40950</v>
      </c>
      <c r="R1722">
        <v>300</v>
      </c>
      <c r="S1722">
        <f t="shared" si="108"/>
        <v>3</v>
      </c>
    </row>
    <row r="1723" spans="1:19" x14ac:dyDescent="0.25">
      <c r="A1723" t="s">
        <v>16</v>
      </c>
      <c r="B1723" t="s">
        <v>4620</v>
      </c>
      <c r="C1723">
        <v>2019</v>
      </c>
      <c r="D1723">
        <f t="shared" si="105"/>
        <v>68763.879520000002</v>
      </c>
      <c r="E1723">
        <v>42728</v>
      </c>
      <c r="F1723" t="s">
        <v>4621</v>
      </c>
      <c r="G1723" t="s">
        <v>29</v>
      </c>
      <c r="H1723" t="s">
        <v>970</v>
      </c>
      <c r="I1723" t="s">
        <v>107</v>
      </c>
      <c r="J1723" t="s">
        <v>22</v>
      </c>
      <c r="K1723" t="s">
        <v>108</v>
      </c>
      <c r="L1723" t="s">
        <v>41</v>
      </c>
      <c r="M1723">
        <f t="shared" si="106"/>
        <v>0</v>
      </c>
      <c r="N1723" t="s">
        <v>24</v>
      </c>
      <c r="O1723" t="s">
        <v>2490</v>
      </c>
      <c r="P1723">
        <f t="shared" si="107"/>
        <v>39517</v>
      </c>
      <c r="Q1723">
        <v>45950</v>
      </c>
      <c r="R1723">
        <v>450</v>
      </c>
      <c r="S1723">
        <f t="shared" si="108"/>
        <v>3.5</v>
      </c>
    </row>
    <row r="1724" spans="1:19" x14ac:dyDescent="0.25">
      <c r="A1724" t="s">
        <v>268</v>
      </c>
      <c r="B1724" t="s">
        <v>4622</v>
      </c>
      <c r="C1724">
        <v>2010</v>
      </c>
      <c r="D1724">
        <f t="shared" si="105"/>
        <v>156741.66930000001</v>
      </c>
      <c r="E1724">
        <v>97395</v>
      </c>
      <c r="F1724" t="s">
        <v>4623</v>
      </c>
      <c r="G1724" t="s">
        <v>29</v>
      </c>
      <c r="H1724" t="s">
        <v>2309</v>
      </c>
      <c r="I1724" t="s">
        <v>134</v>
      </c>
      <c r="J1724" t="s">
        <v>101</v>
      </c>
      <c r="K1724" t="s">
        <v>22</v>
      </c>
      <c r="L1724" t="s">
        <v>41</v>
      </c>
      <c r="M1724">
        <f t="shared" si="106"/>
        <v>0</v>
      </c>
      <c r="N1724" t="s">
        <v>24</v>
      </c>
      <c r="O1724" t="s">
        <v>4624</v>
      </c>
      <c r="P1724">
        <f t="shared" si="107"/>
        <v>5761.14</v>
      </c>
      <c r="Q1724">
        <v>6699</v>
      </c>
      <c r="R1724">
        <v>172</v>
      </c>
      <c r="S1724">
        <f t="shared" si="108"/>
        <v>1.6</v>
      </c>
    </row>
    <row r="1725" spans="1:19" x14ac:dyDescent="0.25">
      <c r="A1725" t="s">
        <v>857</v>
      </c>
      <c r="B1725" t="s">
        <v>4625</v>
      </c>
      <c r="C1725">
        <v>2015</v>
      </c>
      <c r="D1725">
        <f t="shared" si="105"/>
        <v>147576.478</v>
      </c>
      <c r="E1725">
        <v>91700</v>
      </c>
      <c r="F1725" t="s">
        <v>4399</v>
      </c>
      <c r="G1725" t="s">
        <v>29</v>
      </c>
      <c r="H1725" t="s">
        <v>2687</v>
      </c>
      <c r="I1725" t="s">
        <v>72</v>
      </c>
      <c r="J1725" t="s">
        <v>214</v>
      </c>
      <c r="K1725" t="s">
        <v>22</v>
      </c>
      <c r="L1725" t="s">
        <v>41</v>
      </c>
      <c r="M1725">
        <f t="shared" si="106"/>
        <v>0</v>
      </c>
      <c r="N1725" t="s">
        <v>24</v>
      </c>
      <c r="O1725" t="s">
        <v>672</v>
      </c>
      <c r="P1725">
        <f t="shared" si="107"/>
        <v>10320</v>
      </c>
      <c r="Q1725">
        <v>12000</v>
      </c>
      <c r="R1725">
        <v>155</v>
      </c>
      <c r="S1725">
        <f t="shared" si="108"/>
        <v>2</v>
      </c>
    </row>
    <row r="1726" spans="1:19" x14ac:dyDescent="0.25">
      <c r="A1726" t="s">
        <v>836</v>
      </c>
      <c r="B1726" t="s">
        <v>4626</v>
      </c>
      <c r="C1726">
        <v>2011</v>
      </c>
      <c r="D1726">
        <f t="shared" si="105"/>
        <v>152082.63</v>
      </c>
      <c r="E1726">
        <v>94500</v>
      </c>
      <c r="F1726" t="s">
        <v>4627</v>
      </c>
      <c r="G1726" t="s">
        <v>29</v>
      </c>
      <c r="H1726" t="s">
        <v>838</v>
      </c>
      <c r="I1726" t="s">
        <v>107</v>
      </c>
      <c r="J1726" t="s">
        <v>118</v>
      </c>
      <c r="K1726" t="s">
        <v>22</v>
      </c>
      <c r="L1726" t="s">
        <v>41</v>
      </c>
      <c r="M1726">
        <f t="shared" si="106"/>
        <v>0</v>
      </c>
      <c r="N1726" t="s">
        <v>24</v>
      </c>
      <c r="O1726" t="s">
        <v>543</v>
      </c>
      <c r="P1726">
        <f t="shared" si="107"/>
        <v>23220</v>
      </c>
      <c r="Q1726">
        <v>27000</v>
      </c>
      <c r="R1726">
        <v>291</v>
      </c>
      <c r="S1726">
        <f t="shared" si="108"/>
        <v>2</v>
      </c>
    </row>
    <row r="1727" spans="1:19" x14ac:dyDescent="0.25">
      <c r="A1727" t="s">
        <v>148</v>
      </c>
      <c r="B1727" t="s">
        <v>2195</v>
      </c>
      <c r="C1727">
        <v>2014</v>
      </c>
      <c r="D1727">
        <f t="shared" si="105"/>
        <v>315913.44199999998</v>
      </c>
      <c r="E1727">
        <v>196300</v>
      </c>
      <c r="F1727" t="s">
        <v>4628</v>
      </c>
      <c r="G1727" t="s">
        <v>19</v>
      </c>
      <c r="H1727" t="s">
        <v>821</v>
      </c>
      <c r="I1727" t="s">
        <v>21</v>
      </c>
      <c r="J1727" t="s">
        <v>22</v>
      </c>
      <c r="K1727" t="s">
        <v>22</v>
      </c>
      <c r="L1727" t="s">
        <v>41</v>
      </c>
      <c r="M1727">
        <f t="shared" si="106"/>
        <v>0</v>
      </c>
      <c r="N1727" t="s">
        <v>24</v>
      </c>
      <c r="O1727" t="s">
        <v>327</v>
      </c>
      <c r="P1727">
        <f t="shared" si="107"/>
        <v>9455.7000000000007</v>
      </c>
      <c r="Q1727">
        <v>10995</v>
      </c>
      <c r="R1727">
        <v>320</v>
      </c>
      <c r="S1727">
        <f t="shared" si="108"/>
        <v>5.3</v>
      </c>
    </row>
    <row r="1728" spans="1:19" x14ac:dyDescent="0.25">
      <c r="A1728" t="s">
        <v>363</v>
      </c>
      <c r="B1728" t="s">
        <v>4629</v>
      </c>
      <c r="C1728">
        <v>2015</v>
      </c>
      <c r="D1728">
        <f t="shared" si="105"/>
        <v>87321.179059999995</v>
      </c>
      <c r="E1728">
        <v>54259</v>
      </c>
      <c r="F1728" t="s">
        <v>4630</v>
      </c>
      <c r="G1728" t="s">
        <v>29</v>
      </c>
      <c r="H1728" t="s">
        <v>854</v>
      </c>
      <c r="I1728" t="s">
        <v>31</v>
      </c>
      <c r="J1728" t="s">
        <v>4631</v>
      </c>
      <c r="K1728" t="s">
        <v>4632</v>
      </c>
      <c r="L1728" t="s">
        <v>41</v>
      </c>
      <c r="M1728">
        <f t="shared" si="106"/>
        <v>0</v>
      </c>
      <c r="N1728" t="s">
        <v>24</v>
      </c>
      <c r="O1728" t="s">
        <v>4633</v>
      </c>
      <c r="P1728">
        <f t="shared" si="107"/>
        <v>16705.5</v>
      </c>
      <c r="Q1728">
        <v>19425</v>
      </c>
      <c r="R1728" t="e">
        <v>#VALUE!</v>
      </c>
      <c r="S1728" t="e">
        <f t="shared" si="108"/>
        <v>#VALUE!</v>
      </c>
    </row>
    <row r="1729" spans="1:19" x14ac:dyDescent="0.25">
      <c r="A1729" t="s">
        <v>56</v>
      </c>
      <c r="B1729" t="s">
        <v>4634</v>
      </c>
      <c r="C1729">
        <v>2021</v>
      </c>
      <c r="D1729">
        <f t="shared" si="105"/>
        <v>58365.933779999999</v>
      </c>
      <c r="E1729">
        <v>36267</v>
      </c>
      <c r="F1729" t="s">
        <v>4635</v>
      </c>
      <c r="G1729" t="s">
        <v>29</v>
      </c>
      <c r="H1729" t="s">
        <v>530</v>
      </c>
      <c r="I1729" t="s">
        <v>39</v>
      </c>
      <c r="J1729" t="s">
        <v>118</v>
      </c>
      <c r="K1729" t="s">
        <v>2200</v>
      </c>
      <c r="L1729" t="s">
        <v>41</v>
      </c>
      <c r="M1729">
        <f t="shared" si="106"/>
        <v>0</v>
      </c>
      <c r="O1729" t="s">
        <v>4636</v>
      </c>
      <c r="P1729">
        <f t="shared" si="107"/>
        <v>34226.28</v>
      </c>
      <c r="Q1729">
        <v>39798</v>
      </c>
      <c r="R1729" t="e">
        <v>#VALUE!</v>
      </c>
      <c r="S1729">
        <f t="shared" si="108"/>
        <v>2</v>
      </c>
    </row>
    <row r="1730" spans="1:19" x14ac:dyDescent="0.25">
      <c r="A1730" t="s">
        <v>84</v>
      </c>
      <c r="B1730" t="s">
        <v>4485</v>
      </c>
      <c r="C1730">
        <v>2015</v>
      </c>
      <c r="D1730">
        <f t="shared" si="105"/>
        <v>281634.5</v>
      </c>
      <c r="E1730">
        <v>175000</v>
      </c>
      <c r="F1730" t="s">
        <v>1061</v>
      </c>
      <c r="G1730" t="s">
        <v>29</v>
      </c>
      <c r="H1730" t="s">
        <v>410</v>
      </c>
      <c r="I1730" t="s">
        <v>72</v>
      </c>
      <c r="J1730" t="s">
        <v>22</v>
      </c>
      <c r="K1730" t="s">
        <v>22</v>
      </c>
      <c r="L1730" t="s">
        <v>41</v>
      </c>
      <c r="M1730">
        <f t="shared" si="106"/>
        <v>0</v>
      </c>
      <c r="N1730" t="s">
        <v>24</v>
      </c>
      <c r="O1730" t="s">
        <v>296</v>
      </c>
      <c r="P1730">
        <f t="shared" si="107"/>
        <v>16770</v>
      </c>
      <c r="Q1730">
        <v>19500</v>
      </c>
      <c r="R1730">
        <v>340</v>
      </c>
      <c r="S1730">
        <f t="shared" si="108"/>
        <v>3</v>
      </c>
    </row>
    <row r="1731" spans="1:19" x14ac:dyDescent="0.25">
      <c r="A1731" t="s">
        <v>148</v>
      </c>
      <c r="B1731" t="s">
        <v>3554</v>
      </c>
      <c r="C1731">
        <v>2015</v>
      </c>
      <c r="D1731">
        <f t="shared" ref="D1731:D1794" si="109">E1731*1.60934</f>
        <v>255885.06</v>
      </c>
      <c r="E1731">
        <v>159000</v>
      </c>
      <c r="F1731" t="s">
        <v>4637</v>
      </c>
      <c r="G1731" t="s">
        <v>29</v>
      </c>
      <c r="H1731" t="s">
        <v>164</v>
      </c>
      <c r="I1731" t="s">
        <v>21</v>
      </c>
      <c r="J1731" t="s">
        <v>118</v>
      </c>
      <c r="K1731" t="s">
        <v>146</v>
      </c>
      <c r="L1731" t="s">
        <v>23</v>
      </c>
      <c r="M1731">
        <f t="shared" ref="M1731:M1794" si="110">IF(ISNUMBER(SEARCH("At least 1 accident or damage reported", L1731)), 1, 0)</f>
        <v>1</v>
      </c>
      <c r="N1731" t="s">
        <v>24</v>
      </c>
      <c r="O1731" t="s">
        <v>4638</v>
      </c>
      <c r="P1731">
        <f t="shared" ref="P1731:P1794" si="111">Q1731*0.86</f>
        <v>23134</v>
      </c>
      <c r="Q1731">
        <v>26900</v>
      </c>
      <c r="R1731">
        <v>355</v>
      </c>
      <c r="S1731">
        <f t="shared" ref="S1731:S1794" si="112">VALUE(SUBSTITUTE(MID(H1731, SEARCH("L", H1731)-4, 4), "L", ""))</f>
        <v>5.3</v>
      </c>
    </row>
    <row r="1732" spans="1:19" x14ac:dyDescent="0.25">
      <c r="A1732" t="s">
        <v>148</v>
      </c>
      <c r="B1732" t="s">
        <v>3223</v>
      </c>
      <c r="C1732">
        <v>2016</v>
      </c>
      <c r="D1732">
        <f t="shared" si="109"/>
        <v>119091.16</v>
      </c>
      <c r="E1732">
        <v>74000</v>
      </c>
      <c r="F1732" t="s">
        <v>132</v>
      </c>
      <c r="G1732" t="s">
        <v>29</v>
      </c>
      <c r="H1732" t="s">
        <v>3196</v>
      </c>
      <c r="I1732" t="s">
        <v>95</v>
      </c>
      <c r="J1732" t="s">
        <v>22</v>
      </c>
      <c r="K1732" t="s">
        <v>22</v>
      </c>
      <c r="L1732" t="s">
        <v>41</v>
      </c>
      <c r="M1732">
        <f t="shared" si="110"/>
        <v>0</v>
      </c>
      <c r="N1732" t="s">
        <v>24</v>
      </c>
      <c r="O1732" t="s">
        <v>675</v>
      </c>
      <c r="P1732">
        <f t="shared" si="111"/>
        <v>27520</v>
      </c>
      <c r="Q1732">
        <v>32000</v>
      </c>
      <c r="R1732">
        <v>455</v>
      </c>
      <c r="S1732">
        <f t="shared" si="112"/>
        <v>6.2</v>
      </c>
    </row>
    <row r="1733" spans="1:19" x14ac:dyDescent="0.25">
      <c r="A1733" t="s">
        <v>148</v>
      </c>
      <c r="B1733" t="s">
        <v>4639</v>
      </c>
      <c r="C1733">
        <v>2011</v>
      </c>
      <c r="D1733">
        <f t="shared" si="109"/>
        <v>133515.67442</v>
      </c>
      <c r="E1733">
        <v>82963</v>
      </c>
      <c r="F1733" t="s">
        <v>4640</v>
      </c>
      <c r="G1733" t="s">
        <v>46</v>
      </c>
      <c r="H1733" t="s">
        <v>4641</v>
      </c>
      <c r="I1733" t="s">
        <v>557</v>
      </c>
      <c r="J1733" t="s">
        <v>118</v>
      </c>
      <c r="K1733" t="s">
        <v>22</v>
      </c>
      <c r="L1733" t="s">
        <v>41</v>
      </c>
      <c r="M1733">
        <f t="shared" si="110"/>
        <v>0</v>
      </c>
      <c r="N1733" t="s">
        <v>24</v>
      </c>
      <c r="O1733" t="s">
        <v>2074</v>
      </c>
      <c r="P1733">
        <f t="shared" si="111"/>
        <v>18055.7</v>
      </c>
      <c r="Q1733">
        <v>20995</v>
      </c>
      <c r="R1733">
        <v>332</v>
      </c>
      <c r="S1733">
        <f t="shared" si="112"/>
        <v>6</v>
      </c>
    </row>
    <row r="1734" spans="1:19" x14ac:dyDescent="0.25">
      <c r="A1734" t="s">
        <v>363</v>
      </c>
      <c r="B1734" t="s">
        <v>4642</v>
      </c>
      <c r="C1734">
        <v>2019</v>
      </c>
      <c r="D1734">
        <f t="shared" si="109"/>
        <v>87424.176819999993</v>
      </c>
      <c r="E1734">
        <v>54323</v>
      </c>
      <c r="F1734" t="s">
        <v>4643</v>
      </c>
      <c r="G1734" t="s">
        <v>29</v>
      </c>
      <c r="H1734" t="s">
        <v>4644</v>
      </c>
      <c r="I1734" t="s">
        <v>39</v>
      </c>
      <c r="J1734" t="s">
        <v>214</v>
      </c>
      <c r="K1734" t="s">
        <v>146</v>
      </c>
      <c r="L1734" t="s">
        <v>41</v>
      </c>
      <c r="M1734">
        <f t="shared" si="110"/>
        <v>0</v>
      </c>
      <c r="O1734" t="s">
        <v>4645</v>
      </c>
      <c r="P1734">
        <f t="shared" si="111"/>
        <v>24078.28</v>
      </c>
      <c r="Q1734">
        <v>27998</v>
      </c>
      <c r="R1734" t="e">
        <v>#VALUE!</v>
      </c>
      <c r="S1734">
        <f t="shared" si="112"/>
        <v>3.6</v>
      </c>
    </row>
    <row r="1735" spans="1:19" x14ac:dyDescent="0.25">
      <c r="A1735" t="s">
        <v>130</v>
      </c>
      <c r="B1735" t="s">
        <v>658</v>
      </c>
      <c r="C1735">
        <v>2019</v>
      </c>
      <c r="D1735">
        <f t="shared" si="109"/>
        <v>96528.213199999998</v>
      </c>
      <c r="E1735">
        <v>59980</v>
      </c>
      <c r="F1735" t="s">
        <v>4646</v>
      </c>
      <c r="G1735" t="s">
        <v>29</v>
      </c>
      <c r="H1735" t="s">
        <v>1162</v>
      </c>
      <c r="I1735" t="s">
        <v>48</v>
      </c>
      <c r="J1735" t="s">
        <v>61</v>
      </c>
      <c r="K1735" t="s">
        <v>22</v>
      </c>
      <c r="L1735" t="s">
        <v>41</v>
      </c>
      <c r="M1735">
        <f t="shared" si="110"/>
        <v>0</v>
      </c>
      <c r="N1735" t="s">
        <v>24</v>
      </c>
      <c r="O1735" t="s">
        <v>272</v>
      </c>
      <c r="P1735">
        <f t="shared" si="111"/>
        <v>24940</v>
      </c>
      <c r="Q1735">
        <v>29000</v>
      </c>
      <c r="R1735">
        <v>390</v>
      </c>
      <c r="S1735">
        <f t="shared" si="112"/>
        <v>5.6</v>
      </c>
    </row>
    <row r="1736" spans="1:19" x14ac:dyDescent="0.25">
      <c r="A1736" t="s">
        <v>50</v>
      </c>
      <c r="B1736" t="s">
        <v>4647</v>
      </c>
      <c r="C1736">
        <v>2022</v>
      </c>
      <c r="D1736">
        <f t="shared" si="109"/>
        <v>16286.5208</v>
      </c>
      <c r="E1736">
        <v>10120</v>
      </c>
      <c r="F1736" t="s">
        <v>4648</v>
      </c>
      <c r="G1736" t="s">
        <v>46</v>
      </c>
      <c r="H1736" t="s">
        <v>1110</v>
      </c>
      <c r="I1736" t="s">
        <v>39</v>
      </c>
      <c r="J1736" t="s">
        <v>4649</v>
      </c>
      <c r="K1736" t="s">
        <v>33</v>
      </c>
      <c r="L1736" t="s">
        <v>41</v>
      </c>
      <c r="M1736">
        <f t="shared" si="110"/>
        <v>0</v>
      </c>
      <c r="O1736" t="s">
        <v>533</v>
      </c>
      <c r="P1736">
        <f t="shared" si="111"/>
        <v>34398.28</v>
      </c>
      <c r="Q1736">
        <v>39998</v>
      </c>
      <c r="R1736" t="e">
        <v>#VALUE!</v>
      </c>
      <c r="S1736">
        <f t="shared" si="112"/>
        <v>2</v>
      </c>
    </row>
    <row r="1737" spans="1:19" x14ac:dyDescent="0.25">
      <c r="A1737" t="s">
        <v>68</v>
      </c>
      <c r="B1737" t="s">
        <v>2101</v>
      </c>
      <c r="C1737">
        <v>2017</v>
      </c>
      <c r="D1737">
        <f t="shared" si="109"/>
        <v>40233.5</v>
      </c>
      <c r="E1737">
        <v>25000</v>
      </c>
      <c r="F1737" t="s">
        <v>1037</v>
      </c>
      <c r="G1737" t="s">
        <v>29</v>
      </c>
      <c r="H1737" t="s">
        <v>2103</v>
      </c>
      <c r="I1737" t="s">
        <v>107</v>
      </c>
      <c r="J1737" t="s">
        <v>118</v>
      </c>
      <c r="K1737" t="s">
        <v>214</v>
      </c>
      <c r="L1737" t="s">
        <v>23</v>
      </c>
      <c r="M1737">
        <f t="shared" si="110"/>
        <v>1</v>
      </c>
      <c r="N1737" t="s">
        <v>24</v>
      </c>
      <c r="O1737" t="s">
        <v>730</v>
      </c>
      <c r="P1737">
        <f t="shared" si="111"/>
        <v>55900</v>
      </c>
      <c r="Q1737">
        <v>65000</v>
      </c>
      <c r="R1737">
        <v>567</v>
      </c>
      <c r="S1737">
        <f t="shared" si="112"/>
        <v>4.4000000000000004</v>
      </c>
    </row>
    <row r="1738" spans="1:19" x14ac:dyDescent="0.25">
      <c r="A1738" t="s">
        <v>68</v>
      </c>
      <c r="B1738" t="s">
        <v>2471</v>
      </c>
      <c r="C1738">
        <v>2012</v>
      </c>
      <c r="D1738">
        <f t="shared" si="109"/>
        <v>202776.84</v>
      </c>
      <c r="E1738">
        <v>126000</v>
      </c>
      <c r="F1738" t="s">
        <v>2584</v>
      </c>
      <c r="G1738" t="s">
        <v>29</v>
      </c>
      <c r="H1738" t="s">
        <v>440</v>
      </c>
      <c r="I1738" t="s">
        <v>72</v>
      </c>
      <c r="J1738" t="s">
        <v>22</v>
      </c>
      <c r="K1738" t="s">
        <v>22</v>
      </c>
      <c r="L1738" t="s">
        <v>23</v>
      </c>
      <c r="M1738">
        <f t="shared" si="110"/>
        <v>1</v>
      </c>
      <c r="N1738" t="s">
        <v>24</v>
      </c>
      <c r="O1738" t="s">
        <v>2718</v>
      </c>
      <c r="P1738">
        <f t="shared" si="111"/>
        <v>10922</v>
      </c>
      <c r="Q1738">
        <v>12700</v>
      </c>
      <c r="R1738">
        <v>326</v>
      </c>
      <c r="S1738">
        <f t="shared" si="112"/>
        <v>3</v>
      </c>
    </row>
    <row r="1739" spans="1:19" x14ac:dyDescent="0.25">
      <c r="A1739" t="s">
        <v>97</v>
      </c>
      <c r="B1739" t="s">
        <v>4428</v>
      </c>
      <c r="C1739">
        <v>2020</v>
      </c>
      <c r="D1739">
        <f t="shared" si="109"/>
        <v>60234.377520000002</v>
      </c>
      <c r="E1739">
        <v>37428</v>
      </c>
      <c r="F1739" t="s">
        <v>4650</v>
      </c>
      <c r="G1739" t="s">
        <v>29</v>
      </c>
      <c r="H1739" t="s">
        <v>1062</v>
      </c>
      <c r="I1739" t="s">
        <v>21</v>
      </c>
      <c r="J1739" t="s">
        <v>118</v>
      </c>
      <c r="K1739" t="s">
        <v>22</v>
      </c>
      <c r="L1739" t="s">
        <v>41</v>
      </c>
      <c r="M1739">
        <f t="shared" si="110"/>
        <v>0</v>
      </c>
      <c r="N1739" t="s">
        <v>24</v>
      </c>
      <c r="O1739" t="s">
        <v>4651</v>
      </c>
      <c r="P1739">
        <f t="shared" si="111"/>
        <v>52975.14</v>
      </c>
      <c r="Q1739">
        <v>61599</v>
      </c>
      <c r="R1739">
        <v>381</v>
      </c>
      <c r="S1739">
        <f t="shared" si="112"/>
        <v>5.7</v>
      </c>
    </row>
    <row r="1740" spans="1:19" x14ac:dyDescent="0.25">
      <c r="A1740" t="s">
        <v>426</v>
      </c>
      <c r="B1740" t="s">
        <v>4652</v>
      </c>
      <c r="C1740">
        <v>2014</v>
      </c>
      <c r="D1740">
        <f t="shared" si="109"/>
        <v>160127.72065999999</v>
      </c>
      <c r="E1740">
        <v>99499</v>
      </c>
      <c r="F1740" t="s">
        <v>4653</v>
      </c>
      <c r="G1740" t="s">
        <v>29</v>
      </c>
      <c r="H1740" t="s">
        <v>962</v>
      </c>
      <c r="I1740" t="s">
        <v>107</v>
      </c>
      <c r="J1740" t="s">
        <v>22</v>
      </c>
      <c r="K1740" t="s">
        <v>22</v>
      </c>
      <c r="L1740" t="s">
        <v>23</v>
      </c>
      <c r="M1740">
        <f t="shared" si="110"/>
        <v>1</v>
      </c>
      <c r="N1740" t="s">
        <v>24</v>
      </c>
      <c r="O1740" t="s">
        <v>1096</v>
      </c>
      <c r="P1740">
        <f t="shared" si="111"/>
        <v>12900</v>
      </c>
      <c r="Q1740">
        <v>15000</v>
      </c>
      <c r="R1740">
        <v>210</v>
      </c>
      <c r="S1740">
        <f t="shared" si="112"/>
        <v>2</v>
      </c>
    </row>
    <row r="1741" spans="1:19" x14ac:dyDescent="0.25">
      <c r="A1741" t="s">
        <v>237</v>
      </c>
      <c r="B1741" t="s">
        <v>4654</v>
      </c>
      <c r="C1741">
        <v>2012</v>
      </c>
      <c r="D1741">
        <f t="shared" si="109"/>
        <v>146034.73027999999</v>
      </c>
      <c r="E1741">
        <v>90742</v>
      </c>
      <c r="F1741" t="s">
        <v>4655</v>
      </c>
      <c r="G1741" t="s">
        <v>29</v>
      </c>
      <c r="H1741" t="s">
        <v>2809</v>
      </c>
      <c r="I1741" t="s">
        <v>72</v>
      </c>
      <c r="J1741" t="s">
        <v>33</v>
      </c>
      <c r="K1741" t="s">
        <v>33</v>
      </c>
      <c r="L1741" t="s">
        <v>41</v>
      </c>
      <c r="M1741">
        <f t="shared" si="110"/>
        <v>0</v>
      </c>
      <c r="N1741" t="s">
        <v>24</v>
      </c>
      <c r="O1741" t="s">
        <v>4656</v>
      </c>
      <c r="P1741">
        <f t="shared" si="111"/>
        <v>11162.8</v>
      </c>
      <c r="Q1741">
        <v>12980</v>
      </c>
      <c r="R1741">
        <v>192</v>
      </c>
      <c r="S1741">
        <f t="shared" si="112"/>
        <v>2.4</v>
      </c>
    </row>
    <row r="1742" spans="1:19" x14ac:dyDescent="0.25">
      <c r="A1742" t="s">
        <v>84</v>
      </c>
      <c r="B1742" t="s">
        <v>3343</v>
      </c>
      <c r="C1742">
        <v>2014</v>
      </c>
      <c r="D1742">
        <f t="shared" si="109"/>
        <v>201167.5</v>
      </c>
      <c r="E1742">
        <v>125000</v>
      </c>
      <c r="F1742" t="s">
        <v>2108</v>
      </c>
      <c r="G1742" t="s">
        <v>19</v>
      </c>
      <c r="H1742" t="s">
        <v>4657</v>
      </c>
      <c r="I1742" t="s">
        <v>95</v>
      </c>
      <c r="J1742" t="s">
        <v>118</v>
      </c>
      <c r="K1742" t="s">
        <v>108</v>
      </c>
      <c r="L1742" t="s">
        <v>23</v>
      </c>
      <c r="M1742">
        <f t="shared" si="110"/>
        <v>1</v>
      </c>
      <c r="N1742" t="s">
        <v>24</v>
      </c>
      <c r="O1742" t="s">
        <v>1152</v>
      </c>
      <c r="P1742">
        <f t="shared" si="111"/>
        <v>19350</v>
      </c>
      <c r="Q1742">
        <v>22500</v>
      </c>
      <c r="R1742">
        <v>510</v>
      </c>
      <c r="S1742">
        <f t="shared" si="112"/>
        <v>5</v>
      </c>
    </row>
    <row r="1743" spans="1:19" x14ac:dyDescent="0.25">
      <c r="A1743" t="s">
        <v>26</v>
      </c>
      <c r="B1743" t="s">
        <v>4658</v>
      </c>
      <c r="C1743">
        <v>2018</v>
      </c>
      <c r="D1743">
        <f t="shared" si="109"/>
        <v>115339.78846</v>
      </c>
      <c r="E1743">
        <v>71669</v>
      </c>
      <c r="F1743" t="s">
        <v>4659</v>
      </c>
      <c r="G1743" t="s">
        <v>29</v>
      </c>
      <c r="H1743" t="s">
        <v>230</v>
      </c>
      <c r="I1743" t="s">
        <v>72</v>
      </c>
      <c r="J1743" t="s">
        <v>40</v>
      </c>
      <c r="K1743" t="s">
        <v>22</v>
      </c>
      <c r="L1743" t="s">
        <v>41</v>
      </c>
      <c r="M1743">
        <f t="shared" si="110"/>
        <v>0</v>
      </c>
      <c r="N1743" t="s">
        <v>24</v>
      </c>
      <c r="O1743" t="s">
        <v>231</v>
      </c>
      <c r="P1743">
        <f t="shared" si="111"/>
        <v>17200</v>
      </c>
      <c r="Q1743">
        <v>20000</v>
      </c>
      <c r="R1743">
        <v>240</v>
      </c>
      <c r="S1743">
        <f t="shared" si="112"/>
        <v>2</v>
      </c>
    </row>
    <row r="1744" spans="1:19" x14ac:dyDescent="0.25">
      <c r="A1744" t="s">
        <v>363</v>
      </c>
      <c r="B1744" t="s">
        <v>4642</v>
      </c>
      <c r="C1744">
        <v>2019</v>
      </c>
      <c r="D1744">
        <f t="shared" si="109"/>
        <v>71924.62328</v>
      </c>
      <c r="E1744">
        <v>44692</v>
      </c>
      <c r="F1744" t="s">
        <v>4660</v>
      </c>
      <c r="G1744" t="s">
        <v>29</v>
      </c>
      <c r="H1744" t="s">
        <v>854</v>
      </c>
      <c r="I1744" t="s">
        <v>31</v>
      </c>
      <c r="J1744" t="s">
        <v>4661</v>
      </c>
      <c r="K1744" t="s">
        <v>4662</v>
      </c>
      <c r="L1744" t="s">
        <v>41</v>
      </c>
      <c r="M1744">
        <f t="shared" si="110"/>
        <v>0</v>
      </c>
      <c r="O1744" t="s">
        <v>4663</v>
      </c>
      <c r="P1744">
        <f t="shared" si="111"/>
        <v>27836.48</v>
      </c>
      <c r="Q1744">
        <v>32368</v>
      </c>
      <c r="R1744" t="e">
        <v>#VALUE!</v>
      </c>
      <c r="S1744" t="e">
        <f t="shared" si="112"/>
        <v>#VALUE!</v>
      </c>
    </row>
    <row r="1745" spans="1:19" x14ac:dyDescent="0.25">
      <c r="A1745" t="s">
        <v>110</v>
      </c>
      <c r="B1745" t="s">
        <v>138</v>
      </c>
      <c r="C1745">
        <v>2018</v>
      </c>
      <c r="D1745">
        <f t="shared" si="109"/>
        <v>25752.65868</v>
      </c>
      <c r="E1745">
        <v>16002</v>
      </c>
      <c r="F1745" t="s">
        <v>4664</v>
      </c>
      <c r="G1745" t="s">
        <v>29</v>
      </c>
      <c r="H1745" t="s">
        <v>140</v>
      </c>
      <c r="I1745" t="s">
        <v>95</v>
      </c>
      <c r="J1745" t="s">
        <v>22</v>
      </c>
      <c r="K1745" t="s">
        <v>214</v>
      </c>
      <c r="L1745" t="s">
        <v>41</v>
      </c>
      <c r="M1745">
        <f t="shared" si="110"/>
        <v>0</v>
      </c>
      <c r="N1745" t="s">
        <v>24</v>
      </c>
      <c r="O1745" t="s">
        <v>1253</v>
      </c>
      <c r="P1745">
        <f t="shared" si="111"/>
        <v>64414</v>
      </c>
      <c r="Q1745">
        <v>74900</v>
      </c>
      <c r="R1745">
        <v>550</v>
      </c>
      <c r="S1745">
        <f t="shared" si="112"/>
        <v>5</v>
      </c>
    </row>
    <row r="1746" spans="1:19" x14ac:dyDescent="0.25">
      <c r="A1746" t="s">
        <v>97</v>
      </c>
      <c r="B1746" t="s">
        <v>3924</v>
      </c>
      <c r="C1746">
        <v>2014</v>
      </c>
      <c r="D1746">
        <f t="shared" si="109"/>
        <v>138403.24</v>
      </c>
      <c r="E1746">
        <v>86000</v>
      </c>
      <c r="F1746" t="s">
        <v>674</v>
      </c>
      <c r="G1746" t="s">
        <v>29</v>
      </c>
      <c r="H1746" t="s">
        <v>4665</v>
      </c>
      <c r="I1746" t="s">
        <v>247</v>
      </c>
      <c r="J1746" t="s">
        <v>40</v>
      </c>
      <c r="K1746" t="s">
        <v>22</v>
      </c>
      <c r="L1746" t="s">
        <v>41</v>
      </c>
      <c r="M1746">
        <f t="shared" si="110"/>
        <v>0</v>
      </c>
      <c r="N1746" t="s">
        <v>24</v>
      </c>
      <c r="O1746" t="s">
        <v>3331</v>
      </c>
      <c r="P1746">
        <f t="shared" si="111"/>
        <v>35690</v>
      </c>
      <c r="Q1746">
        <v>41500</v>
      </c>
      <c r="R1746">
        <v>260</v>
      </c>
      <c r="S1746">
        <f t="shared" si="112"/>
        <v>4</v>
      </c>
    </row>
    <row r="1747" spans="1:19" x14ac:dyDescent="0.25">
      <c r="A1747" t="s">
        <v>97</v>
      </c>
      <c r="B1747" t="s">
        <v>2289</v>
      </c>
      <c r="C1747">
        <v>2019</v>
      </c>
      <c r="D1747">
        <f t="shared" si="109"/>
        <v>90123.04</v>
      </c>
      <c r="E1747">
        <v>56000</v>
      </c>
      <c r="F1747" t="s">
        <v>3799</v>
      </c>
      <c r="G1747" t="s">
        <v>29</v>
      </c>
      <c r="H1747" t="s">
        <v>1062</v>
      </c>
      <c r="I1747" t="s">
        <v>21</v>
      </c>
      <c r="J1747" t="s">
        <v>40</v>
      </c>
      <c r="K1747" t="s">
        <v>22</v>
      </c>
      <c r="L1747" t="s">
        <v>41</v>
      </c>
      <c r="M1747">
        <f t="shared" si="110"/>
        <v>0</v>
      </c>
      <c r="N1747" t="s">
        <v>24</v>
      </c>
      <c r="O1747" t="s">
        <v>333</v>
      </c>
      <c r="P1747">
        <f t="shared" si="111"/>
        <v>36120</v>
      </c>
      <c r="Q1747">
        <v>42000</v>
      </c>
      <c r="R1747">
        <v>381</v>
      </c>
      <c r="S1747">
        <f t="shared" si="112"/>
        <v>5.7</v>
      </c>
    </row>
    <row r="1748" spans="1:19" x14ac:dyDescent="0.25">
      <c r="A1748" t="s">
        <v>130</v>
      </c>
      <c r="B1748" t="s">
        <v>4666</v>
      </c>
      <c r="C1748">
        <v>1993</v>
      </c>
      <c r="D1748">
        <f t="shared" si="109"/>
        <v>270369.12</v>
      </c>
      <c r="E1748">
        <v>168000</v>
      </c>
      <c r="F1748" t="s">
        <v>4667</v>
      </c>
      <c r="G1748" t="s">
        <v>136</v>
      </c>
      <c r="H1748" t="s">
        <v>136</v>
      </c>
      <c r="I1748" t="s">
        <v>839</v>
      </c>
      <c r="J1748" t="s">
        <v>118</v>
      </c>
      <c r="K1748" t="s">
        <v>22</v>
      </c>
      <c r="L1748" t="s">
        <v>41</v>
      </c>
      <c r="M1748">
        <f t="shared" si="110"/>
        <v>0</v>
      </c>
      <c r="N1748" t="s">
        <v>24</v>
      </c>
      <c r="O1748" t="s">
        <v>763</v>
      </c>
      <c r="P1748">
        <f t="shared" si="111"/>
        <v>6020</v>
      </c>
      <c r="Q1748">
        <v>7000</v>
      </c>
      <c r="R1748" t="e">
        <v>#VALUE!</v>
      </c>
      <c r="S1748" t="e">
        <f t="shared" si="112"/>
        <v>#VALUE!</v>
      </c>
    </row>
    <row r="1749" spans="1:19" x14ac:dyDescent="0.25">
      <c r="A1749" t="s">
        <v>567</v>
      </c>
      <c r="B1749" t="s">
        <v>4668</v>
      </c>
      <c r="C1749">
        <v>2017</v>
      </c>
      <c r="D1749">
        <f t="shared" si="109"/>
        <v>67252.709260000003</v>
      </c>
      <c r="E1749">
        <v>41789</v>
      </c>
      <c r="F1749" t="s">
        <v>4669</v>
      </c>
      <c r="G1749" t="s">
        <v>29</v>
      </c>
      <c r="H1749" t="s">
        <v>1385</v>
      </c>
      <c r="I1749" t="s">
        <v>72</v>
      </c>
      <c r="J1749" t="s">
        <v>73</v>
      </c>
      <c r="K1749" t="s">
        <v>22</v>
      </c>
      <c r="L1749" t="s">
        <v>23</v>
      </c>
      <c r="M1749">
        <f t="shared" si="110"/>
        <v>1</v>
      </c>
      <c r="N1749" t="s">
        <v>24</v>
      </c>
      <c r="O1749" t="s">
        <v>2551</v>
      </c>
      <c r="P1749">
        <f t="shared" si="111"/>
        <v>36550</v>
      </c>
      <c r="Q1749">
        <v>42500</v>
      </c>
      <c r="R1749">
        <v>395</v>
      </c>
      <c r="S1749">
        <f t="shared" si="112"/>
        <v>5.7</v>
      </c>
    </row>
    <row r="1750" spans="1:19" x14ac:dyDescent="0.25">
      <c r="A1750" t="s">
        <v>16</v>
      </c>
      <c r="B1750" t="s">
        <v>4670</v>
      </c>
      <c r="C1750">
        <v>2014</v>
      </c>
      <c r="D1750">
        <f t="shared" si="109"/>
        <v>96735.818060000005</v>
      </c>
      <c r="E1750">
        <v>60109</v>
      </c>
      <c r="F1750" t="s">
        <v>4671</v>
      </c>
      <c r="G1750" t="s">
        <v>19</v>
      </c>
      <c r="H1750" t="s">
        <v>4672</v>
      </c>
      <c r="I1750" t="s">
        <v>21</v>
      </c>
      <c r="J1750" t="s">
        <v>33</v>
      </c>
      <c r="K1750" t="s">
        <v>22</v>
      </c>
      <c r="L1750" t="s">
        <v>41</v>
      </c>
      <c r="M1750">
        <f t="shared" si="110"/>
        <v>0</v>
      </c>
      <c r="N1750" t="s">
        <v>24</v>
      </c>
      <c r="O1750" t="s">
        <v>4673</v>
      </c>
      <c r="P1750">
        <f t="shared" si="111"/>
        <v>8169.14</v>
      </c>
      <c r="Q1750">
        <v>9499</v>
      </c>
      <c r="R1750">
        <v>160</v>
      </c>
      <c r="S1750">
        <f t="shared" si="112"/>
        <v>2</v>
      </c>
    </row>
    <row r="1751" spans="1:19" x14ac:dyDescent="0.25">
      <c r="A1751" t="s">
        <v>120</v>
      </c>
      <c r="B1751" t="s">
        <v>2193</v>
      </c>
      <c r="C1751">
        <v>2020</v>
      </c>
      <c r="D1751">
        <f t="shared" si="109"/>
        <v>77248.319999999992</v>
      </c>
      <c r="E1751">
        <v>48000</v>
      </c>
      <c r="F1751" t="s">
        <v>409</v>
      </c>
      <c r="G1751" t="s">
        <v>29</v>
      </c>
      <c r="H1751" t="s">
        <v>1919</v>
      </c>
      <c r="I1751" t="s">
        <v>72</v>
      </c>
      <c r="J1751" t="s">
        <v>22</v>
      </c>
      <c r="K1751" t="s">
        <v>22</v>
      </c>
      <c r="L1751" t="s">
        <v>41</v>
      </c>
      <c r="M1751">
        <f t="shared" si="110"/>
        <v>0</v>
      </c>
      <c r="N1751" t="s">
        <v>24</v>
      </c>
      <c r="O1751" t="s">
        <v>4461</v>
      </c>
      <c r="P1751">
        <f t="shared" si="111"/>
        <v>42995.7</v>
      </c>
      <c r="Q1751">
        <v>49995</v>
      </c>
      <c r="R1751">
        <v>255</v>
      </c>
      <c r="S1751">
        <f t="shared" si="112"/>
        <v>2</v>
      </c>
    </row>
    <row r="1752" spans="1:19" x14ac:dyDescent="0.25">
      <c r="A1752" t="s">
        <v>56</v>
      </c>
      <c r="B1752" t="s">
        <v>4674</v>
      </c>
      <c r="C1752">
        <v>2008</v>
      </c>
      <c r="D1752">
        <f t="shared" si="109"/>
        <v>196339.48</v>
      </c>
      <c r="E1752">
        <v>122000</v>
      </c>
      <c r="F1752" t="s">
        <v>1307</v>
      </c>
      <c r="G1752" t="s">
        <v>29</v>
      </c>
      <c r="H1752" t="s">
        <v>4675</v>
      </c>
      <c r="I1752" t="s">
        <v>107</v>
      </c>
      <c r="J1752" t="s">
        <v>33</v>
      </c>
      <c r="K1752" t="s">
        <v>146</v>
      </c>
      <c r="L1752" t="s">
        <v>41</v>
      </c>
      <c r="M1752">
        <f t="shared" si="110"/>
        <v>0</v>
      </c>
      <c r="N1752" t="s">
        <v>24</v>
      </c>
      <c r="O1752" t="s">
        <v>818</v>
      </c>
      <c r="P1752">
        <f t="shared" si="111"/>
        <v>9890</v>
      </c>
      <c r="Q1752">
        <v>11500</v>
      </c>
      <c r="R1752">
        <v>286</v>
      </c>
      <c r="S1752">
        <f t="shared" si="112"/>
        <v>3.5</v>
      </c>
    </row>
    <row r="1753" spans="1:19" x14ac:dyDescent="0.25">
      <c r="A1753" t="s">
        <v>84</v>
      </c>
      <c r="B1753" t="s">
        <v>4676</v>
      </c>
      <c r="C1753">
        <v>2012</v>
      </c>
      <c r="D1753">
        <f t="shared" si="109"/>
        <v>165440.152</v>
      </c>
      <c r="E1753">
        <v>102800</v>
      </c>
      <c r="F1753" t="s">
        <v>4677</v>
      </c>
      <c r="G1753" t="s">
        <v>29</v>
      </c>
      <c r="H1753" t="s">
        <v>4678</v>
      </c>
      <c r="I1753" t="s">
        <v>72</v>
      </c>
      <c r="J1753" t="s">
        <v>226</v>
      </c>
      <c r="K1753" t="s">
        <v>108</v>
      </c>
      <c r="L1753" t="s">
        <v>41</v>
      </c>
      <c r="M1753">
        <f t="shared" si="110"/>
        <v>0</v>
      </c>
      <c r="N1753" t="s">
        <v>24</v>
      </c>
      <c r="O1753" t="s">
        <v>1236</v>
      </c>
      <c r="P1753">
        <f t="shared" si="111"/>
        <v>13760</v>
      </c>
      <c r="Q1753">
        <v>16000</v>
      </c>
      <c r="R1753">
        <v>385</v>
      </c>
      <c r="S1753">
        <f t="shared" si="112"/>
        <v>5</v>
      </c>
    </row>
    <row r="1754" spans="1:19" x14ac:dyDescent="0.25">
      <c r="A1754" t="s">
        <v>268</v>
      </c>
      <c r="B1754" t="s">
        <v>4679</v>
      </c>
      <c r="C1754">
        <v>2022</v>
      </c>
      <c r="D1754">
        <f t="shared" si="109"/>
        <v>25015.580959999999</v>
      </c>
      <c r="E1754">
        <v>15544</v>
      </c>
      <c r="F1754" t="s">
        <v>4680</v>
      </c>
      <c r="G1754" t="s">
        <v>29</v>
      </c>
      <c r="H1754" t="s">
        <v>4183</v>
      </c>
      <c r="I1754" t="s">
        <v>72</v>
      </c>
      <c r="J1754" t="s">
        <v>40</v>
      </c>
      <c r="K1754" t="s">
        <v>108</v>
      </c>
      <c r="M1754">
        <f t="shared" si="110"/>
        <v>0</v>
      </c>
      <c r="O1754" t="s">
        <v>1815</v>
      </c>
      <c r="P1754">
        <f t="shared" si="111"/>
        <v>24080</v>
      </c>
      <c r="Q1754">
        <v>28000</v>
      </c>
      <c r="R1754">
        <v>134</v>
      </c>
      <c r="S1754">
        <f t="shared" si="112"/>
        <v>1.5</v>
      </c>
    </row>
    <row r="1755" spans="1:19" x14ac:dyDescent="0.25">
      <c r="A1755" t="s">
        <v>857</v>
      </c>
      <c r="B1755" t="s">
        <v>4681</v>
      </c>
      <c r="C1755">
        <v>2019</v>
      </c>
      <c r="D1755">
        <f t="shared" si="109"/>
        <v>112285.26114</v>
      </c>
      <c r="E1755">
        <v>69771</v>
      </c>
      <c r="F1755" t="s">
        <v>4682</v>
      </c>
      <c r="G1755" t="s">
        <v>29</v>
      </c>
      <c r="H1755" t="s">
        <v>3891</v>
      </c>
      <c r="I1755" t="s">
        <v>72</v>
      </c>
      <c r="J1755" t="s">
        <v>22</v>
      </c>
      <c r="K1755" t="s">
        <v>214</v>
      </c>
      <c r="L1755" t="s">
        <v>41</v>
      </c>
      <c r="M1755">
        <f t="shared" si="110"/>
        <v>0</v>
      </c>
      <c r="N1755" t="s">
        <v>24</v>
      </c>
      <c r="O1755" t="s">
        <v>1225</v>
      </c>
      <c r="P1755">
        <f t="shared" si="111"/>
        <v>23650</v>
      </c>
      <c r="Q1755">
        <v>27500</v>
      </c>
      <c r="R1755">
        <v>227</v>
      </c>
      <c r="S1755">
        <f t="shared" si="112"/>
        <v>2.5</v>
      </c>
    </row>
    <row r="1756" spans="1:19" x14ac:dyDescent="0.25">
      <c r="A1756" t="s">
        <v>56</v>
      </c>
      <c r="B1756" t="s">
        <v>4683</v>
      </c>
      <c r="C1756">
        <v>2023</v>
      </c>
      <c r="D1756">
        <f t="shared" si="109"/>
        <v>3408.58212</v>
      </c>
      <c r="E1756">
        <v>2118</v>
      </c>
      <c r="F1756" t="s">
        <v>4684</v>
      </c>
      <c r="G1756" t="s">
        <v>29</v>
      </c>
      <c r="H1756" t="s">
        <v>1132</v>
      </c>
      <c r="I1756" t="s">
        <v>39</v>
      </c>
      <c r="J1756" t="s">
        <v>214</v>
      </c>
      <c r="K1756" t="s">
        <v>22</v>
      </c>
      <c r="L1756" t="s">
        <v>41</v>
      </c>
      <c r="M1756">
        <f t="shared" si="110"/>
        <v>0</v>
      </c>
      <c r="O1756" t="s">
        <v>4685</v>
      </c>
      <c r="P1756">
        <f t="shared" si="111"/>
        <v>36118.28</v>
      </c>
      <c r="Q1756">
        <v>41998</v>
      </c>
      <c r="R1756" t="e">
        <v>#VALUE!</v>
      </c>
      <c r="S1756">
        <f t="shared" si="112"/>
        <v>2</v>
      </c>
    </row>
    <row r="1757" spans="1:19" x14ac:dyDescent="0.25">
      <c r="A1757" t="s">
        <v>16</v>
      </c>
      <c r="B1757" t="s">
        <v>4495</v>
      </c>
      <c r="C1757">
        <v>2021</v>
      </c>
      <c r="D1757">
        <f t="shared" si="109"/>
        <v>45479.948400000001</v>
      </c>
      <c r="E1757">
        <v>28260</v>
      </c>
      <c r="F1757" t="s">
        <v>4686</v>
      </c>
      <c r="G1757" t="s">
        <v>29</v>
      </c>
      <c r="H1757" t="s">
        <v>970</v>
      </c>
      <c r="I1757" t="s">
        <v>165</v>
      </c>
      <c r="J1757" t="s">
        <v>40</v>
      </c>
      <c r="K1757" t="s">
        <v>40</v>
      </c>
      <c r="L1757" t="s">
        <v>41</v>
      </c>
      <c r="M1757">
        <f t="shared" si="110"/>
        <v>0</v>
      </c>
      <c r="N1757" t="s">
        <v>24</v>
      </c>
      <c r="O1757" t="s">
        <v>4687</v>
      </c>
      <c r="P1757">
        <f t="shared" si="111"/>
        <v>62737</v>
      </c>
      <c r="Q1757">
        <v>72950</v>
      </c>
      <c r="R1757">
        <v>450</v>
      </c>
      <c r="S1757">
        <f t="shared" si="112"/>
        <v>3.5</v>
      </c>
    </row>
    <row r="1758" spans="1:19" x14ac:dyDescent="0.25">
      <c r="A1758" t="s">
        <v>237</v>
      </c>
      <c r="B1758" t="s">
        <v>4688</v>
      </c>
      <c r="C1758">
        <v>2020</v>
      </c>
      <c r="D1758">
        <f t="shared" si="109"/>
        <v>9696.2734999999993</v>
      </c>
      <c r="E1758">
        <v>6025</v>
      </c>
      <c r="F1758" t="s">
        <v>4689</v>
      </c>
      <c r="G1758" t="s">
        <v>29</v>
      </c>
      <c r="H1758" t="s">
        <v>4690</v>
      </c>
      <c r="I1758" t="s">
        <v>134</v>
      </c>
      <c r="J1758" t="s">
        <v>33</v>
      </c>
      <c r="K1758" t="s">
        <v>33</v>
      </c>
      <c r="L1758" t="s">
        <v>41</v>
      </c>
      <c r="M1758">
        <f t="shared" si="110"/>
        <v>0</v>
      </c>
      <c r="N1758" t="s">
        <v>24</v>
      </c>
      <c r="O1758" t="s">
        <v>1225</v>
      </c>
      <c r="P1758">
        <f t="shared" si="111"/>
        <v>23650</v>
      </c>
      <c r="Q1758">
        <v>27500</v>
      </c>
      <c r="R1758">
        <v>205</v>
      </c>
      <c r="S1758">
        <f t="shared" si="112"/>
        <v>1.5</v>
      </c>
    </row>
    <row r="1759" spans="1:19" x14ac:dyDescent="0.25">
      <c r="A1759" t="s">
        <v>26</v>
      </c>
      <c r="B1759" t="s">
        <v>4691</v>
      </c>
      <c r="C1759">
        <v>2018</v>
      </c>
      <c r="D1759">
        <f t="shared" si="109"/>
        <v>52620.589979999997</v>
      </c>
      <c r="E1759">
        <v>32697</v>
      </c>
      <c r="F1759" t="s">
        <v>4692</v>
      </c>
      <c r="G1759" t="s">
        <v>29</v>
      </c>
      <c r="H1759" t="s">
        <v>1200</v>
      </c>
      <c r="I1759" t="s">
        <v>21</v>
      </c>
      <c r="J1759" t="s">
        <v>33</v>
      </c>
      <c r="K1759" t="s">
        <v>33</v>
      </c>
      <c r="L1759" t="s">
        <v>23</v>
      </c>
      <c r="M1759">
        <f t="shared" si="110"/>
        <v>1</v>
      </c>
      <c r="N1759" t="s">
        <v>24</v>
      </c>
      <c r="O1759" t="s">
        <v>215</v>
      </c>
      <c r="P1759">
        <f t="shared" si="111"/>
        <v>13674</v>
      </c>
      <c r="Q1759">
        <v>15900</v>
      </c>
      <c r="R1759">
        <v>147</v>
      </c>
      <c r="S1759">
        <f t="shared" si="112"/>
        <v>2</v>
      </c>
    </row>
    <row r="1760" spans="1:19" x14ac:dyDescent="0.25">
      <c r="A1760" t="s">
        <v>16</v>
      </c>
      <c r="B1760" t="s">
        <v>945</v>
      </c>
      <c r="C1760">
        <v>2001</v>
      </c>
      <c r="D1760">
        <f t="shared" si="109"/>
        <v>384632.26</v>
      </c>
      <c r="E1760">
        <v>239000</v>
      </c>
      <c r="F1760" t="s">
        <v>3199</v>
      </c>
      <c r="G1760" t="s">
        <v>29</v>
      </c>
      <c r="H1760" t="s">
        <v>947</v>
      </c>
      <c r="I1760" t="s">
        <v>72</v>
      </c>
      <c r="J1760" t="s">
        <v>118</v>
      </c>
      <c r="K1760" t="s">
        <v>136</v>
      </c>
      <c r="L1760" t="s">
        <v>41</v>
      </c>
      <c r="M1760">
        <f t="shared" si="110"/>
        <v>0</v>
      </c>
      <c r="N1760" t="s">
        <v>24</v>
      </c>
      <c r="O1760" t="s">
        <v>4141</v>
      </c>
      <c r="P1760">
        <f t="shared" si="111"/>
        <v>6880</v>
      </c>
      <c r="Q1760">
        <v>8000</v>
      </c>
      <c r="R1760">
        <v>310</v>
      </c>
      <c r="S1760">
        <f t="shared" si="112"/>
        <v>6.8</v>
      </c>
    </row>
    <row r="1761" spans="1:19" x14ac:dyDescent="0.25">
      <c r="A1761" t="s">
        <v>110</v>
      </c>
      <c r="B1761" t="s">
        <v>4693</v>
      </c>
      <c r="C1761">
        <v>2017</v>
      </c>
      <c r="D1761">
        <f t="shared" si="109"/>
        <v>54958.961000000003</v>
      </c>
      <c r="E1761">
        <v>34150</v>
      </c>
      <c r="F1761" t="s">
        <v>4694</v>
      </c>
      <c r="G1761" t="s">
        <v>29</v>
      </c>
      <c r="H1761" t="s">
        <v>2355</v>
      </c>
      <c r="I1761" t="s">
        <v>95</v>
      </c>
      <c r="J1761" t="s">
        <v>22</v>
      </c>
      <c r="K1761" t="s">
        <v>22</v>
      </c>
      <c r="L1761" t="s">
        <v>41</v>
      </c>
      <c r="M1761">
        <f t="shared" si="110"/>
        <v>0</v>
      </c>
      <c r="N1761" t="s">
        <v>24</v>
      </c>
      <c r="O1761" t="s">
        <v>3222</v>
      </c>
      <c r="P1761">
        <f t="shared" si="111"/>
        <v>39559.14</v>
      </c>
      <c r="Q1761">
        <v>45999</v>
      </c>
      <c r="R1761">
        <v>380</v>
      </c>
      <c r="S1761">
        <f t="shared" si="112"/>
        <v>3</v>
      </c>
    </row>
    <row r="1762" spans="1:19" x14ac:dyDescent="0.25">
      <c r="A1762" t="s">
        <v>237</v>
      </c>
      <c r="B1762" t="s">
        <v>1258</v>
      </c>
      <c r="C1762">
        <v>2022</v>
      </c>
      <c r="D1762">
        <f t="shared" si="109"/>
        <v>15517.25628</v>
      </c>
      <c r="E1762">
        <v>9642</v>
      </c>
      <c r="F1762" t="s">
        <v>4695</v>
      </c>
      <c r="G1762" t="s">
        <v>29</v>
      </c>
      <c r="H1762" t="s">
        <v>2199</v>
      </c>
      <c r="I1762" t="s">
        <v>123</v>
      </c>
      <c r="J1762" t="s">
        <v>4696</v>
      </c>
      <c r="K1762" t="s">
        <v>22</v>
      </c>
      <c r="L1762" t="s">
        <v>41</v>
      </c>
      <c r="M1762">
        <f t="shared" si="110"/>
        <v>0</v>
      </c>
      <c r="O1762" t="s">
        <v>3080</v>
      </c>
      <c r="P1762">
        <f t="shared" si="111"/>
        <v>33539.14</v>
      </c>
      <c r="Q1762">
        <v>38999</v>
      </c>
      <c r="R1762" t="e">
        <v>#VALUE!</v>
      </c>
      <c r="S1762" t="e">
        <f t="shared" si="112"/>
        <v>#VALUE!</v>
      </c>
    </row>
    <row r="1763" spans="1:19" x14ac:dyDescent="0.25">
      <c r="A1763" t="s">
        <v>2213</v>
      </c>
      <c r="B1763" t="s">
        <v>4697</v>
      </c>
      <c r="C1763">
        <v>2006</v>
      </c>
      <c r="D1763">
        <f t="shared" si="109"/>
        <v>161811.09030000001</v>
      </c>
      <c r="E1763">
        <v>100545</v>
      </c>
      <c r="F1763" t="s">
        <v>4698</v>
      </c>
      <c r="G1763" t="s">
        <v>29</v>
      </c>
      <c r="H1763" t="s">
        <v>4699</v>
      </c>
      <c r="I1763" t="s">
        <v>557</v>
      </c>
      <c r="J1763" t="s">
        <v>33</v>
      </c>
      <c r="K1763" t="s">
        <v>22</v>
      </c>
      <c r="L1763" t="s">
        <v>41</v>
      </c>
      <c r="M1763">
        <f t="shared" si="110"/>
        <v>0</v>
      </c>
      <c r="N1763" t="s">
        <v>24</v>
      </c>
      <c r="O1763" t="s">
        <v>4700</v>
      </c>
      <c r="P1763">
        <f t="shared" si="111"/>
        <v>5155.7</v>
      </c>
      <c r="Q1763">
        <v>5995</v>
      </c>
      <c r="R1763">
        <v>201</v>
      </c>
      <c r="S1763">
        <f t="shared" si="112"/>
        <v>3.5</v>
      </c>
    </row>
    <row r="1764" spans="1:19" x14ac:dyDescent="0.25">
      <c r="A1764" t="s">
        <v>120</v>
      </c>
      <c r="B1764" t="s">
        <v>591</v>
      </c>
      <c r="C1764">
        <v>2021</v>
      </c>
      <c r="D1764">
        <f t="shared" si="109"/>
        <v>17881.37674</v>
      </c>
      <c r="E1764">
        <v>11111</v>
      </c>
      <c r="F1764" t="s">
        <v>4701</v>
      </c>
      <c r="G1764" t="s">
        <v>29</v>
      </c>
      <c r="H1764" t="s">
        <v>530</v>
      </c>
      <c r="I1764" t="s">
        <v>39</v>
      </c>
      <c r="J1764" t="s">
        <v>33</v>
      </c>
      <c r="K1764" t="s">
        <v>22</v>
      </c>
      <c r="L1764" t="s">
        <v>41</v>
      </c>
      <c r="M1764">
        <f t="shared" si="110"/>
        <v>0</v>
      </c>
      <c r="O1764" t="s">
        <v>1727</v>
      </c>
      <c r="P1764">
        <f t="shared" si="111"/>
        <v>33538.28</v>
      </c>
      <c r="Q1764">
        <v>38998</v>
      </c>
      <c r="R1764" t="e">
        <v>#VALUE!</v>
      </c>
      <c r="S1764">
        <f t="shared" si="112"/>
        <v>2</v>
      </c>
    </row>
    <row r="1765" spans="1:19" x14ac:dyDescent="0.25">
      <c r="A1765" t="s">
        <v>97</v>
      </c>
      <c r="B1765" t="s">
        <v>3924</v>
      </c>
      <c r="C1765">
        <v>2007</v>
      </c>
      <c r="D1765">
        <f t="shared" si="109"/>
        <v>260713.08</v>
      </c>
      <c r="E1765">
        <v>162000</v>
      </c>
      <c r="F1765" t="s">
        <v>3660</v>
      </c>
      <c r="G1765" t="s">
        <v>29</v>
      </c>
      <c r="H1765" t="s">
        <v>3925</v>
      </c>
      <c r="I1765" t="s">
        <v>247</v>
      </c>
      <c r="J1765" t="s">
        <v>22</v>
      </c>
      <c r="K1765" t="s">
        <v>22</v>
      </c>
      <c r="L1765" t="s">
        <v>41</v>
      </c>
      <c r="M1765">
        <f t="shared" si="110"/>
        <v>0</v>
      </c>
      <c r="N1765" t="s">
        <v>24</v>
      </c>
      <c r="O1765" t="s">
        <v>4702</v>
      </c>
      <c r="P1765">
        <f t="shared" si="111"/>
        <v>20620.22</v>
      </c>
      <c r="Q1765">
        <v>23977</v>
      </c>
      <c r="R1765">
        <v>239</v>
      </c>
      <c r="S1765">
        <f t="shared" si="112"/>
        <v>4</v>
      </c>
    </row>
    <row r="1766" spans="1:19" x14ac:dyDescent="0.25">
      <c r="A1766" t="s">
        <v>1831</v>
      </c>
      <c r="B1766" t="s">
        <v>4086</v>
      </c>
      <c r="C1766">
        <v>2020</v>
      </c>
      <c r="D1766">
        <f t="shared" si="109"/>
        <v>140905.76370000001</v>
      </c>
      <c r="E1766">
        <v>87555</v>
      </c>
      <c r="F1766" t="s">
        <v>4703</v>
      </c>
      <c r="G1766" t="s">
        <v>29</v>
      </c>
      <c r="H1766" t="s">
        <v>854</v>
      </c>
      <c r="I1766" t="s">
        <v>123</v>
      </c>
      <c r="J1766" t="s">
        <v>4704</v>
      </c>
      <c r="K1766" t="s">
        <v>4705</v>
      </c>
      <c r="L1766" t="s">
        <v>23</v>
      </c>
      <c r="M1766">
        <f t="shared" si="110"/>
        <v>1</v>
      </c>
      <c r="N1766" t="s">
        <v>24</v>
      </c>
      <c r="O1766" t="s">
        <v>4706</v>
      </c>
      <c r="P1766">
        <f t="shared" si="111"/>
        <v>27219</v>
      </c>
      <c r="Q1766">
        <v>31650</v>
      </c>
      <c r="R1766" t="e">
        <v>#VALUE!</v>
      </c>
      <c r="S1766" t="e">
        <f t="shared" si="112"/>
        <v>#VALUE!</v>
      </c>
    </row>
    <row r="1767" spans="1:19" x14ac:dyDescent="0.25">
      <c r="A1767" t="s">
        <v>148</v>
      </c>
      <c r="B1767" t="s">
        <v>2195</v>
      </c>
      <c r="C1767">
        <v>2015</v>
      </c>
      <c r="D1767">
        <f t="shared" si="109"/>
        <v>164474.54800000001</v>
      </c>
      <c r="E1767">
        <v>102200</v>
      </c>
      <c r="F1767" t="s">
        <v>4707</v>
      </c>
      <c r="G1767" t="s">
        <v>29</v>
      </c>
      <c r="H1767" t="s">
        <v>164</v>
      </c>
      <c r="I1767" t="s">
        <v>72</v>
      </c>
      <c r="J1767" t="s">
        <v>61</v>
      </c>
      <c r="K1767" t="s">
        <v>22</v>
      </c>
      <c r="L1767" t="s">
        <v>41</v>
      </c>
      <c r="M1767">
        <f t="shared" si="110"/>
        <v>0</v>
      </c>
      <c r="N1767" t="s">
        <v>24</v>
      </c>
      <c r="O1767" t="s">
        <v>755</v>
      </c>
      <c r="P1767">
        <f t="shared" si="111"/>
        <v>21500</v>
      </c>
      <c r="Q1767">
        <v>25000</v>
      </c>
      <c r="R1767">
        <v>355</v>
      </c>
      <c r="S1767">
        <f t="shared" si="112"/>
        <v>5.3</v>
      </c>
    </row>
    <row r="1768" spans="1:19" x14ac:dyDescent="0.25">
      <c r="A1768" t="s">
        <v>232</v>
      </c>
      <c r="B1768" t="s">
        <v>4708</v>
      </c>
      <c r="C1768">
        <v>2013</v>
      </c>
      <c r="D1768">
        <f t="shared" si="109"/>
        <v>30496.992999999999</v>
      </c>
      <c r="E1768">
        <v>18950</v>
      </c>
      <c r="F1768" t="s">
        <v>4709</v>
      </c>
      <c r="G1768" t="s">
        <v>29</v>
      </c>
      <c r="H1768" t="s">
        <v>4710</v>
      </c>
      <c r="I1768" t="s">
        <v>107</v>
      </c>
      <c r="J1768" t="s">
        <v>118</v>
      </c>
      <c r="K1768" t="s">
        <v>22</v>
      </c>
      <c r="L1768" t="s">
        <v>41</v>
      </c>
      <c r="M1768">
        <f t="shared" si="110"/>
        <v>0</v>
      </c>
      <c r="N1768" t="s">
        <v>24</v>
      </c>
      <c r="O1768" t="s">
        <v>3255</v>
      </c>
      <c r="P1768">
        <f t="shared" si="111"/>
        <v>67079.14</v>
      </c>
      <c r="Q1768">
        <v>77999</v>
      </c>
      <c r="R1768">
        <v>500</v>
      </c>
      <c r="S1768">
        <f t="shared" si="112"/>
        <v>4</v>
      </c>
    </row>
    <row r="1769" spans="1:19" x14ac:dyDescent="0.25">
      <c r="A1769" t="s">
        <v>120</v>
      </c>
      <c r="B1769" t="s">
        <v>3957</v>
      </c>
      <c r="C1769">
        <v>2015</v>
      </c>
      <c r="D1769">
        <f t="shared" si="109"/>
        <v>25749.439999999999</v>
      </c>
      <c r="E1769">
        <v>16000</v>
      </c>
      <c r="F1769" t="s">
        <v>2375</v>
      </c>
      <c r="G1769" t="s">
        <v>29</v>
      </c>
      <c r="H1769" t="s">
        <v>342</v>
      </c>
      <c r="I1769" t="s">
        <v>48</v>
      </c>
      <c r="J1769" t="s">
        <v>118</v>
      </c>
      <c r="K1769" t="s">
        <v>214</v>
      </c>
      <c r="L1769" t="s">
        <v>23</v>
      </c>
      <c r="M1769">
        <f t="shared" si="110"/>
        <v>1</v>
      </c>
      <c r="N1769" t="s">
        <v>24</v>
      </c>
      <c r="O1769" t="s">
        <v>4594</v>
      </c>
      <c r="P1769">
        <f t="shared" si="111"/>
        <v>26230</v>
      </c>
      <c r="Q1769">
        <v>30500</v>
      </c>
      <c r="R1769">
        <v>302</v>
      </c>
      <c r="S1769">
        <f t="shared" si="112"/>
        <v>3.5</v>
      </c>
    </row>
    <row r="1770" spans="1:19" x14ac:dyDescent="0.25">
      <c r="A1770" t="s">
        <v>363</v>
      </c>
      <c r="B1770" t="s">
        <v>4711</v>
      </c>
      <c r="C1770">
        <v>2022</v>
      </c>
      <c r="D1770">
        <f t="shared" si="109"/>
        <v>30979.794999999998</v>
      </c>
      <c r="E1770">
        <v>19250</v>
      </c>
      <c r="F1770" t="s">
        <v>4712</v>
      </c>
      <c r="G1770" t="s">
        <v>29</v>
      </c>
      <c r="H1770" t="s">
        <v>1808</v>
      </c>
      <c r="I1770" t="s">
        <v>165</v>
      </c>
      <c r="J1770" t="s">
        <v>22</v>
      </c>
      <c r="K1770" t="s">
        <v>22</v>
      </c>
      <c r="L1770" t="s">
        <v>41</v>
      </c>
      <c r="M1770">
        <f t="shared" si="110"/>
        <v>0</v>
      </c>
      <c r="N1770" t="s">
        <v>24</v>
      </c>
      <c r="O1770" t="s">
        <v>1213</v>
      </c>
      <c r="P1770">
        <f t="shared" si="111"/>
        <v>74819.14</v>
      </c>
      <c r="Q1770">
        <v>86999</v>
      </c>
      <c r="R1770">
        <v>420</v>
      </c>
      <c r="S1770">
        <f t="shared" si="112"/>
        <v>6.2</v>
      </c>
    </row>
    <row r="1771" spans="1:19" x14ac:dyDescent="0.25">
      <c r="A1771" t="s">
        <v>68</v>
      </c>
      <c r="B1771" t="s">
        <v>4318</v>
      </c>
      <c r="C1771">
        <v>2015</v>
      </c>
      <c r="D1771">
        <f t="shared" si="109"/>
        <v>104607.1</v>
      </c>
      <c r="E1771">
        <v>65000</v>
      </c>
      <c r="F1771" t="s">
        <v>728</v>
      </c>
      <c r="G1771" t="s">
        <v>29</v>
      </c>
      <c r="H1771" t="s">
        <v>479</v>
      </c>
      <c r="I1771" t="s">
        <v>107</v>
      </c>
      <c r="J1771" t="s">
        <v>61</v>
      </c>
      <c r="K1771" t="s">
        <v>22</v>
      </c>
      <c r="L1771" t="s">
        <v>41</v>
      </c>
      <c r="M1771">
        <f t="shared" si="110"/>
        <v>0</v>
      </c>
      <c r="N1771" t="s">
        <v>24</v>
      </c>
      <c r="O1771" t="s">
        <v>3469</v>
      </c>
      <c r="P1771">
        <f t="shared" si="111"/>
        <v>21495.7</v>
      </c>
      <c r="Q1771">
        <v>24995</v>
      </c>
      <c r="R1771">
        <v>300</v>
      </c>
      <c r="S1771">
        <f t="shared" si="112"/>
        <v>3</v>
      </c>
    </row>
    <row r="1772" spans="1:19" x14ac:dyDescent="0.25">
      <c r="A1772" t="s">
        <v>268</v>
      </c>
      <c r="B1772" t="s">
        <v>4622</v>
      </c>
      <c r="C1772">
        <v>2007</v>
      </c>
      <c r="D1772">
        <f t="shared" si="109"/>
        <v>177062.80548000001</v>
      </c>
      <c r="E1772">
        <v>110022</v>
      </c>
      <c r="F1772" t="s">
        <v>4713</v>
      </c>
      <c r="G1772" t="s">
        <v>29</v>
      </c>
      <c r="H1772" t="s">
        <v>2309</v>
      </c>
      <c r="I1772" t="s">
        <v>134</v>
      </c>
      <c r="J1772" t="s">
        <v>61</v>
      </c>
      <c r="K1772" t="s">
        <v>22</v>
      </c>
      <c r="L1772" t="s">
        <v>41</v>
      </c>
      <c r="M1772">
        <f t="shared" si="110"/>
        <v>0</v>
      </c>
      <c r="N1772" t="s">
        <v>24</v>
      </c>
      <c r="O1772" t="s">
        <v>832</v>
      </c>
      <c r="P1772">
        <f t="shared" si="111"/>
        <v>5375</v>
      </c>
      <c r="Q1772">
        <v>6250</v>
      </c>
      <c r="R1772">
        <v>172</v>
      </c>
      <c r="S1772">
        <f t="shared" si="112"/>
        <v>1.6</v>
      </c>
    </row>
    <row r="1773" spans="1:19" x14ac:dyDescent="0.25">
      <c r="A1773" t="s">
        <v>232</v>
      </c>
      <c r="B1773" t="s">
        <v>1993</v>
      </c>
      <c r="C1773">
        <v>2012</v>
      </c>
      <c r="D1773">
        <f t="shared" si="109"/>
        <v>127281.09126</v>
      </c>
      <c r="E1773">
        <v>79089</v>
      </c>
      <c r="F1773" t="s">
        <v>4714</v>
      </c>
      <c r="G1773" t="s">
        <v>19</v>
      </c>
      <c r="H1773" t="s">
        <v>4715</v>
      </c>
      <c r="I1773" t="s">
        <v>72</v>
      </c>
      <c r="J1773" t="s">
        <v>118</v>
      </c>
      <c r="K1773" t="s">
        <v>146</v>
      </c>
      <c r="L1773" t="s">
        <v>41</v>
      </c>
      <c r="M1773">
        <f t="shared" si="110"/>
        <v>0</v>
      </c>
      <c r="N1773" t="s">
        <v>24</v>
      </c>
      <c r="O1773" t="s">
        <v>3847</v>
      </c>
      <c r="P1773">
        <f t="shared" si="111"/>
        <v>40419.14</v>
      </c>
      <c r="Q1773">
        <v>46999</v>
      </c>
      <c r="R1773">
        <v>567</v>
      </c>
      <c r="S1773">
        <f t="shared" si="112"/>
        <v>6</v>
      </c>
    </row>
    <row r="1774" spans="1:19" x14ac:dyDescent="0.25">
      <c r="A1774" t="s">
        <v>35</v>
      </c>
      <c r="B1774" t="s">
        <v>4397</v>
      </c>
      <c r="C1774">
        <v>2023</v>
      </c>
      <c r="D1774">
        <f t="shared" si="109"/>
        <v>4076.45822</v>
      </c>
      <c r="E1774">
        <v>2533</v>
      </c>
      <c r="F1774" t="s">
        <v>4716</v>
      </c>
      <c r="G1774" t="s">
        <v>29</v>
      </c>
      <c r="H1774" t="s">
        <v>1375</v>
      </c>
      <c r="I1774" t="s">
        <v>72</v>
      </c>
      <c r="J1774" t="s">
        <v>22</v>
      </c>
      <c r="K1774" t="s">
        <v>22</v>
      </c>
      <c r="L1774" t="s">
        <v>41</v>
      </c>
      <c r="M1774">
        <f t="shared" si="110"/>
        <v>0</v>
      </c>
      <c r="N1774" t="s">
        <v>24</v>
      </c>
      <c r="O1774" t="s">
        <v>4717</v>
      </c>
      <c r="P1774">
        <f t="shared" si="111"/>
        <v>55814</v>
      </c>
      <c r="Q1774">
        <v>64900</v>
      </c>
      <c r="R1774">
        <v>301</v>
      </c>
      <c r="S1774">
        <f t="shared" si="112"/>
        <v>4.5999999999999996</v>
      </c>
    </row>
    <row r="1775" spans="1:19" x14ac:dyDescent="0.25">
      <c r="A1775" t="s">
        <v>50</v>
      </c>
      <c r="B1775" t="s">
        <v>612</v>
      </c>
      <c r="C1775">
        <v>2014</v>
      </c>
      <c r="D1775">
        <f t="shared" si="109"/>
        <v>154935.98981999999</v>
      </c>
      <c r="E1775">
        <v>96273</v>
      </c>
      <c r="F1775" t="s">
        <v>4718</v>
      </c>
      <c r="G1775" t="s">
        <v>29</v>
      </c>
      <c r="H1775" t="s">
        <v>614</v>
      </c>
      <c r="I1775" t="s">
        <v>95</v>
      </c>
      <c r="J1775" t="s">
        <v>61</v>
      </c>
      <c r="K1775" t="s">
        <v>22</v>
      </c>
      <c r="L1775" t="s">
        <v>23</v>
      </c>
      <c r="M1775">
        <f t="shared" si="110"/>
        <v>1</v>
      </c>
      <c r="N1775" t="s">
        <v>24</v>
      </c>
      <c r="O1775" t="s">
        <v>4719</v>
      </c>
      <c r="P1775">
        <f t="shared" si="111"/>
        <v>13325.699999999999</v>
      </c>
      <c r="Q1775">
        <v>15495</v>
      </c>
      <c r="R1775">
        <v>280</v>
      </c>
      <c r="S1775">
        <f t="shared" si="112"/>
        <v>3</v>
      </c>
    </row>
    <row r="1776" spans="1:19" x14ac:dyDescent="0.25">
      <c r="A1776" t="s">
        <v>363</v>
      </c>
      <c r="B1776" t="s">
        <v>4720</v>
      </c>
      <c r="C1776">
        <v>2020</v>
      </c>
      <c r="D1776">
        <f t="shared" si="109"/>
        <v>35706.426579999999</v>
      </c>
      <c r="E1776">
        <v>22187</v>
      </c>
      <c r="F1776" t="s">
        <v>4721</v>
      </c>
      <c r="G1776" t="s">
        <v>29</v>
      </c>
      <c r="H1776" t="s">
        <v>854</v>
      </c>
      <c r="I1776" t="s">
        <v>500</v>
      </c>
      <c r="J1776" t="s">
        <v>4722</v>
      </c>
      <c r="K1776" t="s">
        <v>4662</v>
      </c>
      <c r="L1776" t="s">
        <v>23</v>
      </c>
      <c r="M1776">
        <f t="shared" si="110"/>
        <v>1</v>
      </c>
      <c r="N1776" t="s">
        <v>24</v>
      </c>
      <c r="O1776" t="s">
        <v>4723</v>
      </c>
      <c r="P1776">
        <f t="shared" si="111"/>
        <v>39112.800000000003</v>
      </c>
      <c r="Q1776">
        <v>45480</v>
      </c>
      <c r="R1776" t="e">
        <v>#VALUE!</v>
      </c>
      <c r="S1776" t="e">
        <f t="shared" si="112"/>
        <v>#VALUE!</v>
      </c>
    </row>
    <row r="1777" spans="1:19" x14ac:dyDescent="0.25">
      <c r="A1777" t="s">
        <v>503</v>
      </c>
      <c r="B1777" t="s">
        <v>4724</v>
      </c>
      <c r="C1777">
        <v>2009</v>
      </c>
      <c r="D1777">
        <f t="shared" si="109"/>
        <v>220479.58</v>
      </c>
      <c r="E1777">
        <v>137000</v>
      </c>
      <c r="F1777" t="s">
        <v>1362</v>
      </c>
      <c r="G1777" t="s">
        <v>29</v>
      </c>
      <c r="H1777" t="s">
        <v>4725</v>
      </c>
      <c r="I1777" t="s">
        <v>72</v>
      </c>
      <c r="J1777" t="s">
        <v>214</v>
      </c>
      <c r="K1777" t="s">
        <v>136</v>
      </c>
      <c r="L1777" t="s">
        <v>41</v>
      </c>
      <c r="M1777">
        <f t="shared" si="110"/>
        <v>0</v>
      </c>
      <c r="N1777" t="s">
        <v>24</v>
      </c>
      <c r="O1777" t="s">
        <v>231</v>
      </c>
      <c r="P1777">
        <f t="shared" si="111"/>
        <v>17200</v>
      </c>
      <c r="Q1777">
        <v>20000</v>
      </c>
      <c r="R1777">
        <v>295</v>
      </c>
      <c r="S1777">
        <f t="shared" si="112"/>
        <v>4.8</v>
      </c>
    </row>
    <row r="1778" spans="1:19" x14ac:dyDescent="0.25">
      <c r="A1778" t="s">
        <v>130</v>
      </c>
      <c r="B1778" t="s">
        <v>579</v>
      </c>
      <c r="C1778">
        <v>2009</v>
      </c>
      <c r="D1778">
        <f t="shared" si="109"/>
        <v>97762.576979999998</v>
      </c>
      <c r="E1778">
        <v>60747</v>
      </c>
      <c r="F1778" t="s">
        <v>4726</v>
      </c>
      <c r="G1778" t="s">
        <v>29</v>
      </c>
      <c r="H1778" t="s">
        <v>4727</v>
      </c>
      <c r="I1778" t="s">
        <v>21</v>
      </c>
      <c r="J1778" t="s">
        <v>118</v>
      </c>
      <c r="K1778" t="s">
        <v>136</v>
      </c>
      <c r="L1778" t="s">
        <v>23</v>
      </c>
      <c r="M1778">
        <f t="shared" si="110"/>
        <v>1</v>
      </c>
      <c r="N1778" t="s">
        <v>24</v>
      </c>
      <c r="O1778" t="s">
        <v>4728</v>
      </c>
      <c r="P1778">
        <f t="shared" si="111"/>
        <v>61919.14</v>
      </c>
      <c r="Q1778">
        <v>71999</v>
      </c>
      <c r="R1778">
        <v>480</v>
      </c>
      <c r="S1778">
        <f t="shared" si="112"/>
        <v>3.8</v>
      </c>
    </row>
    <row r="1779" spans="1:19" x14ac:dyDescent="0.25">
      <c r="A1779" t="s">
        <v>125</v>
      </c>
      <c r="B1779" t="s">
        <v>1489</v>
      </c>
      <c r="C1779">
        <v>2007</v>
      </c>
      <c r="D1779">
        <f t="shared" si="109"/>
        <v>58740.909999999996</v>
      </c>
      <c r="E1779">
        <v>36500</v>
      </c>
      <c r="F1779" t="s">
        <v>1561</v>
      </c>
      <c r="G1779" t="s">
        <v>29</v>
      </c>
      <c r="H1779" t="s">
        <v>1272</v>
      </c>
      <c r="I1779" t="s">
        <v>72</v>
      </c>
      <c r="J1779" t="s">
        <v>40</v>
      </c>
      <c r="K1779" t="s">
        <v>33</v>
      </c>
      <c r="L1779" t="s">
        <v>41</v>
      </c>
      <c r="M1779">
        <f t="shared" si="110"/>
        <v>0</v>
      </c>
      <c r="N1779" t="s">
        <v>24</v>
      </c>
      <c r="O1779" t="s">
        <v>1236</v>
      </c>
      <c r="P1779">
        <f t="shared" si="111"/>
        <v>13760</v>
      </c>
      <c r="Q1779">
        <v>16000</v>
      </c>
      <c r="R1779">
        <v>210</v>
      </c>
      <c r="S1779">
        <f t="shared" si="112"/>
        <v>3.7</v>
      </c>
    </row>
    <row r="1780" spans="1:19" x14ac:dyDescent="0.25">
      <c r="A1780" t="s">
        <v>16</v>
      </c>
      <c r="B1780" t="s">
        <v>4729</v>
      </c>
      <c r="C1780">
        <v>2021</v>
      </c>
      <c r="D1780">
        <f t="shared" si="109"/>
        <v>31526.970600000001</v>
      </c>
      <c r="E1780">
        <v>19590</v>
      </c>
      <c r="F1780" t="s">
        <v>4730</v>
      </c>
      <c r="G1780" t="s">
        <v>29</v>
      </c>
      <c r="H1780" t="s">
        <v>2571</v>
      </c>
      <c r="I1780" t="s">
        <v>165</v>
      </c>
      <c r="J1780" t="s">
        <v>40</v>
      </c>
      <c r="K1780" t="s">
        <v>33</v>
      </c>
      <c r="L1780" t="s">
        <v>41</v>
      </c>
      <c r="M1780">
        <f t="shared" si="110"/>
        <v>0</v>
      </c>
      <c r="N1780" t="s">
        <v>24</v>
      </c>
      <c r="O1780" t="s">
        <v>878</v>
      </c>
      <c r="P1780">
        <f t="shared" si="111"/>
        <v>47299.14</v>
      </c>
      <c r="Q1780">
        <v>54999</v>
      </c>
      <c r="R1780">
        <v>315</v>
      </c>
      <c r="S1780">
        <f t="shared" si="112"/>
        <v>2.7</v>
      </c>
    </row>
    <row r="1781" spans="1:19" x14ac:dyDescent="0.25">
      <c r="A1781" t="s">
        <v>130</v>
      </c>
      <c r="B1781" t="s">
        <v>4731</v>
      </c>
      <c r="C1781">
        <v>2015</v>
      </c>
      <c r="D1781">
        <f t="shared" si="109"/>
        <v>27117.379000000001</v>
      </c>
      <c r="E1781">
        <v>16850</v>
      </c>
      <c r="F1781" t="s">
        <v>4732</v>
      </c>
      <c r="G1781" t="s">
        <v>29</v>
      </c>
      <c r="H1781" t="s">
        <v>4733</v>
      </c>
      <c r="I1781" t="s">
        <v>107</v>
      </c>
      <c r="J1781" t="s">
        <v>118</v>
      </c>
      <c r="K1781" t="s">
        <v>22</v>
      </c>
      <c r="L1781" t="s">
        <v>41</v>
      </c>
      <c r="M1781">
        <f t="shared" si="110"/>
        <v>0</v>
      </c>
      <c r="N1781" t="s">
        <v>24</v>
      </c>
      <c r="O1781" t="s">
        <v>1514</v>
      </c>
      <c r="P1781">
        <f t="shared" si="111"/>
        <v>81700</v>
      </c>
      <c r="Q1781">
        <v>95000</v>
      </c>
      <c r="R1781">
        <v>545</v>
      </c>
      <c r="S1781">
        <f t="shared" si="112"/>
        <v>3.8</v>
      </c>
    </row>
    <row r="1782" spans="1:19" x14ac:dyDescent="0.25">
      <c r="A1782" t="s">
        <v>363</v>
      </c>
      <c r="B1782" t="s">
        <v>1806</v>
      </c>
      <c r="C1782">
        <v>2021</v>
      </c>
      <c r="D1782">
        <f t="shared" si="109"/>
        <v>7242.03</v>
      </c>
      <c r="E1782">
        <v>4500</v>
      </c>
      <c r="F1782" t="s">
        <v>3633</v>
      </c>
      <c r="G1782" t="s">
        <v>29</v>
      </c>
      <c r="H1782" t="s">
        <v>1808</v>
      </c>
      <c r="I1782" t="s">
        <v>165</v>
      </c>
      <c r="J1782" t="s">
        <v>118</v>
      </c>
      <c r="K1782" t="s">
        <v>146</v>
      </c>
      <c r="M1782">
        <f t="shared" si="110"/>
        <v>0</v>
      </c>
      <c r="O1782" t="s">
        <v>4151</v>
      </c>
      <c r="P1782">
        <f t="shared" si="111"/>
        <v>90300</v>
      </c>
      <c r="Q1782">
        <v>105000</v>
      </c>
      <c r="R1782">
        <v>420</v>
      </c>
      <c r="S1782">
        <f t="shared" si="112"/>
        <v>6.2</v>
      </c>
    </row>
    <row r="1783" spans="1:19" x14ac:dyDescent="0.25">
      <c r="A1783" t="s">
        <v>148</v>
      </c>
      <c r="B1783" t="s">
        <v>4734</v>
      </c>
      <c r="C1783">
        <v>2012</v>
      </c>
      <c r="D1783">
        <f t="shared" si="109"/>
        <v>312211.96000000002</v>
      </c>
      <c r="E1783">
        <v>194000</v>
      </c>
      <c r="F1783" t="s">
        <v>3555</v>
      </c>
      <c r="G1783" t="s">
        <v>29</v>
      </c>
      <c r="H1783" t="s">
        <v>2933</v>
      </c>
      <c r="I1783" t="s">
        <v>21</v>
      </c>
      <c r="J1783" t="s">
        <v>33</v>
      </c>
      <c r="K1783" t="s">
        <v>118</v>
      </c>
      <c r="L1783" t="s">
        <v>23</v>
      </c>
      <c r="M1783">
        <f t="shared" si="110"/>
        <v>1</v>
      </c>
      <c r="N1783" t="s">
        <v>24</v>
      </c>
      <c r="O1783" t="s">
        <v>4735</v>
      </c>
      <c r="P1783">
        <f t="shared" si="111"/>
        <v>4214</v>
      </c>
      <c r="Q1783">
        <v>4900</v>
      </c>
      <c r="R1783">
        <v>138</v>
      </c>
      <c r="S1783">
        <f t="shared" si="112"/>
        <v>1.4</v>
      </c>
    </row>
    <row r="1784" spans="1:19" x14ac:dyDescent="0.25">
      <c r="A1784" t="s">
        <v>35</v>
      </c>
      <c r="B1784" t="s">
        <v>1373</v>
      </c>
      <c r="C1784">
        <v>2020</v>
      </c>
      <c r="D1784">
        <f t="shared" si="109"/>
        <v>77586.281399999993</v>
      </c>
      <c r="E1784">
        <v>48210</v>
      </c>
      <c r="F1784" t="s">
        <v>4736</v>
      </c>
      <c r="G1784" t="s">
        <v>29</v>
      </c>
      <c r="H1784" t="s">
        <v>4737</v>
      </c>
      <c r="I1784" t="s">
        <v>571</v>
      </c>
      <c r="J1784" t="s">
        <v>3673</v>
      </c>
      <c r="K1784" t="s">
        <v>512</v>
      </c>
      <c r="L1784" t="s">
        <v>23</v>
      </c>
      <c r="M1784">
        <f t="shared" si="110"/>
        <v>1</v>
      </c>
      <c r="N1784" t="s">
        <v>24</v>
      </c>
      <c r="O1784" t="s">
        <v>4738</v>
      </c>
      <c r="P1784">
        <f t="shared" si="111"/>
        <v>40806.14</v>
      </c>
      <c r="Q1784">
        <v>47449</v>
      </c>
      <c r="R1784" t="e">
        <v>#VALUE!</v>
      </c>
      <c r="S1784" t="e">
        <f t="shared" si="112"/>
        <v>#VALUE!</v>
      </c>
    </row>
    <row r="1785" spans="1:19" x14ac:dyDescent="0.25">
      <c r="A1785" t="s">
        <v>68</v>
      </c>
      <c r="B1785" t="s">
        <v>4739</v>
      </c>
      <c r="C1785">
        <v>2018</v>
      </c>
      <c r="D1785">
        <f t="shared" si="109"/>
        <v>131161.21</v>
      </c>
      <c r="E1785">
        <v>81500</v>
      </c>
      <c r="F1785" t="s">
        <v>4740</v>
      </c>
      <c r="G1785" t="s">
        <v>29</v>
      </c>
      <c r="H1785" t="s">
        <v>181</v>
      </c>
      <c r="I1785" t="s">
        <v>95</v>
      </c>
      <c r="J1785" t="s">
        <v>118</v>
      </c>
      <c r="K1785" t="s">
        <v>118</v>
      </c>
      <c r="L1785" t="s">
        <v>41</v>
      </c>
      <c r="M1785">
        <f t="shared" si="110"/>
        <v>0</v>
      </c>
      <c r="N1785" t="s">
        <v>24</v>
      </c>
      <c r="O1785" t="s">
        <v>4741</v>
      </c>
      <c r="P1785">
        <f t="shared" si="111"/>
        <v>35475</v>
      </c>
      <c r="Q1785">
        <v>41250</v>
      </c>
      <c r="R1785">
        <v>445</v>
      </c>
      <c r="S1785">
        <f t="shared" si="112"/>
        <v>4.4000000000000004</v>
      </c>
    </row>
    <row r="1786" spans="1:19" x14ac:dyDescent="0.25">
      <c r="A1786" t="s">
        <v>16</v>
      </c>
      <c r="B1786" t="s">
        <v>157</v>
      </c>
      <c r="C1786">
        <v>2021</v>
      </c>
      <c r="D1786">
        <f t="shared" si="109"/>
        <v>124091.37938</v>
      </c>
      <c r="E1786">
        <v>77107</v>
      </c>
      <c r="F1786" t="s">
        <v>4742</v>
      </c>
      <c r="G1786" t="s">
        <v>29</v>
      </c>
      <c r="H1786" t="s">
        <v>159</v>
      </c>
      <c r="I1786" t="s">
        <v>500</v>
      </c>
      <c r="J1786" t="s">
        <v>4743</v>
      </c>
      <c r="K1786" t="s">
        <v>22</v>
      </c>
      <c r="M1786">
        <f t="shared" si="110"/>
        <v>0</v>
      </c>
      <c r="O1786" t="s">
        <v>4744</v>
      </c>
      <c r="P1786">
        <f t="shared" si="111"/>
        <v>34395.699999999997</v>
      </c>
      <c r="Q1786">
        <v>39995</v>
      </c>
      <c r="R1786" t="e">
        <v>#VALUE!</v>
      </c>
      <c r="S1786" t="e">
        <f t="shared" si="112"/>
        <v>#VALUE!</v>
      </c>
    </row>
    <row r="1787" spans="1:19" x14ac:dyDescent="0.25">
      <c r="A1787" t="s">
        <v>68</v>
      </c>
      <c r="B1787" t="s">
        <v>4318</v>
      </c>
      <c r="C1787">
        <v>2015</v>
      </c>
      <c r="D1787">
        <f t="shared" si="109"/>
        <v>94410.321760000006</v>
      </c>
      <c r="E1787">
        <v>58664</v>
      </c>
      <c r="F1787" t="s">
        <v>4745</v>
      </c>
      <c r="G1787" t="s">
        <v>29</v>
      </c>
      <c r="H1787" t="s">
        <v>479</v>
      </c>
      <c r="I1787" t="s">
        <v>95</v>
      </c>
      <c r="J1787" t="s">
        <v>40</v>
      </c>
      <c r="K1787" t="s">
        <v>33</v>
      </c>
      <c r="L1787" t="s">
        <v>23</v>
      </c>
      <c r="M1787">
        <f t="shared" si="110"/>
        <v>1</v>
      </c>
      <c r="N1787" t="s">
        <v>24</v>
      </c>
      <c r="O1787" t="s">
        <v>4746</v>
      </c>
      <c r="P1787">
        <f t="shared" si="111"/>
        <v>18017</v>
      </c>
      <c r="Q1787">
        <v>20950</v>
      </c>
      <c r="R1787">
        <v>300</v>
      </c>
      <c r="S1787">
        <f t="shared" si="112"/>
        <v>3</v>
      </c>
    </row>
    <row r="1788" spans="1:19" x14ac:dyDescent="0.25">
      <c r="A1788" t="s">
        <v>836</v>
      </c>
      <c r="B1788" t="s">
        <v>4747</v>
      </c>
      <c r="C1788">
        <v>2004</v>
      </c>
      <c r="D1788">
        <f t="shared" si="109"/>
        <v>233354.3</v>
      </c>
      <c r="E1788">
        <v>145000</v>
      </c>
      <c r="F1788" t="s">
        <v>4748</v>
      </c>
      <c r="G1788" t="s">
        <v>29</v>
      </c>
      <c r="H1788" t="s">
        <v>4749</v>
      </c>
      <c r="I1788" t="s">
        <v>72</v>
      </c>
      <c r="J1788" t="s">
        <v>61</v>
      </c>
      <c r="K1788" t="s">
        <v>22</v>
      </c>
      <c r="L1788" t="s">
        <v>41</v>
      </c>
      <c r="M1788">
        <f t="shared" si="110"/>
        <v>0</v>
      </c>
      <c r="N1788" t="s">
        <v>24</v>
      </c>
      <c r="O1788" t="s">
        <v>774</v>
      </c>
      <c r="P1788">
        <f t="shared" si="111"/>
        <v>7697</v>
      </c>
      <c r="Q1788">
        <v>8950</v>
      </c>
      <c r="R1788">
        <v>215</v>
      </c>
      <c r="S1788">
        <f t="shared" si="112"/>
        <v>3.8</v>
      </c>
    </row>
    <row r="1789" spans="1:19" x14ac:dyDescent="0.25">
      <c r="A1789" t="s">
        <v>35</v>
      </c>
      <c r="B1789" t="s">
        <v>4750</v>
      </c>
      <c r="C1789">
        <v>2018</v>
      </c>
      <c r="D1789">
        <f t="shared" si="109"/>
        <v>24228.613700000002</v>
      </c>
      <c r="E1789">
        <v>15055</v>
      </c>
      <c r="F1789" t="s">
        <v>4751</v>
      </c>
      <c r="G1789" t="s">
        <v>29</v>
      </c>
      <c r="H1789" t="s">
        <v>4752</v>
      </c>
      <c r="I1789" t="s">
        <v>72</v>
      </c>
      <c r="J1789" t="s">
        <v>118</v>
      </c>
      <c r="K1789" t="s">
        <v>22</v>
      </c>
      <c r="L1789" t="s">
        <v>41</v>
      </c>
      <c r="M1789">
        <f t="shared" si="110"/>
        <v>0</v>
      </c>
      <c r="N1789" t="s">
        <v>24</v>
      </c>
      <c r="O1789" t="s">
        <v>3310</v>
      </c>
      <c r="P1789">
        <f t="shared" si="111"/>
        <v>50740</v>
      </c>
      <c r="Q1789">
        <v>59000</v>
      </c>
      <c r="R1789">
        <v>416</v>
      </c>
      <c r="S1789">
        <f t="shared" si="112"/>
        <v>3.5</v>
      </c>
    </row>
    <row r="1790" spans="1:19" x14ac:dyDescent="0.25">
      <c r="A1790" t="s">
        <v>79</v>
      </c>
      <c r="B1790" t="s">
        <v>4753</v>
      </c>
      <c r="C1790">
        <v>2015</v>
      </c>
      <c r="D1790">
        <f t="shared" si="109"/>
        <v>108867.02297999999</v>
      </c>
      <c r="E1790">
        <v>67647</v>
      </c>
      <c r="F1790" t="s">
        <v>4754</v>
      </c>
      <c r="H1790" t="s">
        <v>4755</v>
      </c>
      <c r="I1790" t="s">
        <v>257</v>
      </c>
      <c r="J1790" t="s">
        <v>40</v>
      </c>
      <c r="K1790" t="s">
        <v>146</v>
      </c>
      <c r="L1790" t="s">
        <v>41</v>
      </c>
      <c r="M1790">
        <f t="shared" si="110"/>
        <v>0</v>
      </c>
      <c r="N1790" t="s">
        <v>24</v>
      </c>
      <c r="O1790" t="s">
        <v>1815</v>
      </c>
      <c r="P1790">
        <f t="shared" si="111"/>
        <v>24080</v>
      </c>
      <c r="Q1790">
        <v>28000</v>
      </c>
      <c r="R1790">
        <v>422</v>
      </c>
      <c r="S1790" t="e">
        <f t="shared" si="112"/>
        <v>#VALUE!</v>
      </c>
    </row>
    <row r="1791" spans="1:19" x14ac:dyDescent="0.25">
      <c r="A1791" t="s">
        <v>35</v>
      </c>
      <c r="B1791" t="s">
        <v>508</v>
      </c>
      <c r="C1791">
        <v>2021</v>
      </c>
      <c r="D1791">
        <f t="shared" si="109"/>
        <v>1472.5461</v>
      </c>
      <c r="E1791">
        <v>915</v>
      </c>
      <c r="F1791" t="s">
        <v>4756</v>
      </c>
      <c r="G1791" t="s">
        <v>29</v>
      </c>
      <c r="H1791" t="s">
        <v>1721</v>
      </c>
      <c r="I1791" t="s">
        <v>165</v>
      </c>
      <c r="J1791" t="s">
        <v>40</v>
      </c>
      <c r="K1791" t="s">
        <v>118</v>
      </c>
      <c r="L1791" t="s">
        <v>41</v>
      </c>
      <c r="M1791">
        <f t="shared" si="110"/>
        <v>0</v>
      </c>
      <c r="N1791" t="s">
        <v>24</v>
      </c>
      <c r="O1791" t="s">
        <v>4757</v>
      </c>
      <c r="P1791">
        <f t="shared" si="111"/>
        <v>136740</v>
      </c>
      <c r="Q1791">
        <v>159000</v>
      </c>
      <c r="R1791">
        <v>471</v>
      </c>
      <c r="S1791">
        <f t="shared" si="112"/>
        <v>5</v>
      </c>
    </row>
    <row r="1792" spans="1:19" x14ac:dyDescent="0.25">
      <c r="A1792" t="s">
        <v>857</v>
      </c>
      <c r="B1792" t="s">
        <v>4758</v>
      </c>
      <c r="C1792">
        <v>2003</v>
      </c>
      <c r="D1792">
        <f t="shared" si="109"/>
        <v>75434.593819999995</v>
      </c>
      <c r="E1792">
        <v>46873</v>
      </c>
      <c r="F1792" t="s">
        <v>4759</v>
      </c>
      <c r="G1792" t="s">
        <v>29</v>
      </c>
      <c r="H1792" t="s">
        <v>4208</v>
      </c>
      <c r="I1792" t="s">
        <v>839</v>
      </c>
      <c r="J1792" t="s">
        <v>33</v>
      </c>
      <c r="K1792" t="s">
        <v>40</v>
      </c>
      <c r="L1792" t="s">
        <v>41</v>
      </c>
      <c r="M1792">
        <f t="shared" si="110"/>
        <v>0</v>
      </c>
      <c r="N1792" t="s">
        <v>24</v>
      </c>
      <c r="O1792" t="s">
        <v>818</v>
      </c>
      <c r="P1792">
        <f t="shared" si="111"/>
        <v>9890</v>
      </c>
      <c r="Q1792">
        <v>11500</v>
      </c>
      <c r="R1792">
        <v>142</v>
      </c>
      <c r="S1792">
        <f t="shared" si="112"/>
        <v>1.8</v>
      </c>
    </row>
    <row r="1793" spans="1:19" x14ac:dyDescent="0.25">
      <c r="A1793" t="s">
        <v>363</v>
      </c>
      <c r="B1793" t="s">
        <v>3855</v>
      </c>
      <c r="C1793">
        <v>2021</v>
      </c>
      <c r="D1793">
        <f t="shared" si="109"/>
        <v>85566.998460000003</v>
      </c>
      <c r="E1793">
        <v>53169</v>
      </c>
      <c r="F1793" t="s">
        <v>4760</v>
      </c>
      <c r="G1793" t="s">
        <v>29</v>
      </c>
      <c r="H1793" t="s">
        <v>1808</v>
      </c>
      <c r="I1793" t="s">
        <v>72</v>
      </c>
      <c r="J1793" t="s">
        <v>22</v>
      </c>
      <c r="K1793" t="s">
        <v>22</v>
      </c>
      <c r="L1793" t="s">
        <v>41</v>
      </c>
      <c r="M1793">
        <f t="shared" si="110"/>
        <v>0</v>
      </c>
      <c r="N1793" t="s">
        <v>24</v>
      </c>
      <c r="O1793" t="s">
        <v>3393</v>
      </c>
      <c r="P1793">
        <f t="shared" si="111"/>
        <v>70090</v>
      </c>
      <c r="Q1793">
        <v>81500</v>
      </c>
      <c r="R1793">
        <v>420</v>
      </c>
      <c r="S1793">
        <f t="shared" si="112"/>
        <v>6.2</v>
      </c>
    </row>
    <row r="1794" spans="1:19" x14ac:dyDescent="0.25">
      <c r="A1794" t="s">
        <v>35</v>
      </c>
      <c r="B1794" t="s">
        <v>4397</v>
      </c>
      <c r="C1794">
        <v>2022</v>
      </c>
      <c r="D1794">
        <f t="shared" si="109"/>
        <v>57453.438000000002</v>
      </c>
      <c r="E1794">
        <v>35700</v>
      </c>
      <c r="F1794" t="s">
        <v>4761</v>
      </c>
      <c r="G1794" t="s">
        <v>29</v>
      </c>
      <c r="H1794" t="s">
        <v>1375</v>
      </c>
      <c r="I1794" t="s">
        <v>72</v>
      </c>
      <c r="J1794" t="s">
        <v>61</v>
      </c>
      <c r="K1794" t="s">
        <v>33</v>
      </c>
      <c r="L1794" t="s">
        <v>23</v>
      </c>
      <c r="M1794">
        <f t="shared" si="110"/>
        <v>1</v>
      </c>
      <c r="N1794" t="s">
        <v>24</v>
      </c>
      <c r="O1794" t="s">
        <v>4454</v>
      </c>
      <c r="P1794">
        <f t="shared" si="111"/>
        <v>44634</v>
      </c>
      <c r="Q1794">
        <v>51900</v>
      </c>
      <c r="R1794">
        <v>301</v>
      </c>
      <c r="S1794">
        <f t="shared" si="112"/>
        <v>4.5999999999999996</v>
      </c>
    </row>
    <row r="1795" spans="1:19" x14ac:dyDescent="0.25">
      <c r="A1795" t="s">
        <v>130</v>
      </c>
      <c r="B1795" t="s">
        <v>4762</v>
      </c>
      <c r="C1795">
        <v>2014</v>
      </c>
      <c r="D1795">
        <f t="shared" ref="D1795:D1858" si="113">E1795*1.60934</f>
        <v>181211.68400000001</v>
      </c>
      <c r="E1795">
        <v>112600</v>
      </c>
      <c r="F1795" t="s">
        <v>4763</v>
      </c>
      <c r="G1795" t="s">
        <v>29</v>
      </c>
      <c r="H1795" t="s">
        <v>3657</v>
      </c>
      <c r="I1795" t="s">
        <v>521</v>
      </c>
      <c r="J1795" t="s">
        <v>22</v>
      </c>
      <c r="K1795" t="s">
        <v>22</v>
      </c>
      <c r="L1795" t="s">
        <v>23</v>
      </c>
      <c r="M1795">
        <f t="shared" ref="M1795:M1858" si="114">IF(ISNUMBER(SEARCH("At least 1 accident or damage reported", L1795)), 1, 0)</f>
        <v>1</v>
      </c>
      <c r="N1795" t="s">
        <v>24</v>
      </c>
      <c r="O1795" t="s">
        <v>2056</v>
      </c>
      <c r="P1795">
        <f t="shared" ref="P1795:P1858" si="115">Q1795*0.86</f>
        <v>11180</v>
      </c>
      <c r="Q1795">
        <v>13000</v>
      </c>
      <c r="R1795">
        <v>260</v>
      </c>
      <c r="S1795">
        <f t="shared" ref="S1795:S1858" si="116">VALUE(SUBSTITUTE(MID(H1795, SEARCH("L", H1795)-4, 4), "L", ""))</f>
        <v>3.5</v>
      </c>
    </row>
    <row r="1796" spans="1:19" x14ac:dyDescent="0.25">
      <c r="A1796" t="s">
        <v>503</v>
      </c>
      <c r="B1796" t="s">
        <v>4764</v>
      </c>
      <c r="C1796">
        <v>2015</v>
      </c>
      <c r="D1796">
        <f t="shared" si="113"/>
        <v>181134.43568</v>
      </c>
      <c r="E1796">
        <v>112552</v>
      </c>
      <c r="F1796" t="s">
        <v>4765</v>
      </c>
      <c r="G1796" t="s">
        <v>29</v>
      </c>
      <c r="H1796" t="s">
        <v>265</v>
      </c>
      <c r="I1796" t="s">
        <v>571</v>
      </c>
      <c r="J1796" t="s">
        <v>3101</v>
      </c>
      <c r="K1796" t="s">
        <v>266</v>
      </c>
      <c r="L1796" t="s">
        <v>23</v>
      </c>
      <c r="M1796">
        <f t="shared" si="114"/>
        <v>1</v>
      </c>
      <c r="N1796" t="s">
        <v>24</v>
      </c>
      <c r="O1796" t="s">
        <v>4766</v>
      </c>
      <c r="P1796">
        <f t="shared" si="115"/>
        <v>21018.400000000001</v>
      </c>
      <c r="Q1796">
        <v>24440</v>
      </c>
      <c r="R1796" t="e">
        <v>#VALUE!</v>
      </c>
      <c r="S1796" t="e">
        <f t="shared" si="116"/>
        <v>#VALUE!</v>
      </c>
    </row>
    <row r="1797" spans="1:19" x14ac:dyDescent="0.25">
      <c r="A1797" t="s">
        <v>68</v>
      </c>
      <c r="B1797" t="s">
        <v>1703</v>
      </c>
      <c r="C1797">
        <v>2003</v>
      </c>
      <c r="D1797">
        <f t="shared" si="113"/>
        <v>204825.52982</v>
      </c>
      <c r="E1797">
        <v>127273</v>
      </c>
      <c r="F1797" t="s">
        <v>4767</v>
      </c>
      <c r="G1797" t="s">
        <v>29</v>
      </c>
      <c r="H1797" t="s">
        <v>4329</v>
      </c>
      <c r="I1797" t="s">
        <v>134</v>
      </c>
      <c r="J1797" t="s">
        <v>61</v>
      </c>
      <c r="K1797" t="s">
        <v>22</v>
      </c>
      <c r="L1797" t="s">
        <v>41</v>
      </c>
      <c r="M1797">
        <f t="shared" si="114"/>
        <v>0</v>
      </c>
      <c r="N1797" t="s">
        <v>24</v>
      </c>
      <c r="O1797" t="s">
        <v>1096</v>
      </c>
      <c r="P1797">
        <f t="shared" si="115"/>
        <v>12900</v>
      </c>
      <c r="Q1797">
        <v>15000</v>
      </c>
      <c r="R1797">
        <v>333</v>
      </c>
      <c r="S1797">
        <f t="shared" si="116"/>
        <v>3.2</v>
      </c>
    </row>
    <row r="1798" spans="1:19" x14ac:dyDescent="0.25">
      <c r="A1798" t="s">
        <v>35</v>
      </c>
      <c r="B1798" t="s">
        <v>1562</v>
      </c>
      <c r="C1798">
        <v>2007</v>
      </c>
      <c r="D1798">
        <f t="shared" si="113"/>
        <v>305592.74458</v>
      </c>
      <c r="E1798">
        <v>189887</v>
      </c>
      <c r="F1798" t="s">
        <v>4768</v>
      </c>
      <c r="G1798" t="s">
        <v>29</v>
      </c>
      <c r="H1798" t="s">
        <v>1564</v>
      </c>
      <c r="I1798" t="s">
        <v>72</v>
      </c>
      <c r="J1798" t="s">
        <v>118</v>
      </c>
      <c r="K1798" t="s">
        <v>136</v>
      </c>
      <c r="L1798" t="s">
        <v>23</v>
      </c>
      <c r="M1798">
        <f t="shared" si="114"/>
        <v>1</v>
      </c>
      <c r="N1798" t="s">
        <v>24</v>
      </c>
      <c r="O1798" t="s">
        <v>4769</v>
      </c>
      <c r="P1798">
        <f t="shared" si="115"/>
        <v>3435.7</v>
      </c>
      <c r="Q1798">
        <v>3995</v>
      </c>
      <c r="R1798">
        <v>204</v>
      </c>
      <c r="S1798">
        <f t="shared" si="116"/>
        <v>2.5</v>
      </c>
    </row>
    <row r="1799" spans="1:19" x14ac:dyDescent="0.25">
      <c r="A1799" t="s">
        <v>68</v>
      </c>
      <c r="B1799" t="s">
        <v>1296</v>
      </c>
      <c r="C1799">
        <v>2012</v>
      </c>
      <c r="D1799">
        <f t="shared" si="113"/>
        <v>123058.18309999999</v>
      </c>
      <c r="E1799">
        <v>76465</v>
      </c>
      <c r="F1799" t="s">
        <v>4770</v>
      </c>
      <c r="G1799" t="s">
        <v>29</v>
      </c>
      <c r="H1799" t="s">
        <v>1298</v>
      </c>
      <c r="I1799" t="s">
        <v>95</v>
      </c>
      <c r="J1799" t="s">
        <v>118</v>
      </c>
      <c r="K1799" t="s">
        <v>146</v>
      </c>
      <c r="L1799" t="s">
        <v>23</v>
      </c>
      <c r="M1799">
        <f t="shared" si="114"/>
        <v>1</v>
      </c>
      <c r="N1799" t="s">
        <v>24</v>
      </c>
      <c r="O1799" t="s">
        <v>1152</v>
      </c>
      <c r="P1799">
        <f t="shared" si="115"/>
        <v>19350</v>
      </c>
      <c r="Q1799">
        <v>22500</v>
      </c>
      <c r="R1799">
        <v>315</v>
      </c>
      <c r="S1799">
        <f t="shared" si="116"/>
        <v>3</v>
      </c>
    </row>
    <row r="1800" spans="1:19" x14ac:dyDescent="0.25">
      <c r="A1800" t="s">
        <v>836</v>
      </c>
      <c r="B1800" t="s">
        <v>4771</v>
      </c>
      <c r="C1800">
        <v>2007</v>
      </c>
      <c r="D1800">
        <f t="shared" si="113"/>
        <v>219513.976</v>
      </c>
      <c r="E1800">
        <v>136400</v>
      </c>
      <c r="F1800" t="s">
        <v>4772</v>
      </c>
      <c r="G1800" t="s">
        <v>29</v>
      </c>
      <c r="H1800" t="s">
        <v>4773</v>
      </c>
      <c r="I1800" t="s">
        <v>247</v>
      </c>
      <c r="J1800" t="s">
        <v>214</v>
      </c>
      <c r="K1800" t="s">
        <v>33</v>
      </c>
      <c r="L1800" t="s">
        <v>23</v>
      </c>
      <c r="M1800">
        <f t="shared" si="114"/>
        <v>1</v>
      </c>
      <c r="N1800" t="s">
        <v>24</v>
      </c>
      <c r="O1800" t="s">
        <v>4774</v>
      </c>
      <c r="P1800">
        <f t="shared" si="115"/>
        <v>5805</v>
      </c>
      <c r="Q1800">
        <v>6750</v>
      </c>
      <c r="R1800">
        <v>260</v>
      </c>
      <c r="S1800">
        <f t="shared" si="116"/>
        <v>3.8</v>
      </c>
    </row>
    <row r="1801" spans="1:19" x14ac:dyDescent="0.25">
      <c r="A1801" t="s">
        <v>16</v>
      </c>
      <c r="B1801" t="s">
        <v>4775</v>
      </c>
      <c r="C1801">
        <v>2004</v>
      </c>
      <c r="D1801">
        <f t="shared" si="113"/>
        <v>128159.79089999999</v>
      </c>
      <c r="E1801">
        <v>79635</v>
      </c>
      <c r="F1801" t="s">
        <v>4776</v>
      </c>
      <c r="G1801" t="s">
        <v>29</v>
      </c>
      <c r="H1801" t="s">
        <v>3077</v>
      </c>
      <c r="I1801" t="s">
        <v>72</v>
      </c>
      <c r="J1801" t="s">
        <v>33</v>
      </c>
      <c r="K1801" t="s">
        <v>22</v>
      </c>
      <c r="L1801" t="s">
        <v>41</v>
      </c>
      <c r="M1801">
        <f t="shared" si="114"/>
        <v>0</v>
      </c>
      <c r="N1801" t="s">
        <v>24</v>
      </c>
      <c r="O1801" t="s">
        <v>1965</v>
      </c>
      <c r="P1801">
        <f t="shared" si="115"/>
        <v>11610</v>
      </c>
      <c r="Q1801">
        <v>13500</v>
      </c>
      <c r="R1801">
        <v>280</v>
      </c>
      <c r="S1801">
        <f t="shared" si="116"/>
        <v>3.9</v>
      </c>
    </row>
    <row r="1802" spans="1:19" x14ac:dyDescent="0.25">
      <c r="A1802" t="s">
        <v>79</v>
      </c>
      <c r="B1802" t="s">
        <v>1904</v>
      </c>
      <c r="C1802">
        <v>2022</v>
      </c>
      <c r="D1802">
        <f t="shared" si="113"/>
        <v>7507.5711000000001</v>
      </c>
      <c r="E1802">
        <v>4665</v>
      </c>
      <c r="F1802" t="s">
        <v>4777</v>
      </c>
      <c r="H1802" t="s">
        <v>2012</v>
      </c>
      <c r="I1802" t="s">
        <v>39</v>
      </c>
      <c r="J1802" t="s">
        <v>61</v>
      </c>
      <c r="K1802" t="s">
        <v>22</v>
      </c>
      <c r="L1802" t="s">
        <v>41</v>
      </c>
      <c r="M1802">
        <f t="shared" si="114"/>
        <v>0</v>
      </c>
      <c r="O1802" t="s">
        <v>1900</v>
      </c>
      <c r="P1802">
        <f t="shared" si="115"/>
        <v>40074.28</v>
      </c>
      <c r="Q1802">
        <v>46598</v>
      </c>
      <c r="R1802" t="e">
        <v>#VALUE!</v>
      </c>
      <c r="S1802" t="e">
        <f t="shared" si="116"/>
        <v>#VALUE!</v>
      </c>
    </row>
    <row r="1803" spans="1:19" x14ac:dyDescent="0.25">
      <c r="A1803" t="s">
        <v>1831</v>
      </c>
      <c r="B1803" t="s">
        <v>4778</v>
      </c>
      <c r="C1803">
        <v>2011</v>
      </c>
      <c r="D1803">
        <f t="shared" si="113"/>
        <v>273587.8</v>
      </c>
      <c r="E1803">
        <v>170000</v>
      </c>
      <c r="F1803" t="s">
        <v>4067</v>
      </c>
      <c r="G1803" t="s">
        <v>29</v>
      </c>
      <c r="H1803" t="s">
        <v>506</v>
      </c>
      <c r="I1803" t="s">
        <v>21</v>
      </c>
      <c r="J1803" t="s">
        <v>226</v>
      </c>
      <c r="K1803" t="s">
        <v>146</v>
      </c>
      <c r="L1803" t="s">
        <v>23</v>
      </c>
      <c r="M1803">
        <f t="shared" si="114"/>
        <v>1</v>
      </c>
      <c r="N1803" t="s">
        <v>24</v>
      </c>
      <c r="O1803" t="s">
        <v>2961</v>
      </c>
      <c r="P1803">
        <f t="shared" si="115"/>
        <v>3440</v>
      </c>
      <c r="Q1803">
        <v>4000</v>
      </c>
      <c r="R1803">
        <v>288</v>
      </c>
      <c r="S1803">
        <f t="shared" si="116"/>
        <v>3.6</v>
      </c>
    </row>
    <row r="1804" spans="1:19" x14ac:dyDescent="0.25">
      <c r="A1804" t="s">
        <v>16</v>
      </c>
      <c r="B1804" t="s">
        <v>157</v>
      </c>
      <c r="C1804">
        <v>2018</v>
      </c>
      <c r="D1804">
        <f t="shared" si="113"/>
        <v>108871.851</v>
      </c>
      <c r="E1804">
        <v>67650</v>
      </c>
      <c r="F1804" t="s">
        <v>4779</v>
      </c>
      <c r="G1804" t="s">
        <v>29</v>
      </c>
      <c r="H1804" t="s">
        <v>145</v>
      </c>
      <c r="I1804" t="s">
        <v>72</v>
      </c>
      <c r="J1804" t="s">
        <v>40</v>
      </c>
      <c r="K1804" t="s">
        <v>33</v>
      </c>
      <c r="L1804" t="s">
        <v>41</v>
      </c>
      <c r="M1804">
        <f t="shared" si="114"/>
        <v>0</v>
      </c>
      <c r="N1804" t="s">
        <v>24</v>
      </c>
      <c r="O1804" t="s">
        <v>411</v>
      </c>
      <c r="P1804">
        <f t="shared" si="115"/>
        <v>25800</v>
      </c>
      <c r="Q1804">
        <v>30000</v>
      </c>
      <c r="R1804">
        <v>375</v>
      </c>
      <c r="S1804">
        <f t="shared" si="116"/>
        <v>3.5</v>
      </c>
    </row>
    <row r="1805" spans="1:19" x14ac:dyDescent="0.25">
      <c r="A1805" t="s">
        <v>35</v>
      </c>
      <c r="B1805" t="s">
        <v>1732</v>
      </c>
      <c r="C1805">
        <v>2016</v>
      </c>
      <c r="D1805">
        <f t="shared" si="113"/>
        <v>192879.399</v>
      </c>
      <c r="E1805">
        <v>119850</v>
      </c>
      <c r="F1805" t="s">
        <v>4780</v>
      </c>
      <c r="G1805" t="s">
        <v>29</v>
      </c>
      <c r="H1805" t="s">
        <v>275</v>
      </c>
      <c r="I1805" t="s">
        <v>72</v>
      </c>
      <c r="J1805" t="s">
        <v>118</v>
      </c>
      <c r="K1805" t="s">
        <v>146</v>
      </c>
      <c r="L1805" t="s">
        <v>41</v>
      </c>
      <c r="M1805">
        <f t="shared" si="114"/>
        <v>0</v>
      </c>
      <c r="N1805" t="s">
        <v>24</v>
      </c>
      <c r="O1805" t="s">
        <v>1716</v>
      </c>
      <c r="P1805">
        <f t="shared" si="115"/>
        <v>16340</v>
      </c>
      <c r="Q1805">
        <v>19000</v>
      </c>
      <c r="R1805">
        <v>268</v>
      </c>
      <c r="S1805">
        <f t="shared" si="116"/>
        <v>3.5</v>
      </c>
    </row>
    <row r="1806" spans="1:19" x14ac:dyDescent="0.25">
      <c r="A1806" t="s">
        <v>56</v>
      </c>
      <c r="B1806" t="s">
        <v>4674</v>
      </c>
      <c r="C1806">
        <v>2008</v>
      </c>
      <c r="D1806">
        <f t="shared" si="113"/>
        <v>187488.11</v>
      </c>
      <c r="E1806">
        <v>116500</v>
      </c>
      <c r="F1806" t="s">
        <v>4781</v>
      </c>
      <c r="G1806" t="s">
        <v>29</v>
      </c>
      <c r="H1806" t="s">
        <v>4675</v>
      </c>
      <c r="I1806" t="s">
        <v>134</v>
      </c>
      <c r="J1806" t="s">
        <v>214</v>
      </c>
      <c r="K1806" t="s">
        <v>22</v>
      </c>
      <c r="L1806" t="s">
        <v>41</v>
      </c>
      <c r="M1806">
        <f t="shared" si="114"/>
        <v>0</v>
      </c>
      <c r="N1806" t="s">
        <v>24</v>
      </c>
      <c r="O1806" t="s">
        <v>3859</v>
      </c>
      <c r="P1806">
        <f t="shared" si="115"/>
        <v>13759.14</v>
      </c>
      <c r="Q1806">
        <v>15999</v>
      </c>
      <c r="R1806">
        <v>286</v>
      </c>
      <c r="S1806">
        <f t="shared" si="116"/>
        <v>3.5</v>
      </c>
    </row>
    <row r="1807" spans="1:19" x14ac:dyDescent="0.25">
      <c r="A1807" t="s">
        <v>2712</v>
      </c>
      <c r="B1807" t="s">
        <v>4782</v>
      </c>
      <c r="C1807">
        <v>1993</v>
      </c>
      <c r="D1807">
        <f t="shared" si="113"/>
        <v>194157.21496000001</v>
      </c>
      <c r="E1807">
        <v>120644</v>
      </c>
      <c r="F1807" t="s">
        <v>4783</v>
      </c>
      <c r="G1807" t="s">
        <v>136</v>
      </c>
      <c r="H1807" t="s">
        <v>136</v>
      </c>
      <c r="I1807" t="s">
        <v>839</v>
      </c>
      <c r="J1807" t="s">
        <v>73</v>
      </c>
      <c r="K1807" t="s">
        <v>33</v>
      </c>
      <c r="L1807" t="s">
        <v>41</v>
      </c>
      <c r="M1807">
        <f t="shared" si="114"/>
        <v>0</v>
      </c>
      <c r="N1807" t="s">
        <v>24</v>
      </c>
      <c r="O1807" t="s">
        <v>1977</v>
      </c>
      <c r="P1807">
        <f t="shared" si="115"/>
        <v>3612</v>
      </c>
      <c r="Q1807">
        <v>4200</v>
      </c>
      <c r="R1807" t="e">
        <v>#VALUE!</v>
      </c>
      <c r="S1807" t="e">
        <f t="shared" si="116"/>
        <v>#VALUE!</v>
      </c>
    </row>
    <row r="1808" spans="1:19" x14ac:dyDescent="0.25">
      <c r="A1808" t="s">
        <v>16</v>
      </c>
      <c r="B1808" t="s">
        <v>645</v>
      </c>
      <c r="C1808">
        <v>2010</v>
      </c>
      <c r="D1808">
        <f t="shared" si="113"/>
        <v>273269.15068000002</v>
      </c>
      <c r="E1808">
        <v>169802</v>
      </c>
      <c r="F1808" t="s">
        <v>4784</v>
      </c>
      <c r="G1808" t="s">
        <v>29</v>
      </c>
      <c r="H1808" t="s">
        <v>1002</v>
      </c>
      <c r="I1808" t="s">
        <v>601</v>
      </c>
      <c r="J1808" t="s">
        <v>4785</v>
      </c>
      <c r="K1808" t="s">
        <v>4120</v>
      </c>
      <c r="L1808" t="s">
        <v>41</v>
      </c>
      <c r="M1808">
        <f t="shared" si="114"/>
        <v>0</v>
      </c>
      <c r="N1808" t="s">
        <v>24</v>
      </c>
      <c r="O1808" t="s">
        <v>4786</v>
      </c>
      <c r="P1808">
        <f t="shared" si="115"/>
        <v>8587.1</v>
      </c>
      <c r="Q1808">
        <v>9985</v>
      </c>
      <c r="R1808" t="e">
        <v>#VALUE!</v>
      </c>
      <c r="S1808" t="e">
        <f t="shared" si="116"/>
        <v>#VALUE!</v>
      </c>
    </row>
    <row r="1809" spans="1:19" x14ac:dyDescent="0.25">
      <c r="A1809" t="s">
        <v>68</v>
      </c>
      <c r="B1809" t="s">
        <v>1545</v>
      </c>
      <c r="C1809">
        <v>2021</v>
      </c>
      <c r="D1809">
        <f t="shared" si="113"/>
        <v>59392.6927</v>
      </c>
      <c r="E1809">
        <v>36905</v>
      </c>
      <c r="F1809" t="s">
        <v>4787</v>
      </c>
      <c r="G1809" t="s">
        <v>29</v>
      </c>
      <c r="H1809" t="s">
        <v>100</v>
      </c>
      <c r="I1809" t="s">
        <v>107</v>
      </c>
      <c r="J1809" t="s">
        <v>40</v>
      </c>
      <c r="K1809" t="s">
        <v>146</v>
      </c>
      <c r="L1809" t="s">
        <v>41</v>
      </c>
      <c r="M1809">
        <f t="shared" si="114"/>
        <v>0</v>
      </c>
      <c r="N1809" t="s">
        <v>24</v>
      </c>
      <c r="O1809" t="s">
        <v>1450</v>
      </c>
      <c r="P1809">
        <f t="shared" si="115"/>
        <v>43000</v>
      </c>
      <c r="Q1809">
        <v>50000</v>
      </c>
      <c r="R1809">
        <v>382</v>
      </c>
      <c r="S1809">
        <f t="shared" si="116"/>
        <v>3</v>
      </c>
    </row>
    <row r="1810" spans="1:19" x14ac:dyDescent="0.25">
      <c r="A1810" t="s">
        <v>210</v>
      </c>
      <c r="B1810" t="s">
        <v>4788</v>
      </c>
      <c r="C1810">
        <v>2022</v>
      </c>
      <c r="D1810">
        <f t="shared" si="113"/>
        <v>13518.456</v>
      </c>
      <c r="E1810">
        <v>8400</v>
      </c>
      <c r="F1810" t="s">
        <v>4789</v>
      </c>
      <c r="G1810" t="s">
        <v>29</v>
      </c>
      <c r="H1810" t="s">
        <v>540</v>
      </c>
      <c r="I1810" t="s">
        <v>95</v>
      </c>
      <c r="J1810" t="s">
        <v>22</v>
      </c>
      <c r="K1810" t="s">
        <v>22</v>
      </c>
      <c r="L1810" t="s">
        <v>23</v>
      </c>
      <c r="M1810">
        <f t="shared" si="114"/>
        <v>1</v>
      </c>
      <c r="N1810" t="s">
        <v>24</v>
      </c>
      <c r="O1810" t="s">
        <v>711</v>
      </c>
      <c r="P1810">
        <f t="shared" si="115"/>
        <v>40420</v>
      </c>
      <c r="Q1810">
        <v>47000</v>
      </c>
      <c r="R1810">
        <v>285</v>
      </c>
      <c r="S1810">
        <f t="shared" si="116"/>
        <v>3.6</v>
      </c>
    </row>
    <row r="1811" spans="1:19" x14ac:dyDescent="0.25">
      <c r="A1811" t="s">
        <v>292</v>
      </c>
      <c r="B1811" t="s">
        <v>293</v>
      </c>
      <c r="C1811">
        <v>2003</v>
      </c>
      <c r="D1811">
        <f t="shared" si="113"/>
        <v>241338.23574</v>
      </c>
      <c r="E1811">
        <v>149961</v>
      </c>
      <c r="F1811" t="s">
        <v>4790</v>
      </c>
      <c r="G1811" t="s">
        <v>29</v>
      </c>
      <c r="H1811" t="s">
        <v>4791</v>
      </c>
      <c r="I1811" t="s">
        <v>72</v>
      </c>
      <c r="J1811" t="s">
        <v>146</v>
      </c>
      <c r="K1811" t="s">
        <v>146</v>
      </c>
      <c r="L1811" t="s">
        <v>23</v>
      </c>
      <c r="M1811">
        <f t="shared" si="114"/>
        <v>1</v>
      </c>
      <c r="N1811" t="s">
        <v>24</v>
      </c>
      <c r="O1811" t="s">
        <v>683</v>
      </c>
      <c r="P1811">
        <f t="shared" si="115"/>
        <v>10750</v>
      </c>
      <c r="Q1811">
        <v>12500</v>
      </c>
      <c r="R1811">
        <v>316</v>
      </c>
      <c r="S1811">
        <f t="shared" si="116"/>
        <v>6</v>
      </c>
    </row>
    <row r="1812" spans="1:19" x14ac:dyDescent="0.25">
      <c r="A1812" t="s">
        <v>120</v>
      </c>
      <c r="B1812" t="s">
        <v>4792</v>
      </c>
      <c r="C1812">
        <v>2014</v>
      </c>
      <c r="D1812">
        <f t="shared" si="113"/>
        <v>135989.23000000001</v>
      </c>
      <c r="E1812">
        <v>84500</v>
      </c>
      <c r="F1812" t="s">
        <v>4793</v>
      </c>
      <c r="G1812" t="s">
        <v>29</v>
      </c>
      <c r="H1812" t="s">
        <v>4794</v>
      </c>
      <c r="I1812" t="s">
        <v>48</v>
      </c>
      <c r="J1812" t="s">
        <v>118</v>
      </c>
      <c r="K1812" t="s">
        <v>22</v>
      </c>
      <c r="L1812" t="s">
        <v>41</v>
      </c>
      <c r="M1812">
        <f t="shared" si="114"/>
        <v>0</v>
      </c>
      <c r="N1812" t="s">
        <v>24</v>
      </c>
      <c r="O1812" t="s">
        <v>3331</v>
      </c>
      <c r="P1812">
        <f t="shared" si="115"/>
        <v>35690</v>
      </c>
      <c r="Q1812">
        <v>41500</v>
      </c>
      <c r="R1812">
        <v>451</v>
      </c>
      <c r="S1812">
        <f t="shared" si="116"/>
        <v>6.2</v>
      </c>
    </row>
    <row r="1813" spans="1:19" x14ac:dyDescent="0.25">
      <c r="A1813" t="s">
        <v>396</v>
      </c>
      <c r="B1813" t="s">
        <v>4795</v>
      </c>
      <c r="C1813">
        <v>2016</v>
      </c>
      <c r="D1813">
        <f t="shared" si="113"/>
        <v>5236.7923600000004</v>
      </c>
      <c r="E1813">
        <v>3254</v>
      </c>
      <c r="F1813" t="s">
        <v>4796</v>
      </c>
      <c r="G1813" t="s">
        <v>29</v>
      </c>
      <c r="H1813" t="s">
        <v>3919</v>
      </c>
      <c r="I1813" t="s">
        <v>337</v>
      </c>
      <c r="J1813" t="s">
        <v>4797</v>
      </c>
      <c r="K1813" t="s">
        <v>4798</v>
      </c>
      <c r="L1813" t="s">
        <v>41</v>
      </c>
      <c r="M1813">
        <f t="shared" si="114"/>
        <v>0</v>
      </c>
      <c r="O1813" t="s">
        <v>4799</v>
      </c>
      <c r="P1813">
        <f t="shared" si="115"/>
        <v>343914</v>
      </c>
      <c r="Q1813">
        <v>399900</v>
      </c>
      <c r="R1813" t="e">
        <v>#VALUE!</v>
      </c>
      <c r="S1813" t="e">
        <f t="shared" si="116"/>
        <v>#VALUE!</v>
      </c>
    </row>
    <row r="1814" spans="1:19" x14ac:dyDescent="0.25">
      <c r="A1814" t="s">
        <v>120</v>
      </c>
      <c r="B1814" t="s">
        <v>1652</v>
      </c>
      <c r="C1814">
        <v>2016</v>
      </c>
      <c r="D1814">
        <f t="shared" si="113"/>
        <v>154496.63999999998</v>
      </c>
      <c r="E1814">
        <v>96000</v>
      </c>
      <c r="F1814" t="s">
        <v>596</v>
      </c>
      <c r="G1814" t="s">
        <v>29</v>
      </c>
      <c r="H1814" t="s">
        <v>1654</v>
      </c>
      <c r="I1814" t="s">
        <v>72</v>
      </c>
      <c r="J1814" t="s">
        <v>40</v>
      </c>
      <c r="K1814" t="s">
        <v>108</v>
      </c>
      <c r="L1814" t="s">
        <v>41</v>
      </c>
      <c r="M1814">
        <f t="shared" si="114"/>
        <v>0</v>
      </c>
      <c r="N1814" t="s">
        <v>24</v>
      </c>
      <c r="O1814" t="s">
        <v>730</v>
      </c>
      <c r="P1814">
        <f t="shared" si="115"/>
        <v>55900</v>
      </c>
      <c r="Q1814">
        <v>65000</v>
      </c>
      <c r="R1814">
        <v>416</v>
      </c>
      <c r="S1814">
        <f t="shared" si="116"/>
        <v>4</v>
      </c>
    </row>
    <row r="1815" spans="1:19" x14ac:dyDescent="0.25">
      <c r="A1815" t="s">
        <v>130</v>
      </c>
      <c r="B1815" t="s">
        <v>579</v>
      </c>
      <c r="C1815">
        <v>2009</v>
      </c>
      <c r="D1815">
        <f t="shared" si="113"/>
        <v>141621.92000000001</v>
      </c>
      <c r="E1815">
        <v>88000</v>
      </c>
      <c r="F1815" t="s">
        <v>3460</v>
      </c>
      <c r="G1815" t="s">
        <v>29</v>
      </c>
      <c r="H1815" t="s">
        <v>4727</v>
      </c>
      <c r="I1815" t="s">
        <v>107</v>
      </c>
      <c r="J1815" t="s">
        <v>118</v>
      </c>
      <c r="K1815" t="s">
        <v>118</v>
      </c>
      <c r="L1815" t="s">
        <v>23</v>
      </c>
      <c r="M1815">
        <f t="shared" si="114"/>
        <v>1</v>
      </c>
      <c r="N1815" t="s">
        <v>24</v>
      </c>
      <c r="O1815" t="s">
        <v>2743</v>
      </c>
      <c r="P1815">
        <f t="shared" si="115"/>
        <v>49020</v>
      </c>
      <c r="Q1815">
        <v>57000</v>
      </c>
      <c r="R1815">
        <v>480</v>
      </c>
      <c r="S1815">
        <f t="shared" si="116"/>
        <v>3.8</v>
      </c>
    </row>
    <row r="1816" spans="1:19" x14ac:dyDescent="0.25">
      <c r="A1816" t="s">
        <v>50</v>
      </c>
      <c r="B1816" t="s">
        <v>4800</v>
      </c>
      <c r="C1816">
        <v>2011</v>
      </c>
      <c r="D1816">
        <f t="shared" si="113"/>
        <v>56845.107479999999</v>
      </c>
      <c r="E1816">
        <v>35322</v>
      </c>
      <c r="F1816" t="s">
        <v>4801</v>
      </c>
      <c r="G1816" t="s">
        <v>29</v>
      </c>
      <c r="H1816" t="s">
        <v>4802</v>
      </c>
      <c r="I1816" t="s">
        <v>904</v>
      </c>
      <c r="J1816" t="s">
        <v>4803</v>
      </c>
      <c r="K1816" t="s">
        <v>214</v>
      </c>
      <c r="L1816" t="s">
        <v>41</v>
      </c>
      <c r="M1816">
        <f t="shared" si="114"/>
        <v>0</v>
      </c>
      <c r="O1816" t="s">
        <v>4804</v>
      </c>
      <c r="P1816">
        <f t="shared" si="115"/>
        <v>81614</v>
      </c>
      <c r="Q1816">
        <v>94900</v>
      </c>
      <c r="R1816" t="e">
        <v>#VALUE!</v>
      </c>
      <c r="S1816" t="e">
        <f t="shared" si="116"/>
        <v>#VALUE!</v>
      </c>
    </row>
    <row r="1817" spans="1:19" x14ac:dyDescent="0.25">
      <c r="A1817" t="s">
        <v>56</v>
      </c>
      <c r="B1817" t="s">
        <v>1893</v>
      </c>
      <c r="C1817">
        <v>2020</v>
      </c>
      <c r="D1817">
        <f t="shared" si="113"/>
        <v>52303.55</v>
      </c>
      <c r="E1817">
        <v>32500</v>
      </c>
      <c r="F1817" t="s">
        <v>2261</v>
      </c>
      <c r="G1817" t="s">
        <v>29</v>
      </c>
      <c r="H1817" t="s">
        <v>4499</v>
      </c>
      <c r="I1817" t="s">
        <v>72</v>
      </c>
      <c r="J1817" t="s">
        <v>118</v>
      </c>
      <c r="K1817" t="s">
        <v>214</v>
      </c>
      <c r="L1817" t="s">
        <v>41</v>
      </c>
      <c r="M1817">
        <f t="shared" si="114"/>
        <v>0</v>
      </c>
      <c r="N1817" t="s">
        <v>24</v>
      </c>
      <c r="O1817" t="s">
        <v>675</v>
      </c>
      <c r="P1817">
        <f t="shared" si="115"/>
        <v>27520</v>
      </c>
      <c r="Q1817">
        <v>32000</v>
      </c>
      <c r="R1817">
        <v>206</v>
      </c>
      <c r="S1817">
        <f t="shared" si="116"/>
        <v>2.4</v>
      </c>
    </row>
    <row r="1818" spans="1:19" x14ac:dyDescent="0.25">
      <c r="A1818" t="s">
        <v>50</v>
      </c>
      <c r="B1818" t="s">
        <v>4805</v>
      </c>
      <c r="C1818">
        <v>2016</v>
      </c>
      <c r="D1818">
        <f t="shared" si="113"/>
        <v>114713.7552</v>
      </c>
      <c r="E1818">
        <v>71280</v>
      </c>
      <c r="F1818" t="s">
        <v>4806</v>
      </c>
      <c r="G1818" t="s">
        <v>29</v>
      </c>
      <c r="H1818" t="s">
        <v>1694</v>
      </c>
      <c r="I1818" t="s">
        <v>72</v>
      </c>
      <c r="J1818" t="s">
        <v>61</v>
      </c>
      <c r="K1818" t="s">
        <v>22</v>
      </c>
      <c r="L1818" t="s">
        <v>41</v>
      </c>
      <c r="M1818">
        <f t="shared" si="114"/>
        <v>0</v>
      </c>
      <c r="N1818" t="s">
        <v>24</v>
      </c>
      <c r="O1818" t="s">
        <v>1463</v>
      </c>
      <c r="P1818">
        <f t="shared" si="115"/>
        <v>18920</v>
      </c>
      <c r="Q1818">
        <v>22000</v>
      </c>
      <c r="R1818">
        <v>333</v>
      </c>
      <c r="S1818">
        <f t="shared" si="116"/>
        <v>3</v>
      </c>
    </row>
    <row r="1819" spans="1:19" x14ac:dyDescent="0.25">
      <c r="A1819" t="s">
        <v>277</v>
      </c>
      <c r="B1819" t="s">
        <v>721</v>
      </c>
      <c r="C1819">
        <v>2011</v>
      </c>
      <c r="D1819">
        <f t="shared" si="113"/>
        <v>59867.447999999997</v>
      </c>
      <c r="E1819">
        <v>37200</v>
      </c>
      <c r="F1819" t="s">
        <v>4807</v>
      </c>
      <c r="G1819" t="s">
        <v>29</v>
      </c>
      <c r="H1819" t="s">
        <v>280</v>
      </c>
      <c r="I1819" t="s">
        <v>48</v>
      </c>
      <c r="J1819" t="s">
        <v>22</v>
      </c>
      <c r="K1819" t="s">
        <v>146</v>
      </c>
      <c r="L1819" t="s">
        <v>41</v>
      </c>
      <c r="M1819">
        <f t="shared" si="114"/>
        <v>0</v>
      </c>
      <c r="N1819" t="s">
        <v>24</v>
      </c>
      <c r="O1819" t="s">
        <v>1225</v>
      </c>
      <c r="P1819">
        <f t="shared" si="115"/>
        <v>23650</v>
      </c>
      <c r="Q1819">
        <v>27500</v>
      </c>
      <c r="R1819">
        <v>300</v>
      </c>
      <c r="S1819">
        <f t="shared" si="116"/>
        <v>3.6</v>
      </c>
    </row>
    <row r="1820" spans="1:19" x14ac:dyDescent="0.25">
      <c r="A1820" t="s">
        <v>906</v>
      </c>
      <c r="B1820" t="s">
        <v>1885</v>
      </c>
      <c r="C1820">
        <v>2008</v>
      </c>
      <c r="D1820">
        <f t="shared" si="113"/>
        <v>151746.27794</v>
      </c>
      <c r="E1820">
        <v>94291</v>
      </c>
      <c r="F1820" t="s">
        <v>4808</v>
      </c>
      <c r="G1820" t="s">
        <v>29</v>
      </c>
      <c r="H1820" t="s">
        <v>1886</v>
      </c>
      <c r="I1820" t="s">
        <v>72</v>
      </c>
      <c r="J1820" t="s">
        <v>118</v>
      </c>
      <c r="K1820" t="s">
        <v>136</v>
      </c>
      <c r="L1820" t="s">
        <v>41</v>
      </c>
      <c r="M1820">
        <f t="shared" si="114"/>
        <v>0</v>
      </c>
      <c r="N1820" t="s">
        <v>24</v>
      </c>
      <c r="O1820" t="s">
        <v>537</v>
      </c>
      <c r="P1820">
        <f t="shared" si="115"/>
        <v>12470</v>
      </c>
      <c r="Q1820">
        <v>14500</v>
      </c>
      <c r="R1820">
        <v>260</v>
      </c>
      <c r="S1820">
        <f t="shared" si="116"/>
        <v>2</v>
      </c>
    </row>
    <row r="1821" spans="1:19" x14ac:dyDescent="0.25">
      <c r="A1821" t="s">
        <v>403</v>
      </c>
      <c r="B1821" t="s">
        <v>4809</v>
      </c>
      <c r="C1821">
        <v>2006</v>
      </c>
      <c r="D1821">
        <f t="shared" si="113"/>
        <v>87036.325880000004</v>
      </c>
      <c r="E1821">
        <v>54082</v>
      </c>
      <c r="F1821" t="s">
        <v>4810</v>
      </c>
      <c r="G1821" t="s">
        <v>29</v>
      </c>
      <c r="H1821" t="s">
        <v>4811</v>
      </c>
      <c r="I1821" t="s">
        <v>107</v>
      </c>
      <c r="J1821" t="s">
        <v>40</v>
      </c>
      <c r="K1821" t="s">
        <v>146</v>
      </c>
      <c r="L1821" t="s">
        <v>41</v>
      </c>
      <c r="M1821">
        <f t="shared" si="114"/>
        <v>0</v>
      </c>
      <c r="N1821" t="s">
        <v>24</v>
      </c>
      <c r="O1821" t="s">
        <v>783</v>
      </c>
      <c r="P1821">
        <f t="shared" si="115"/>
        <v>14620</v>
      </c>
      <c r="Q1821">
        <v>17000</v>
      </c>
      <c r="R1821">
        <v>390</v>
      </c>
      <c r="S1821">
        <f t="shared" si="116"/>
        <v>4.2</v>
      </c>
    </row>
    <row r="1822" spans="1:19" x14ac:dyDescent="0.25">
      <c r="A1822" t="s">
        <v>328</v>
      </c>
      <c r="B1822" t="s">
        <v>3634</v>
      </c>
      <c r="C1822">
        <v>2022</v>
      </c>
      <c r="D1822">
        <f t="shared" si="113"/>
        <v>12552.852000000001</v>
      </c>
      <c r="E1822">
        <v>7800</v>
      </c>
      <c r="F1822" t="s">
        <v>4812</v>
      </c>
      <c r="G1822" t="s">
        <v>331</v>
      </c>
      <c r="H1822" t="s">
        <v>3904</v>
      </c>
      <c r="I1822" t="s">
        <v>95</v>
      </c>
      <c r="J1822" t="s">
        <v>22</v>
      </c>
      <c r="K1822" t="s">
        <v>146</v>
      </c>
      <c r="L1822" t="s">
        <v>41</v>
      </c>
      <c r="M1822">
        <f t="shared" si="114"/>
        <v>0</v>
      </c>
      <c r="N1822" t="s">
        <v>24</v>
      </c>
      <c r="O1822" t="s">
        <v>3984</v>
      </c>
      <c r="P1822">
        <f t="shared" si="115"/>
        <v>56760</v>
      </c>
      <c r="Q1822">
        <v>66000</v>
      </c>
      <c r="R1822">
        <v>455</v>
      </c>
      <c r="S1822">
        <f t="shared" si="116"/>
        <v>2</v>
      </c>
    </row>
    <row r="1823" spans="1:19" x14ac:dyDescent="0.25">
      <c r="A1823" t="s">
        <v>210</v>
      </c>
      <c r="B1823" t="s">
        <v>4813</v>
      </c>
      <c r="C1823">
        <v>2016</v>
      </c>
      <c r="D1823">
        <f t="shared" si="113"/>
        <v>138805.57500000001</v>
      </c>
      <c r="E1823">
        <v>86250</v>
      </c>
      <c r="F1823" t="s">
        <v>4814</v>
      </c>
      <c r="G1823" t="s">
        <v>29</v>
      </c>
      <c r="H1823" t="s">
        <v>540</v>
      </c>
      <c r="I1823" t="s">
        <v>247</v>
      </c>
      <c r="J1823" t="s">
        <v>118</v>
      </c>
      <c r="K1823" t="s">
        <v>22</v>
      </c>
      <c r="L1823" t="s">
        <v>41</v>
      </c>
      <c r="M1823">
        <f t="shared" si="114"/>
        <v>0</v>
      </c>
      <c r="N1823" t="s">
        <v>24</v>
      </c>
      <c r="O1823" t="s">
        <v>1463</v>
      </c>
      <c r="P1823">
        <f t="shared" si="115"/>
        <v>18920</v>
      </c>
      <c r="Q1823">
        <v>22000</v>
      </c>
      <c r="R1823">
        <v>285</v>
      </c>
      <c r="S1823">
        <f t="shared" si="116"/>
        <v>3.6</v>
      </c>
    </row>
    <row r="1824" spans="1:19" x14ac:dyDescent="0.25">
      <c r="A1824" t="s">
        <v>68</v>
      </c>
      <c r="B1824" t="s">
        <v>3658</v>
      </c>
      <c r="C1824">
        <v>2016</v>
      </c>
      <c r="D1824">
        <f t="shared" si="113"/>
        <v>121471.37385999999</v>
      </c>
      <c r="E1824">
        <v>75479</v>
      </c>
      <c r="F1824" t="s">
        <v>4815</v>
      </c>
      <c r="G1824" t="s">
        <v>29</v>
      </c>
      <c r="H1824" t="s">
        <v>181</v>
      </c>
      <c r="I1824" t="s">
        <v>107</v>
      </c>
      <c r="J1824" t="s">
        <v>61</v>
      </c>
      <c r="K1824" t="s">
        <v>22</v>
      </c>
      <c r="L1824" t="s">
        <v>41</v>
      </c>
      <c r="M1824">
        <f t="shared" si="114"/>
        <v>0</v>
      </c>
      <c r="N1824" t="s">
        <v>24</v>
      </c>
      <c r="O1824" t="s">
        <v>631</v>
      </c>
      <c r="P1824">
        <f t="shared" si="115"/>
        <v>23993.14</v>
      </c>
      <c r="Q1824">
        <v>27899</v>
      </c>
      <c r="R1824">
        <v>445</v>
      </c>
      <c r="S1824">
        <f t="shared" si="116"/>
        <v>4.4000000000000004</v>
      </c>
    </row>
    <row r="1825" spans="1:19" x14ac:dyDescent="0.25">
      <c r="A1825" t="s">
        <v>68</v>
      </c>
      <c r="B1825" t="s">
        <v>4739</v>
      </c>
      <c r="C1825">
        <v>2017</v>
      </c>
      <c r="D1825">
        <f t="shared" si="113"/>
        <v>39670.231</v>
      </c>
      <c r="E1825">
        <v>24650</v>
      </c>
      <c r="F1825" t="s">
        <v>4816</v>
      </c>
      <c r="G1825" t="s">
        <v>29</v>
      </c>
      <c r="H1825" t="s">
        <v>181</v>
      </c>
      <c r="I1825" t="s">
        <v>72</v>
      </c>
      <c r="J1825" t="s">
        <v>61</v>
      </c>
      <c r="K1825" t="s">
        <v>22</v>
      </c>
      <c r="L1825" t="s">
        <v>41</v>
      </c>
      <c r="M1825">
        <f t="shared" si="114"/>
        <v>0</v>
      </c>
      <c r="N1825" t="s">
        <v>24</v>
      </c>
      <c r="O1825" t="s">
        <v>1450</v>
      </c>
      <c r="P1825">
        <f t="shared" si="115"/>
        <v>43000</v>
      </c>
      <c r="Q1825">
        <v>50000</v>
      </c>
      <c r="R1825">
        <v>445</v>
      </c>
      <c r="S1825">
        <f t="shared" si="116"/>
        <v>4.4000000000000004</v>
      </c>
    </row>
    <row r="1826" spans="1:19" x14ac:dyDescent="0.25">
      <c r="A1826" t="s">
        <v>426</v>
      </c>
      <c r="B1826" t="s">
        <v>2955</v>
      </c>
      <c r="C1826">
        <v>2013</v>
      </c>
      <c r="D1826">
        <f t="shared" si="113"/>
        <v>165359.685</v>
      </c>
      <c r="E1826">
        <v>102750</v>
      </c>
      <c r="F1826" t="s">
        <v>4817</v>
      </c>
      <c r="G1826" t="s">
        <v>29</v>
      </c>
      <c r="H1826" t="s">
        <v>4818</v>
      </c>
      <c r="I1826" t="s">
        <v>134</v>
      </c>
      <c r="J1826" t="s">
        <v>22</v>
      </c>
      <c r="K1826" t="s">
        <v>22</v>
      </c>
      <c r="L1826" t="s">
        <v>41</v>
      </c>
      <c r="M1826">
        <f t="shared" si="114"/>
        <v>0</v>
      </c>
      <c r="N1826" t="s">
        <v>24</v>
      </c>
      <c r="O1826" t="s">
        <v>231</v>
      </c>
      <c r="P1826">
        <f t="shared" si="115"/>
        <v>17200</v>
      </c>
      <c r="Q1826">
        <v>20000</v>
      </c>
      <c r="R1826">
        <v>256</v>
      </c>
      <c r="S1826">
        <f t="shared" si="116"/>
        <v>2</v>
      </c>
    </row>
    <row r="1827" spans="1:19" x14ac:dyDescent="0.25">
      <c r="A1827" t="s">
        <v>690</v>
      </c>
      <c r="B1827" t="s">
        <v>4819</v>
      </c>
      <c r="C1827">
        <v>2018</v>
      </c>
      <c r="D1827">
        <f t="shared" si="113"/>
        <v>80467</v>
      </c>
      <c r="E1827">
        <v>50000</v>
      </c>
      <c r="F1827" t="s">
        <v>1781</v>
      </c>
      <c r="G1827" t="s">
        <v>29</v>
      </c>
      <c r="H1827" t="s">
        <v>1381</v>
      </c>
      <c r="I1827" t="s">
        <v>72</v>
      </c>
      <c r="J1827" t="s">
        <v>108</v>
      </c>
      <c r="K1827" t="s">
        <v>108</v>
      </c>
      <c r="L1827" t="s">
        <v>41</v>
      </c>
      <c r="M1827">
        <f t="shared" si="114"/>
        <v>0</v>
      </c>
      <c r="N1827" t="s">
        <v>24</v>
      </c>
      <c r="O1827" t="s">
        <v>1225</v>
      </c>
      <c r="P1827">
        <f t="shared" si="115"/>
        <v>23650</v>
      </c>
      <c r="Q1827">
        <v>27500</v>
      </c>
      <c r="R1827">
        <v>280</v>
      </c>
      <c r="S1827">
        <f t="shared" si="116"/>
        <v>2</v>
      </c>
    </row>
    <row r="1828" spans="1:19" x14ac:dyDescent="0.25">
      <c r="A1828" t="s">
        <v>68</v>
      </c>
      <c r="B1828" t="s">
        <v>4071</v>
      </c>
      <c r="C1828">
        <v>2017</v>
      </c>
      <c r="D1828">
        <f t="shared" si="113"/>
        <v>116999.018</v>
      </c>
      <c r="E1828">
        <v>72700</v>
      </c>
      <c r="F1828" t="s">
        <v>4820</v>
      </c>
      <c r="G1828" t="s">
        <v>29</v>
      </c>
      <c r="H1828" t="s">
        <v>479</v>
      </c>
      <c r="I1828" t="s">
        <v>72</v>
      </c>
      <c r="J1828" t="s">
        <v>33</v>
      </c>
      <c r="K1828" t="s">
        <v>22</v>
      </c>
      <c r="L1828" t="s">
        <v>41</v>
      </c>
      <c r="M1828">
        <f t="shared" si="114"/>
        <v>0</v>
      </c>
      <c r="N1828" t="s">
        <v>24</v>
      </c>
      <c r="O1828" t="s">
        <v>822</v>
      </c>
      <c r="P1828">
        <f t="shared" si="115"/>
        <v>23649.14</v>
      </c>
      <c r="Q1828">
        <v>27499</v>
      </c>
      <c r="R1828">
        <v>300</v>
      </c>
      <c r="S1828">
        <f t="shared" si="116"/>
        <v>3</v>
      </c>
    </row>
    <row r="1829" spans="1:19" x14ac:dyDescent="0.25">
      <c r="A1829" t="s">
        <v>68</v>
      </c>
      <c r="B1829" t="s">
        <v>2101</v>
      </c>
      <c r="C1829">
        <v>2018</v>
      </c>
      <c r="D1829">
        <f t="shared" si="113"/>
        <v>87375.89662</v>
      </c>
      <c r="E1829">
        <v>54293</v>
      </c>
      <c r="F1829" t="s">
        <v>4821</v>
      </c>
      <c r="G1829" t="s">
        <v>29</v>
      </c>
      <c r="H1829" t="s">
        <v>2103</v>
      </c>
      <c r="I1829" t="s">
        <v>95</v>
      </c>
      <c r="J1829" t="s">
        <v>22</v>
      </c>
      <c r="K1829" t="s">
        <v>146</v>
      </c>
      <c r="L1829" t="s">
        <v>23</v>
      </c>
      <c r="M1829">
        <f t="shared" si="114"/>
        <v>1</v>
      </c>
      <c r="N1829" t="s">
        <v>24</v>
      </c>
      <c r="O1829" t="s">
        <v>1032</v>
      </c>
      <c r="P1829">
        <f t="shared" si="115"/>
        <v>42140</v>
      </c>
      <c r="Q1829">
        <v>49000</v>
      </c>
      <c r="R1829">
        <v>567</v>
      </c>
      <c r="S1829">
        <f t="shared" si="116"/>
        <v>4.4000000000000004</v>
      </c>
    </row>
    <row r="1830" spans="1:19" x14ac:dyDescent="0.25">
      <c r="A1830" t="s">
        <v>35</v>
      </c>
      <c r="B1830" t="s">
        <v>4610</v>
      </c>
      <c r="C1830">
        <v>2018</v>
      </c>
      <c r="D1830">
        <f t="shared" si="113"/>
        <v>25749.439999999999</v>
      </c>
      <c r="E1830">
        <v>16000</v>
      </c>
      <c r="F1830" t="s">
        <v>2375</v>
      </c>
      <c r="G1830" t="s">
        <v>29</v>
      </c>
      <c r="H1830" t="s">
        <v>3657</v>
      </c>
      <c r="I1830" t="s">
        <v>21</v>
      </c>
      <c r="J1830" t="s">
        <v>40</v>
      </c>
      <c r="K1830" t="s">
        <v>108</v>
      </c>
      <c r="L1830" t="s">
        <v>23</v>
      </c>
      <c r="M1830">
        <f t="shared" si="114"/>
        <v>1</v>
      </c>
      <c r="N1830" t="s">
        <v>24</v>
      </c>
      <c r="O1830" t="s">
        <v>4594</v>
      </c>
      <c r="P1830">
        <f t="shared" si="115"/>
        <v>26230</v>
      </c>
      <c r="Q1830">
        <v>30500</v>
      </c>
      <c r="R1830">
        <v>260</v>
      </c>
      <c r="S1830">
        <f t="shared" si="116"/>
        <v>3.5</v>
      </c>
    </row>
    <row r="1831" spans="1:19" x14ac:dyDescent="0.25">
      <c r="A1831" t="s">
        <v>396</v>
      </c>
      <c r="B1831" t="s">
        <v>4822</v>
      </c>
      <c r="C1831">
        <v>2006</v>
      </c>
      <c r="D1831">
        <f t="shared" si="113"/>
        <v>31382.13</v>
      </c>
      <c r="E1831">
        <v>19500</v>
      </c>
      <c r="F1831" t="s">
        <v>4148</v>
      </c>
      <c r="G1831" t="s">
        <v>29</v>
      </c>
      <c r="H1831" t="s">
        <v>1070</v>
      </c>
      <c r="I1831" t="s">
        <v>21</v>
      </c>
      <c r="J1831" t="s">
        <v>73</v>
      </c>
      <c r="K1831" t="s">
        <v>101</v>
      </c>
      <c r="L1831" t="s">
        <v>41</v>
      </c>
      <c r="M1831">
        <f t="shared" si="114"/>
        <v>0</v>
      </c>
      <c r="N1831" t="s">
        <v>24</v>
      </c>
      <c r="O1831" t="s">
        <v>4823</v>
      </c>
      <c r="P1831">
        <f t="shared" si="115"/>
        <v>110940</v>
      </c>
      <c r="Q1831">
        <v>129000</v>
      </c>
      <c r="R1831">
        <v>493</v>
      </c>
      <c r="S1831">
        <f t="shared" si="116"/>
        <v>5</v>
      </c>
    </row>
    <row r="1832" spans="1:19" x14ac:dyDescent="0.25">
      <c r="A1832" t="s">
        <v>68</v>
      </c>
      <c r="B1832" t="s">
        <v>4824</v>
      </c>
      <c r="C1832">
        <v>2014</v>
      </c>
      <c r="D1832">
        <f t="shared" si="113"/>
        <v>114263.14</v>
      </c>
      <c r="E1832">
        <v>71000</v>
      </c>
      <c r="F1832" t="s">
        <v>1825</v>
      </c>
      <c r="G1832" t="s">
        <v>29</v>
      </c>
      <c r="H1832" t="s">
        <v>230</v>
      </c>
      <c r="I1832" t="s">
        <v>107</v>
      </c>
      <c r="J1832" t="s">
        <v>118</v>
      </c>
      <c r="K1832" t="s">
        <v>22</v>
      </c>
      <c r="L1832" t="s">
        <v>23</v>
      </c>
      <c r="M1832">
        <f t="shared" si="114"/>
        <v>1</v>
      </c>
      <c r="N1832" t="s">
        <v>24</v>
      </c>
      <c r="O1832" t="s">
        <v>4825</v>
      </c>
      <c r="P1832">
        <f t="shared" si="115"/>
        <v>14362</v>
      </c>
      <c r="Q1832">
        <v>16700</v>
      </c>
      <c r="R1832">
        <v>240</v>
      </c>
      <c r="S1832">
        <f t="shared" si="116"/>
        <v>2</v>
      </c>
    </row>
    <row r="1833" spans="1:19" x14ac:dyDescent="0.25">
      <c r="A1833" t="s">
        <v>68</v>
      </c>
      <c r="B1833" t="s">
        <v>2699</v>
      </c>
      <c r="C1833">
        <v>2019</v>
      </c>
      <c r="D1833">
        <f t="shared" si="113"/>
        <v>96560.4</v>
      </c>
      <c r="E1833">
        <v>60000</v>
      </c>
      <c r="F1833" t="s">
        <v>283</v>
      </c>
      <c r="G1833" t="s">
        <v>29</v>
      </c>
      <c r="H1833" t="s">
        <v>2387</v>
      </c>
      <c r="I1833" t="s">
        <v>95</v>
      </c>
      <c r="J1833" t="s">
        <v>118</v>
      </c>
      <c r="K1833" t="s">
        <v>146</v>
      </c>
      <c r="L1833" t="s">
        <v>41</v>
      </c>
      <c r="M1833">
        <f t="shared" si="114"/>
        <v>0</v>
      </c>
      <c r="N1833" t="s">
        <v>24</v>
      </c>
      <c r="O1833" t="s">
        <v>566</v>
      </c>
      <c r="P1833">
        <f t="shared" si="115"/>
        <v>31390</v>
      </c>
      <c r="Q1833">
        <v>36500</v>
      </c>
      <c r="R1833">
        <v>335</v>
      </c>
      <c r="S1833">
        <f t="shared" si="116"/>
        <v>3</v>
      </c>
    </row>
    <row r="1834" spans="1:19" x14ac:dyDescent="0.25">
      <c r="A1834" t="s">
        <v>277</v>
      </c>
      <c r="B1834" t="s">
        <v>2977</v>
      </c>
      <c r="C1834">
        <v>1998</v>
      </c>
      <c r="D1834">
        <f t="shared" si="113"/>
        <v>121567.93425999999</v>
      </c>
      <c r="E1834">
        <v>75539</v>
      </c>
      <c r="F1834" t="s">
        <v>4826</v>
      </c>
      <c r="G1834" t="s">
        <v>29</v>
      </c>
      <c r="H1834" t="s">
        <v>4145</v>
      </c>
      <c r="I1834" t="s">
        <v>839</v>
      </c>
      <c r="J1834" t="s">
        <v>40</v>
      </c>
      <c r="K1834" t="s">
        <v>146</v>
      </c>
      <c r="L1834" t="s">
        <v>41</v>
      </c>
      <c r="M1834">
        <f t="shared" si="114"/>
        <v>0</v>
      </c>
      <c r="N1834" t="s">
        <v>24</v>
      </c>
      <c r="O1834" t="s">
        <v>1835</v>
      </c>
      <c r="P1834">
        <f t="shared" si="115"/>
        <v>10315.700000000001</v>
      </c>
      <c r="Q1834">
        <v>11995</v>
      </c>
      <c r="R1834">
        <v>201</v>
      </c>
      <c r="S1834">
        <f t="shared" si="116"/>
        <v>2.5</v>
      </c>
    </row>
    <row r="1835" spans="1:19" x14ac:dyDescent="0.25">
      <c r="A1835" t="s">
        <v>690</v>
      </c>
      <c r="B1835" t="s">
        <v>4827</v>
      </c>
      <c r="C1835">
        <v>2017</v>
      </c>
      <c r="D1835">
        <f t="shared" si="113"/>
        <v>57936.24</v>
      </c>
      <c r="E1835">
        <v>36000</v>
      </c>
      <c r="F1835" t="s">
        <v>1197</v>
      </c>
      <c r="G1835" t="s">
        <v>29</v>
      </c>
      <c r="H1835" t="s">
        <v>1381</v>
      </c>
      <c r="I1835" t="s">
        <v>95</v>
      </c>
      <c r="J1835" t="s">
        <v>118</v>
      </c>
      <c r="K1835" t="s">
        <v>214</v>
      </c>
      <c r="L1835" t="s">
        <v>41</v>
      </c>
      <c r="M1835">
        <f t="shared" si="114"/>
        <v>0</v>
      </c>
      <c r="N1835" t="s">
        <v>24</v>
      </c>
      <c r="O1835" t="s">
        <v>352</v>
      </c>
      <c r="P1835">
        <f t="shared" si="115"/>
        <v>18060</v>
      </c>
      <c r="Q1835">
        <v>21000</v>
      </c>
      <c r="R1835">
        <v>280</v>
      </c>
      <c r="S1835">
        <f t="shared" si="116"/>
        <v>2</v>
      </c>
    </row>
    <row r="1836" spans="1:19" x14ac:dyDescent="0.25">
      <c r="A1836" t="s">
        <v>120</v>
      </c>
      <c r="B1836" t="s">
        <v>4828</v>
      </c>
      <c r="C1836">
        <v>2019</v>
      </c>
      <c r="D1836">
        <f t="shared" si="113"/>
        <v>122988.98148</v>
      </c>
      <c r="E1836">
        <v>76422</v>
      </c>
      <c r="F1836" t="s">
        <v>4829</v>
      </c>
      <c r="G1836" t="s">
        <v>29</v>
      </c>
      <c r="H1836" t="s">
        <v>530</v>
      </c>
      <c r="I1836" t="s">
        <v>39</v>
      </c>
      <c r="J1836" t="s">
        <v>22</v>
      </c>
      <c r="K1836" t="s">
        <v>22</v>
      </c>
      <c r="L1836" t="s">
        <v>41</v>
      </c>
      <c r="M1836">
        <f t="shared" si="114"/>
        <v>0</v>
      </c>
      <c r="O1836" t="s">
        <v>607</v>
      </c>
      <c r="P1836">
        <f t="shared" si="115"/>
        <v>24938.28</v>
      </c>
      <c r="Q1836">
        <v>28998</v>
      </c>
      <c r="R1836" t="e">
        <v>#VALUE!</v>
      </c>
      <c r="S1836">
        <f t="shared" si="116"/>
        <v>2</v>
      </c>
    </row>
    <row r="1837" spans="1:19" x14ac:dyDescent="0.25">
      <c r="A1837" t="s">
        <v>130</v>
      </c>
      <c r="B1837" t="s">
        <v>4830</v>
      </c>
      <c r="C1837">
        <v>2016</v>
      </c>
      <c r="D1837">
        <f t="shared" si="113"/>
        <v>68557.884000000005</v>
      </c>
      <c r="E1837">
        <v>42600</v>
      </c>
      <c r="F1837" t="s">
        <v>4831</v>
      </c>
      <c r="G1837" t="s">
        <v>29</v>
      </c>
      <c r="H1837" t="s">
        <v>1737</v>
      </c>
      <c r="I1837" t="s">
        <v>48</v>
      </c>
      <c r="J1837" t="s">
        <v>214</v>
      </c>
      <c r="K1837" t="s">
        <v>22</v>
      </c>
      <c r="L1837" t="s">
        <v>23</v>
      </c>
      <c r="M1837">
        <f t="shared" si="114"/>
        <v>1</v>
      </c>
      <c r="N1837" t="s">
        <v>24</v>
      </c>
      <c r="O1837" t="s">
        <v>4832</v>
      </c>
      <c r="P1837">
        <f t="shared" si="115"/>
        <v>27477</v>
      </c>
      <c r="Q1837">
        <v>31950</v>
      </c>
      <c r="R1837">
        <v>350</v>
      </c>
      <c r="S1837">
        <f t="shared" si="116"/>
        <v>3.7</v>
      </c>
    </row>
    <row r="1838" spans="1:19" x14ac:dyDescent="0.25">
      <c r="A1838" t="s">
        <v>465</v>
      </c>
      <c r="B1838" t="s">
        <v>466</v>
      </c>
      <c r="C1838">
        <v>2023</v>
      </c>
      <c r="D1838">
        <f t="shared" si="113"/>
        <v>339.57074</v>
      </c>
      <c r="E1838">
        <v>211</v>
      </c>
      <c r="F1838" t="s">
        <v>4833</v>
      </c>
      <c r="H1838" t="s">
        <v>468</v>
      </c>
      <c r="I1838" t="s">
        <v>72</v>
      </c>
      <c r="J1838" t="s">
        <v>40</v>
      </c>
      <c r="K1838" t="s">
        <v>22</v>
      </c>
      <c r="L1838" t="s">
        <v>41</v>
      </c>
      <c r="M1838">
        <f t="shared" si="114"/>
        <v>0</v>
      </c>
      <c r="N1838" t="s">
        <v>24</v>
      </c>
      <c r="O1838" t="s">
        <v>368</v>
      </c>
      <c r="P1838">
        <f t="shared" si="115"/>
        <v>85140</v>
      </c>
      <c r="Q1838">
        <v>99000</v>
      </c>
      <c r="R1838">
        <v>835</v>
      </c>
      <c r="S1838" t="e">
        <f t="shared" si="116"/>
        <v>#VALUE!</v>
      </c>
    </row>
    <row r="1839" spans="1:19" x14ac:dyDescent="0.25">
      <c r="A1839" t="s">
        <v>148</v>
      </c>
      <c r="B1839" t="s">
        <v>2329</v>
      </c>
      <c r="C1839">
        <v>2017</v>
      </c>
      <c r="D1839">
        <f t="shared" si="113"/>
        <v>159144.41391999999</v>
      </c>
      <c r="E1839">
        <v>98888</v>
      </c>
      <c r="F1839" t="s">
        <v>4834</v>
      </c>
      <c r="G1839" t="s">
        <v>29</v>
      </c>
      <c r="H1839" t="s">
        <v>3042</v>
      </c>
      <c r="I1839" t="s">
        <v>72</v>
      </c>
      <c r="J1839" t="s">
        <v>118</v>
      </c>
      <c r="K1839" t="s">
        <v>22</v>
      </c>
      <c r="L1839" t="s">
        <v>23</v>
      </c>
      <c r="M1839">
        <f t="shared" si="114"/>
        <v>1</v>
      </c>
      <c r="N1839" t="s">
        <v>24</v>
      </c>
      <c r="O1839" t="s">
        <v>272</v>
      </c>
      <c r="P1839">
        <f t="shared" si="115"/>
        <v>24940</v>
      </c>
      <c r="Q1839">
        <v>29000</v>
      </c>
      <c r="R1839" t="e">
        <v>#VALUE!</v>
      </c>
      <c r="S1839" t="e">
        <f t="shared" si="116"/>
        <v>#VALUE!</v>
      </c>
    </row>
    <row r="1840" spans="1:19" x14ac:dyDescent="0.25">
      <c r="A1840" t="s">
        <v>16</v>
      </c>
      <c r="B1840" t="s">
        <v>3225</v>
      </c>
      <c r="C1840">
        <v>2019</v>
      </c>
      <c r="D1840">
        <f t="shared" si="113"/>
        <v>103853.92888000001</v>
      </c>
      <c r="E1840">
        <v>64532</v>
      </c>
      <c r="F1840" t="s">
        <v>4835</v>
      </c>
      <c r="G1840" t="s">
        <v>46</v>
      </c>
      <c r="H1840" t="s">
        <v>801</v>
      </c>
      <c r="I1840" t="s">
        <v>72</v>
      </c>
      <c r="J1840" t="s">
        <v>61</v>
      </c>
      <c r="K1840" t="s">
        <v>33</v>
      </c>
      <c r="L1840" t="s">
        <v>23</v>
      </c>
      <c r="M1840">
        <f t="shared" si="114"/>
        <v>1</v>
      </c>
      <c r="N1840" t="s">
        <v>24</v>
      </c>
      <c r="O1840" t="s">
        <v>4836</v>
      </c>
      <c r="P1840">
        <f t="shared" si="115"/>
        <v>16679.7</v>
      </c>
      <c r="Q1840">
        <v>19395</v>
      </c>
      <c r="R1840">
        <v>188</v>
      </c>
      <c r="S1840">
        <f t="shared" si="116"/>
        <v>2</v>
      </c>
    </row>
    <row r="1841" spans="1:19" x14ac:dyDescent="0.25">
      <c r="A1841" t="s">
        <v>68</v>
      </c>
      <c r="B1841" t="s">
        <v>4837</v>
      </c>
      <c r="C1841">
        <v>2011</v>
      </c>
      <c r="D1841">
        <f t="shared" si="113"/>
        <v>121505.17</v>
      </c>
      <c r="E1841">
        <v>75500</v>
      </c>
      <c r="F1841" t="s">
        <v>4838</v>
      </c>
      <c r="G1841" t="s">
        <v>29</v>
      </c>
      <c r="H1841" t="s">
        <v>479</v>
      </c>
      <c r="I1841" t="s">
        <v>72</v>
      </c>
      <c r="J1841" t="s">
        <v>118</v>
      </c>
      <c r="K1841" t="s">
        <v>22</v>
      </c>
      <c r="L1841" t="s">
        <v>41</v>
      </c>
      <c r="M1841">
        <f t="shared" si="114"/>
        <v>0</v>
      </c>
      <c r="N1841" t="s">
        <v>24</v>
      </c>
      <c r="O1841" t="s">
        <v>4839</v>
      </c>
      <c r="P1841">
        <f t="shared" si="115"/>
        <v>11158.5</v>
      </c>
      <c r="Q1841">
        <v>12975</v>
      </c>
      <c r="R1841">
        <v>300</v>
      </c>
      <c r="S1841">
        <f t="shared" si="116"/>
        <v>3</v>
      </c>
    </row>
    <row r="1842" spans="1:19" x14ac:dyDescent="0.25">
      <c r="A1842" t="s">
        <v>1831</v>
      </c>
      <c r="B1842" t="s">
        <v>4840</v>
      </c>
      <c r="C1842">
        <v>2019</v>
      </c>
      <c r="D1842">
        <f t="shared" si="113"/>
        <v>51498.879999999997</v>
      </c>
      <c r="E1842">
        <v>32000</v>
      </c>
      <c r="F1842" t="s">
        <v>1174</v>
      </c>
      <c r="G1842" t="s">
        <v>29</v>
      </c>
      <c r="H1842" t="s">
        <v>4841</v>
      </c>
      <c r="I1842" t="s">
        <v>72</v>
      </c>
      <c r="J1842" t="s">
        <v>22</v>
      </c>
      <c r="K1842" t="s">
        <v>146</v>
      </c>
      <c r="L1842" t="s">
        <v>41</v>
      </c>
      <c r="M1842">
        <f t="shared" si="114"/>
        <v>0</v>
      </c>
      <c r="N1842" t="s">
        <v>24</v>
      </c>
      <c r="O1842" t="s">
        <v>543</v>
      </c>
      <c r="P1842">
        <f t="shared" si="115"/>
        <v>23220</v>
      </c>
      <c r="Q1842">
        <v>27000</v>
      </c>
      <c r="R1842">
        <v>197</v>
      </c>
      <c r="S1842">
        <f t="shared" si="116"/>
        <v>2.5</v>
      </c>
    </row>
    <row r="1843" spans="1:19" x14ac:dyDescent="0.25">
      <c r="A1843" t="s">
        <v>1831</v>
      </c>
      <c r="B1843" t="s">
        <v>4842</v>
      </c>
      <c r="C1843">
        <v>2019</v>
      </c>
      <c r="D1843">
        <f t="shared" si="113"/>
        <v>76989.216260000001</v>
      </c>
      <c r="E1843">
        <v>47839</v>
      </c>
      <c r="F1843" t="s">
        <v>4843</v>
      </c>
      <c r="G1843" t="s">
        <v>29</v>
      </c>
      <c r="H1843" t="s">
        <v>1466</v>
      </c>
      <c r="I1843" t="s">
        <v>571</v>
      </c>
      <c r="J1843" t="s">
        <v>526</v>
      </c>
      <c r="K1843" t="s">
        <v>813</v>
      </c>
      <c r="L1843" t="s">
        <v>41</v>
      </c>
      <c r="M1843">
        <f t="shared" si="114"/>
        <v>0</v>
      </c>
      <c r="N1843" t="s">
        <v>24</v>
      </c>
      <c r="O1843" t="s">
        <v>4844</v>
      </c>
      <c r="P1843">
        <f t="shared" si="115"/>
        <v>21492.26</v>
      </c>
      <c r="Q1843">
        <v>24991</v>
      </c>
      <c r="R1843" t="e">
        <v>#VALUE!</v>
      </c>
      <c r="S1843" t="e">
        <f t="shared" si="116"/>
        <v>#VALUE!</v>
      </c>
    </row>
    <row r="1844" spans="1:19" x14ac:dyDescent="0.25">
      <c r="A1844" t="s">
        <v>277</v>
      </c>
      <c r="B1844" t="s">
        <v>3765</v>
      </c>
      <c r="C1844">
        <v>2013</v>
      </c>
      <c r="D1844">
        <f t="shared" si="113"/>
        <v>158379.97742000001</v>
      </c>
      <c r="E1844">
        <v>98413</v>
      </c>
      <c r="F1844" t="s">
        <v>4845</v>
      </c>
      <c r="G1844" t="s">
        <v>29</v>
      </c>
      <c r="H1844" t="s">
        <v>4846</v>
      </c>
      <c r="I1844" t="s">
        <v>107</v>
      </c>
      <c r="J1844" t="s">
        <v>73</v>
      </c>
      <c r="K1844" t="s">
        <v>22</v>
      </c>
      <c r="L1844" t="s">
        <v>23</v>
      </c>
      <c r="M1844">
        <f t="shared" si="114"/>
        <v>1</v>
      </c>
      <c r="N1844" t="s">
        <v>24</v>
      </c>
      <c r="O1844" t="s">
        <v>1793</v>
      </c>
      <c r="P1844">
        <f t="shared" si="115"/>
        <v>30014</v>
      </c>
      <c r="Q1844">
        <v>34900</v>
      </c>
      <c r="R1844">
        <v>420</v>
      </c>
      <c r="S1844">
        <f t="shared" si="116"/>
        <v>4.8</v>
      </c>
    </row>
    <row r="1845" spans="1:19" x14ac:dyDescent="0.25">
      <c r="A1845" t="s">
        <v>50</v>
      </c>
      <c r="B1845" t="s">
        <v>388</v>
      </c>
      <c r="C1845">
        <v>2022</v>
      </c>
      <c r="D1845">
        <f t="shared" si="113"/>
        <v>15494.72552</v>
      </c>
      <c r="E1845">
        <v>9628</v>
      </c>
      <c r="F1845" t="s">
        <v>4847</v>
      </c>
      <c r="G1845" t="s">
        <v>29</v>
      </c>
      <c r="H1845" t="s">
        <v>390</v>
      </c>
      <c r="I1845" t="s">
        <v>95</v>
      </c>
      <c r="J1845" t="s">
        <v>118</v>
      </c>
      <c r="K1845" t="s">
        <v>22</v>
      </c>
      <c r="L1845" t="s">
        <v>41</v>
      </c>
      <c r="M1845">
        <f t="shared" si="114"/>
        <v>0</v>
      </c>
      <c r="N1845" t="s">
        <v>24</v>
      </c>
      <c r="O1845" t="s">
        <v>2413</v>
      </c>
      <c r="P1845">
        <f t="shared" si="115"/>
        <v>67510</v>
      </c>
      <c r="Q1845">
        <v>78500</v>
      </c>
      <c r="R1845">
        <v>444</v>
      </c>
      <c r="S1845">
        <f t="shared" si="116"/>
        <v>2.9</v>
      </c>
    </row>
    <row r="1846" spans="1:19" x14ac:dyDescent="0.25">
      <c r="A1846" t="s">
        <v>110</v>
      </c>
      <c r="B1846" t="s">
        <v>4848</v>
      </c>
      <c r="C1846">
        <v>1999</v>
      </c>
      <c r="D1846">
        <f t="shared" si="113"/>
        <v>24140.1</v>
      </c>
      <c r="E1846">
        <v>15000</v>
      </c>
      <c r="F1846" t="s">
        <v>2252</v>
      </c>
      <c r="G1846" t="s">
        <v>29</v>
      </c>
      <c r="H1846" t="s">
        <v>4849</v>
      </c>
      <c r="I1846" t="s">
        <v>247</v>
      </c>
      <c r="J1846" t="s">
        <v>73</v>
      </c>
      <c r="K1846" t="s">
        <v>146</v>
      </c>
      <c r="L1846" t="s">
        <v>41</v>
      </c>
      <c r="M1846">
        <f t="shared" si="114"/>
        <v>0</v>
      </c>
      <c r="N1846" t="s">
        <v>24</v>
      </c>
      <c r="O1846" t="s">
        <v>4850</v>
      </c>
      <c r="P1846">
        <f t="shared" si="115"/>
        <v>14078.199999999999</v>
      </c>
      <c r="Q1846">
        <v>16370</v>
      </c>
      <c r="R1846">
        <v>290</v>
      </c>
      <c r="S1846">
        <f t="shared" si="116"/>
        <v>4</v>
      </c>
    </row>
    <row r="1847" spans="1:19" x14ac:dyDescent="0.25">
      <c r="A1847" t="s">
        <v>50</v>
      </c>
      <c r="B1847" t="s">
        <v>334</v>
      </c>
      <c r="C1847">
        <v>2021</v>
      </c>
      <c r="D1847">
        <f t="shared" si="113"/>
        <v>10294.947980000001</v>
      </c>
      <c r="E1847">
        <v>6397</v>
      </c>
      <c r="F1847" t="s">
        <v>4851</v>
      </c>
      <c r="G1847" t="s">
        <v>29</v>
      </c>
      <c r="H1847" t="s">
        <v>336</v>
      </c>
      <c r="I1847" t="s">
        <v>337</v>
      </c>
      <c r="J1847" t="s">
        <v>4852</v>
      </c>
      <c r="K1847" t="s">
        <v>780</v>
      </c>
      <c r="L1847" t="s">
        <v>41</v>
      </c>
      <c r="M1847">
        <f t="shared" si="114"/>
        <v>0</v>
      </c>
      <c r="O1847" t="s">
        <v>4853</v>
      </c>
      <c r="P1847">
        <f t="shared" si="115"/>
        <v>148694</v>
      </c>
      <c r="Q1847">
        <v>172900</v>
      </c>
      <c r="R1847" t="e">
        <v>#VALUE!</v>
      </c>
      <c r="S1847" t="e">
        <f t="shared" si="116"/>
        <v>#VALUE!</v>
      </c>
    </row>
    <row r="1848" spans="1:19" x14ac:dyDescent="0.25">
      <c r="A1848" t="s">
        <v>237</v>
      </c>
      <c r="B1848" t="s">
        <v>4854</v>
      </c>
      <c r="C1848">
        <v>2022</v>
      </c>
      <c r="D1848">
        <f t="shared" si="113"/>
        <v>36313.14776</v>
      </c>
      <c r="E1848">
        <v>22564</v>
      </c>
      <c r="F1848" t="s">
        <v>4855</v>
      </c>
      <c r="G1848" t="s">
        <v>29</v>
      </c>
      <c r="H1848" t="s">
        <v>3672</v>
      </c>
      <c r="I1848" t="s">
        <v>39</v>
      </c>
      <c r="J1848" t="s">
        <v>3374</v>
      </c>
      <c r="K1848" t="s">
        <v>22</v>
      </c>
      <c r="L1848" t="s">
        <v>41</v>
      </c>
      <c r="M1848">
        <f t="shared" si="114"/>
        <v>0</v>
      </c>
      <c r="O1848" t="s">
        <v>1770</v>
      </c>
      <c r="P1848">
        <f t="shared" si="115"/>
        <v>38698.28</v>
      </c>
      <c r="Q1848">
        <v>44998</v>
      </c>
      <c r="R1848" t="e">
        <v>#VALUE!</v>
      </c>
      <c r="S1848">
        <f t="shared" si="116"/>
        <v>3.5</v>
      </c>
    </row>
    <row r="1849" spans="1:19" x14ac:dyDescent="0.25">
      <c r="A1849" t="s">
        <v>35</v>
      </c>
      <c r="B1849" t="s">
        <v>4856</v>
      </c>
      <c r="C1849">
        <v>2015</v>
      </c>
      <c r="D1849">
        <f t="shared" si="113"/>
        <v>177027.4</v>
      </c>
      <c r="E1849">
        <v>110000</v>
      </c>
      <c r="F1849" t="s">
        <v>1399</v>
      </c>
      <c r="G1849" t="s">
        <v>29</v>
      </c>
      <c r="H1849" t="s">
        <v>2811</v>
      </c>
      <c r="I1849" t="s">
        <v>107</v>
      </c>
      <c r="J1849" t="s">
        <v>118</v>
      </c>
      <c r="K1849" t="s">
        <v>22</v>
      </c>
      <c r="L1849" t="s">
        <v>41</v>
      </c>
      <c r="M1849">
        <f t="shared" si="114"/>
        <v>0</v>
      </c>
      <c r="N1849" t="s">
        <v>24</v>
      </c>
      <c r="O1849" t="s">
        <v>1815</v>
      </c>
      <c r="P1849">
        <f t="shared" si="115"/>
        <v>24080</v>
      </c>
      <c r="Q1849">
        <v>28000</v>
      </c>
      <c r="R1849">
        <v>270</v>
      </c>
      <c r="S1849">
        <f t="shared" si="116"/>
        <v>3.5</v>
      </c>
    </row>
    <row r="1850" spans="1:19" x14ac:dyDescent="0.25">
      <c r="A1850" t="s">
        <v>120</v>
      </c>
      <c r="B1850" t="s">
        <v>1508</v>
      </c>
      <c r="C1850">
        <v>2022</v>
      </c>
      <c r="D1850">
        <f t="shared" si="113"/>
        <v>168.98070000000001</v>
      </c>
      <c r="E1850">
        <v>105</v>
      </c>
      <c r="F1850" t="s">
        <v>4857</v>
      </c>
      <c r="G1850" t="s">
        <v>245</v>
      </c>
      <c r="H1850" t="s">
        <v>4858</v>
      </c>
      <c r="I1850" t="s">
        <v>48</v>
      </c>
      <c r="J1850" t="s">
        <v>22</v>
      </c>
      <c r="K1850" t="s">
        <v>487</v>
      </c>
      <c r="L1850" t="s">
        <v>41</v>
      </c>
      <c r="M1850">
        <f t="shared" si="114"/>
        <v>0</v>
      </c>
      <c r="N1850" t="s">
        <v>24</v>
      </c>
      <c r="O1850" t="s">
        <v>4859</v>
      </c>
      <c r="P1850">
        <f t="shared" si="115"/>
        <v>172000</v>
      </c>
      <c r="Q1850">
        <v>200000</v>
      </c>
      <c r="R1850">
        <v>161</v>
      </c>
      <c r="S1850">
        <f t="shared" si="116"/>
        <v>2</v>
      </c>
    </row>
    <row r="1851" spans="1:19" x14ac:dyDescent="0.25">
      <c r="A1851" t="s">
        <v>97</v>
      </c>
      <c r="B1851" t="s">
        <v>1659</v>
      </c>
      <c r="C1851">
        <v>2004</v>
      </c>
      <c r="D1851">
        <f t="shared" si="113"/>
        <v>299525.53278000001</v>
      </c>
      <c r="E1851">
        <v>186117</v>
      </c>
      <c r="F1851" t="s">
        <v>4860</v>
      </c>
      <c r="G1851" t="s">
        <v>29</v>
      </c>
      <c r="H1851" t="s">
        <v>4861</v>
      </c>
      <c r="I1851" t="s">
        <v>72</v>
      </c>
      <c r="J1851" t="s">
        <v>22</v>
      </c>
      <c r="K1851" t="s">
        <v>146</v>
      </c>
      <c r="L1851" t="s">
        <v>41</v>
      </c>
      <c r="M1851">
        <f t="shared" si="114"/>
        <v>0</v>
      </c>
      <c r="N1851" t="s">
        <v>24</v>
      </c>
      <c r="O1851" t="s">
        <v>2056</v>
      </c>
      <c r="P1851">
        <f t="shared" si="115"/>
        <v>11180</v>
      </c>
      <c r="Q1851">
        <v>13000</v>
      </c>
      <c r="R1851">
        <v>245</v>
      </c>
      <c r="S1851">
        <f t="shared" si="116"/>
        <v>4</v>
      </c>
    </row>
    <row r="1852" spans="1:19" x14ac:dyDescent="0.25">
      <c r="A1852" t="s">
        <v>210</v>
      </c>
      <c r="B1852" t="s">
        <v>4813</v>
      </c>
      <c r="C1852">
        <v>2002</v>
      </c>
      <c r="D1852">
        <f t="shared" si="113"/>
        <v>166566.69</v>
      </c>
      <c r="E1852">
        <v>103500</v>
      </c>
      <c r="F1852" t="s">
        <v>4862</v>
      </c>
      <c r="G1852" t="s">
        <v>29</v>
      </c>
      <c r="H1852" t="s">
        <v>2525</v>
      </c>
      <c r="I1852" t="s">
        <v>454</v>
      </c>
      <c r="J1852" t="s">
        <v>101</v>
      </c>
      <c r="K1852" t="s">
        <v>33</v>
      </c>
      <c r="L1852" t="s">
        <v>41</v>
      </c>
      <c r="M1852">
        <f t="shared" si="114"/>
        <v>0</v>
      </c>
      <c r="N1852" t="s">
        <v>24</v>
      </c>
      <c r="O1852" t="s">
        <v>683</v>
      </c>
      <c r="P1852">
        <f t="shared" si="115"/>
        <v>10750</v>
      </c>
      <c r="Q1852">
        <v>12500</v>
      </c>
      <c r="R1852">
        <v>190</v>
      </c>
      <c r="S1852">
        <f t="shared" si="116"/>
        <v>4</v>
      </c>
    </row>
    <row r="1853" spans="1:19" x14ac:dyDescent="0.25">
      <c r="A1853" t="s">
        <v>363</v>
      </c>
      <c r="B1853" t="s">
        <v>4863</v>
      </c>
      <c r="C1853">
        <v>2019</v>
      </c>
      <c r="D1853">
        <f t="shared" si="113"/>
        <v>12993.811159999999</v>
      </c>
      <c r="E1853">
        <v>8074</v>
      </c>
      <c r="F1853" t="s">
        <v>4864</v>
      </c>
      <c r="G1853" t="s">
        <v>29</v>
      </c>
      <c r="H1853" t="s">
        <v>4865</v>
      </c>
      <c r="I1853" t="s">
        <v>500</v>
      </c>
      <c r="J1853" t="s">
        <v>4722</v>
      </c>
      <c r="K1853" t="s">
        <v>266</v>
      </c>
      <c r="L1853" t="s">
        <v>41</v>
      </c>
      <c r="M1853">
        <f t="shared" si="114"/>
        <v>0</v>
      </c>
      <c r="O1853" t="s">
        <v>4866</v>
      </c>
      <c r="P1853">
        <f t="shared" si="115"/>
        <v>65962</v>
      </c>
      <c r="Q1853">
        <v>76700</v>
      </c>
      <c r="R1853" t="e">
        <v>#VALUE!</v>
      </c>
      <c r="S1853" t="e">
        <f t="shared" si="116"/>
        <v>#VALUE!</v>
      </c>
    </row>
    <row r="1854" spans="1:19" x14ac:dyDescent="0.25">
      <c r="A1854" t="s">
        <v>68</v>
      </c>
      <c r="B1854" t="s">
        <v>1703</v>
      </c>
      <c r="C1854">
        <v>2011</v>
      </c>
      <c r="D1854">
        <f t="shared" si="113"/>
        <v>69201.62</v>
      </c>
      <c r="E1854">
        <v>43000</v>
      </c>
      <c r="F1854" t="s">
        <v>373</v>
      </c>
      <c r="G1854" t="s">
        <v>29</v>
      </c>
      <c r="H1854" t="s">
        <v>2527</v>
      </c>
      <c r="I1854" t="s">
        <v>134</v>
      </c>
      <c r="J1854" t="s">
        <v>22</v>
      </c>
      <c r="K1854" t="s">
        <v>22</v>
      </c>
      <c r="L1854" t="s">
        <v>41</v>
      </c>
      <c r="M1854">
        <f t="shared" si="114"/>
        <v>0</v>
      </c>
      <c r="N1854" t="s">
        <v>24</v>
      </c>
      <c r="O1854" t="s">
        <v>4867</v>
      </c>
      <c r="P1854">
        <f t="shared" si="115"/>
        <v>43774</v>
      </c>
      <c r="Q1854">
        <v>50900</v>
      </c>
      <c r="R1854">
        <v>414</v>
      </c>
      <c r="S1854">
        <f t="shared" si="116"/>
        <v>4</v>
      </c>
    </row>
    <row r="1855" spans="1:19" x14ac:dyDescent="0.25">
      <c r="A1855" t="s">
        <v>68</v>
      </c>
      <c r="B1855" t="s">
        <v>4739</v>
      </c>
      <c r="C1855">
        <v>2015</v>
      </c>
      <c r="D1855">
        <f t="shared" si="113"/>
        <v>113780.338</v>
      </c>
      <c r="E1855">
        <v>70700</v>
      </c>
      <c r="F1855" t="s">
        <v>4868</v>
      </c>
      <c r="G1855" t="s">
        <v>29</v>
      </c>
      <c r="H1855" t="s">
        <v>181</v>
      </c>
      <c r="I1855" t="s">
        <v>95</v>
      </c>
      <c r="J1855" t="s">
        <v>40</v>
      </c>
      <c r="K1855" t="s">
        <v>22</v>
      </c>
      <c r="L1855" t="s">
        <v>23</v>
      </c>
      <c r="M1855">
        <f t="shared" si="114"/>
        <v>1</v>
      </c>
      <c r="N1855" t="s">
        <v>24</v>
      </c>
      <c r="O1855" t="s">
        <v>598</v>
      </c>
      <c r="P1855">
        <f t="shared" si="115"/>
        <v>19780</v>
      </c>
      <c r="Q1855">
        <v>23000</v>
      </c>
      <c r="R1855">
        <v>445</v>
      </c>
      <c r="S1855">
        <f t="shared" si="116"/>
        <v>4.4000000000000004</v>
      </c>
    </row>
    <row r="1856" spans="1:19" x14ac:dyDescent="0.25">
      <c r="A1856" t="s">
        <v>148</v>
      </c>
      <c r="B1856" t="s">
        <v>3881</v>
      </c>
      <c r="C1856">
        <v>2022</v>
      </c>
      <c r="D1856">
        <f t="shared" si="113"/>
        <v>68363.153860000006</v>
      </c>
      <c r="E1856">
        <v>42479</v>
      </c>
      <c r="F1856" t="s">
        <v>4869</v>
      </c>
      <c r="G1856" t="s">
        <v>29</v>
      </c>
      <c r="H1856" t="s">
        <v>791</v>
      </c>
      <c r="I1856" t="s">
        <v>123</v>
      </c>
      <c r="J1856" t="s">
        <v>1304</v>
      </c>
      <c r="K1856" t="s">
        <v>266</v>
      </c>
      <c r="L1856" t="s">
        <v>41</v>
      </c>
      <c r="M1856">
        <f t="shared" si="114"/>
        <v>0</v>
      </c>
      <c r="N1856" t="s">
        <v>24</v>
      </c>
      <c r="O1856" t="s">
        <v>4870</v>
      </c>
      <c r="P1856">
        <f t="shared" si="115"/>
        <v>24505.7</v>
      </c>
      <c r="Q1856">
        <v>28495</v>
      </c>
      <c r="R1856" t="e">
        <v>#VALUE!</v>
      </c>
      <c r="S1856" t="e">
        <f t="shared" si="116"/>
        <v>#VALUE!</v>
      </c>
    </row>
    <row r="1857" spans="1:19" x14ac:dyDescent="0.25">
      <c r="A1857" t="s">
        <v>16</v>
      </c>
      <c r="B1857" t="s">
        <v>4871</v>
      </c>
      <c r="C1857">
        <v>2000</v>
      </c>
      <c r="D1857">
        <f t="shared" si="113"/>
        <v>329914.7</v>
      </c>
      <c r="E1857">
        <v>205000</v>
      </c>
      <c r="F1857" t="s">
        <v>4872</v>
      </c>
      <c r="G1857" t="s">
        <v>29</v>
      </c>
      <c r="H1857" t="s">
        <v>947</v>
      </c>
      <c r="I1857" t="s">
        <v>72</v>
      </c>
      <c r="J1857" t="s">
        <v>22</v>
      </c>
      <c r="K1857" t="s">
        <v>33</v>
      </c>
      <c r="L1857" t="s">
        <v>23</v>
      </c>
      <c r="M1857">
        <f t="shared" si="114"/>
        <v>1</v>
      </c>
      <c r="N1857" t="s">
        <v>24</v>
      </c>
      <c r="O1857" t="s">
        <v>639</v>
      </c>
      <c r="P1857">
        <f t="shared" si="115"/>
        <v>8557</v>
      </c>
      <c r="Q1857">
        <v>9950</v>
      </c>
      <c r="R1857">
        <v>310</v>
      </c>
      <c r="S1857">
        <f t="shared" si="116"/>
        <v>6.8</v>
      </c>
    </row>
    <row r="1858" spans="1:19" x14ac:dyDescent="0.25">
      <c r="A1858" t="s">
        <v>50</v>
      </c>
      <c r="B1858" t="s">
        <v>833</v>
      </c>
      <c r="C1858">
        <v>2019</v>
      </c>
      <c r="D1858">
        <f t="shared" si="113"/>
        <v>35888.281999999999</v>
      </c>
      <c r="E1858">
        <v>22300</v>
      </c>
      <c r="F1858" t="s">
        <v>4433</v>
      </c>
      <c r="G1858" t="s">
        <v>29</v>
      </c>
      <c r="H1858" t="s">
        <v>1790</v>
      </c>
      <c r="I1858" t="s">
        <v>95</v>
      </c>
      <c r="J1858" t="s">
        <v>40</v>
      </c>
      <c r="K1858" t="s">
        <v>33</v>
      </c>
      <c r="L1858" t="s">
        <v>41</v>
      </c>
      <c r="M1858">
        <f t="shared" si="114"/>
        <v>0</v>
      </c>
      <c r="N1858" t="s">
        <v>24</v>
      </c>
      <c r="O1858" t="s">
        <v>3080</v>
      </c>
      <c r="P1858">
        <f t="shared" si="115"/>
        <v>33539.14</v>
      </c>
      <c r="Q1858">
        <v>38999</v>
      </c>
      <c r="R1858">
        <v>349</v>
      </c>
      <c r="S1858">
        <f t="shared" si="116"/>
        <v>3</v>
      </c>
    </row>
    <row r="1859" spans="1:19" x14ac:dyDescent="0.25">
      <c r="A1859" t="s">
        <v>16</v>
      </c>
      <c r="B1859" t="s">
        <v>4873</v>
      </c>
      <c r="C1859">
        <v>2017</v>
      </c>
      <c r="D1859">
        <f t="shared" ref="D1859:D1922" si="117">E1859*1.60934</f>
        <v>167371.35999999999</v>
      </c>
      <c r="E1859">
        <v>104000</v>
      </c>
      <c r="F1859" t="s">
        <v>350</v>
      </c>
      <c r="G1859" t="s">
        <v>29</v>
      </c>
      <c r="H1859" t="s">
        <v>1642</v>
      </c>
      <c r="I1859" t="s">
        <v>72</v>
      </c>
      <c r="J1859" t="s">
        <v>22</v>
      </c>
      <c r="K1859" t="s">
        <v>22</v>
      </c>
      <c r="L1859" t="s">
        <v>23</v>
      </c>
      <c r="M1859">
        <f t="shared" ref="M1859:M1922" si="118">IF(ISNUMBER(SEARCH("At least 1 accident or damage reported", L1859)), 1, 0)</f>
        <v>1</v>
      </c>
      <c r="N1859" t="s">
        <v>24</v>
      </c>
      <c r="O1859" t="s">
        <v>375</v>
      </c>
      <c r="P1859">
        <f t="shared" ref="P1859:P1922" si="119">Q1859*0.86</f>
        <v>17195.7</v>
      </c>
      <c r="Q1859">
        <v>19995</v>
      </c>
      <c r="R1859">
        <v>365</v>
      </c>
      <c r="S1859">
        <f t="shared" ref="S1859:S1922" si="120">VALUE(SUBSTITUTE(MID(H1859, SEARCH("L", H1859)-4, 4), "L", ""))</f>
        <v>3.5</v>
      </c>
    </row>
    <row r="1860" spans="1:19" x14ac:dyDescent="0.25">
      <c r="A1860" t="s">
        <v>16</v>
      </c>
      <c r="B1860" t="s">
        <v>4874</v>
      </c>
      <c r="C1860">
        <v>2022</v>
      </c>
      <c r="D1860">
        <f t="shared" si="117"/>
        <v>22313.499100000001</v>
      </c>
      <c r="E1860">
        <v>13865</v>
      </c>
      <c r="F1860" t="s">
        <v>4875</v>
      </c>
      <c r="G1860" t="s">
        <v>29</v>
      </c>
      <c r="H1860" t="s">
        <v>1760</v>
      </c>
      <c r="I1860" t="s">
        <v>31</v>
      </c>
      <c r="J1860" t="s">
        <v>4876</v>
      </c>
      <c r="K1860" t="s">
        <v>813</v>
      </c>
      <c r="L1860" t="s">
        <v>41</v>
      </c>
      <c r="M1860">
        <f t="shared" si="118"/>
        <v>0</v>
      </c>
      <c r="N1860" t="s">
        <v>24</v>
      </c>
      <c r="O1860" t="s">
        <v>4877</v>
      </c>
      <c r="P1860">
        <f t="shared" si="119"/>
        <v>25096.52</v>
      </c>
      <c r="Q1860">
        <v>29182</v>
      </c>
      <c r="R1860" t="e">
        <v>#VALUE!</v>
      </c>
      <c r="S1860" t="e">
        <f t="shared" si="120"/>
        <v>#VALUE!</v>
      </c>
    </row>
    <row r="1861" spans="1:19" x14ac:dyDescent="0.25">
      <c r="A1861" t="s">
        <v>68</v>
      </c>
      <c r="B1861" t="s">
        <v>2222</v>
      </c>
      <c r="C1861">
        <v>2022</v>
      </c>
      <c r="D1861">
        <f t="shared" si="117"/>
        <v>25559.53788</v>
      </c>
      <c r="E1861">
        <v>15882</v>
      </c>
      <c r="F1861" t="s">
        <v>4878</v>
      </c>
      <c r="G1861" t="s">
        <v>29</v>
      </c>
      <c r="H1861" t="s">
        <v>2224</v>
      </c>
      <c r="I1861" t="s">
        <v>95</v>
      </c>
      <c r="J1861" t="s">
        <v>214</v>
      </c>
      <c r="K1861" t="s">
        <v>61</v>
      </c>
      <c r="L1861" t="s">
        <v>41</v>
      </c>
      <c r="M1861">
        <f t="shared" si="118"/>
        <v>0</v>
      </c>
      <c r="N1861" t="s">
        <v>24</v>
      </c>
      <c r="O1861" t="s">
        <v>4879</v>
      </c>
      <c r="P1861">
        <f t="shared" si="119"/>
        <v>73095.7</v>
      </c>
      <c r="Q1861">
        <v>84995</v>
      </c>
      <c r="R1861">
        <v>503</v>
      </c>
      <c r="S1861">
        <f t="shared" si="120"/>
        <v>3</v>
      </c>
    </row>
    <row r="1862" spans="1:19" x14ac:dyDescent="0.25">
      <c r="A1862" t="s">
        <v>84</v>
      </c>
      <c r="B1862" t="s">
        <v>4880</v>
      </c>
      <c r="C1862">
        <v>2022</v>
      </c>
      <c r="D1862">
        <f t="shared" si="117"/>
        <v>19648.432059999999</v>
      </c>
      <c r="E1862">
        <v>12209</v>
      </c>
      <c r="F1862" t="s">
        <v>4881</v>
      </c>
      <c r="G1862" t="s">
        <v>29</v>
      </c>
      <c r="H1862" t="s">
        <v>3781</v>
      </c>
      <c r="I1862" t="s">
        <v>31</v>
      </c>
      <c r="J1862" t="s">
        <v>22</v>
      </c>
      <c r="K1862" t="s">
        <v>22</v>
      </c>
      <c r="L1862" t="s">
        <v>41</v>
      </c>
      <c r="M1862">
        <f t="shared" si="118"/>
        <v>0</v>
      </c>
      <c r="O1862" t="s">
        <v>502</v>
      </c>
      <c r="P1862">
        <f t="shared" si="119"/>
        <v>90214</v>
      </c>
      <c r="Q1862">
        <v>104900</v>
      </c>
      <c r="R1862" t="e">
        <v>#VALUE!</v>
      </c>
      <c r="S1862" t="e">
        <f t="shared" si="120"/>
        <v>#VALUE!</v>
      </c>
    </row>
    <row r="1863" spans="1:19" x14ac:dyDescent="0.25">
      <c r="A1863" t="s">
        <v>120</v>
      </c>
      <c r="B1863" t="s">
        <v>4882</v>
      </c>
      <c r="C1863">
        <v>2021</v>
      </c>
      <c r="D1863">
        <f t="shared" si="117"/>
        <v>16870.711220000001</v>
      </c>
      <c r="E1863">
        <v>10483</v>
      </c>
      <c r="F1863" t="s">
        <v>4883</v>
      </c>
      <c r="G1863" t="s">
        <v>29</v>
      </c>
      <c r="H1863" t="s">
        <v>642</v>
      </c>
      <c r="I1863" t="s">
        <v>39</v>
      </c>
      <c r="J1863" t="s">
        <v>4884</v>
      </c>
      <c r="K1863" t="s">
        <v>4885</v>
      </c>
      <c r="L1863" t="s">
        <v>41</v>
      </c>
      <c r="M1863">
        <f t="shared" si="118"/>
        <v>0</v>
      </c>
      <c r="O1863" t="s">
        <v>4886</v>
      </c>
      <c r="P1863">
        <f t="shared" si="119"/>
        <v>52458.28</v>
      </c>
      <c r="Q1863">
        <v>60998</v>
      </c>
      <c r="R1863" t="e">
        <v>#VALUE!</v>
      </c>
      <c r="S1863">
        <f t="shared" si="120"/>
        <v>3</v>
      </c>
    </row>
    <row r="1864" spans="1:19" x14ac:dyDescent="0.25">
      <c r="A1864" t="s">
        <v>130</v>
      </c>
      <c r="B1864" t="s">
        <v>579</v>
      </c>
      <c r="C1864">
        <v>2017</v>
      </c>
      <c r="D1864">
        <f t="shared" si="117"/>
        <v>50130.940999999999</v>
      </c>
      <c r="E1864">
        <v>31150</v>
      </c>
      <c r="F1864" t="s">
        <v>4887</v>
      </c>
      <c r="G1864" t="s">
        <v>29</v>
      </c>
      <c r="H1864" t="s">
        <v>743</v>
      </c>
      <c r="I1864" t="s">
        <v>107</v>
      </c>
      <c r="J1864" t="s">
        <v>487</v>
      </c>
      <c r="K1864" t="s">
        <v>22</v>
      </c>
      <c r="L1864" t="s">
        <v>41</v>
      </c>
      <c r="M1864">
        <f t="shared" si="118"/>
        <v>0</v>
      </c>
      <c r="N1864" t="s">
        <v>24</v>
      </c>
      <c r="O1864" t="s">
        <v>4888</v>
      </c>
      <c r="P1864">
        <f t="shared" si="119"/>
        <v>97180</v>
      </c>
      <c r="Q1864">
        <v>113000</v>
      </c>
      <c r="R1864">
        <v>565</v>
      </c>
      <c r="S1864">
        <f t="shared" si="120"/>
        <v>3.8</v>
      </c>
    </row>
    <row r="1865" spans="1:19" x14ac:dyDescent="0.25">
      <c r="A1865" t="s">
        <v>305</v>
      </c>
      <c r="B1865" t="s">
        <v>4889</v>
      </c>
      <c r="C1865">
        <v>2015</v>
      </c>
      <c r="D1865">
        <f t="shared" si="117"/>
        <v>70810.960000000006</v>
      </c>
      <c r="E1865">
        <v>44000</v>
      </c>
      <c r="F1865" t="s">
        <v>1679</v>
      </c>
      <c r="G1865" t="s">
        <v>19</v>
      </c>
      <c r="H1865" t="s">
        <v>4890</v>
      </c>
      <c r="I1865" t="s">
        <v>72</v>
      </c>
      <c r="J1865" t="s">
        <v>118</v>
      </c>
      <c r="K1865" t="s">
        <v>22</v>
      </c>
      <c r="L1865" t="s">
        <v>23</v>
      </c>
      <c r="M1865">
        <f t="shared" si="118"/>
        <v>1</v>
      </c>
      <c r="N1865" t="s">
        <v>24</v>
      </c>
      <c r="O1865" t="s">
        <v>2718</v>
      </c>
      <c r="P1865">
        <f t="shared" si="119"/>
        <v>10922</v>
      </c>
      <c r="Q1865">
        <v>12700</v>
      </c>
      <c r="R1865">
        <v>295</v>
      </c>
      <c r="S1865">
        <f t="shared" si="120"/>
        <v>3.6</v>
      </c>
    </row>
    <row r="1866" spans="1:19" x14ac:dyDescent="0.25">
      <c r="A1866" t="s">
        <v>292</v>
      </c>
      <c r="B1866" t="s">
        <v>293</v>
      </c>
      <c r="C1866">
        <v>2003</v>
      </c>
      <c r="D1866">
        <f t="shared" si="117"/>
        <v>175418.06</v>
      </c>
      <c r="E1866">
        <v>109000</v>
      </c>
      <c r="F1866" t="s">
        <v>4891</v>
      </c>
      <c r="G1866" t="s">
        <v>29</v>
      </c>
      <c r="H1866" t="s">
        <v>4791</v>
      </c>
      <c r="I1866" t="s">
        <v>72</v>
      </c>
      <c r="J1866" t="s">
        <v>146</v>
      </c>
      <c r="K1866" t="s">
        <v>146</v>
      </c>
      <c r="L1866" t="s">
        <v>41</v>
      </c>
      <c r="M1866">
        <f t="shared" si="118"/>
        <v>0</v>
      </c>
      <c r="N1866" t="s">
        <v>24</v>
      </c>
      <c r="O1866" t="s">
        <v>276</v>
      </c>
      <c r="P1866">
        <f t="shared" si="119"/>
        <v>15050</v>
      </c>
      <c r="Q1866">
        <v>17500</v>
      </c>
      <c r="R1866">
        <v>316</v>
      </c>
      <c r="S1866">
        <f t="shared" si="120"/>
        <v>6</v>
      </c>
    </row>
    <row r="1867" spans="1:19" x14ac:dyDescent="0.25">
      <c r="A1867" t="s">
        <v>68</v>
      </c>
      <c r="B1867" t="s">
        <v>380</v>
      </c>
      <c r="C1867">
        <v>2020</v>
      </c>
      <c r="D1867">
        <f t="shared" si="117"/>
        <v>50452.809000000001</v>
      </c>
      <c r="E1867">
        <v>31350</v>
      </c>
      <c r="F1867" t="s">
        <v>4892</v>
      </c>
      <c r="G1867" t="s">
        <v>29</v>
      </c>
      <c r="H1867" t="s">
        <v>382</v>
      </c>
      <c r="I1867" t="s">
        <v>107</v>
      </c>
      <c r="J1867" t="s">
        <v>33</v>
      </c>
      <c r="K1867" t="s">
        <v>487</v>
      </c>
      <c r="L1867" t="s">
        <v>41</v>
      </c>
      <c r="M1867">
        <f t="shared" si="118"/>
        <v>0</v>
      </c>
      <c r="N1867" t="s">
        <v>24</v>
      </c>
      <c r="O1867" t="s">
        <v>4893</v>
      </c>
      <c r="P1867">
        <f t="shared" si="119"/>
        <v>53707</v>
      </c>
      <c r="Q1867">
        <v>62450</v>
      </c>
      <c r="R1867">
        <v>425</v>
      </c>
      <c r="S1867">
        <f t="shared" si="120"/>
        <v>3</v>
      </c>
    </row>
    <row r="1868" spans="1:19" x14ac:dyDescent="0.25">
      <c r="A1868" t="s">
        <v>50</v>
      </c>
      <c r="B1868" t="s">
        <v>3144</v>
      </c>
      <c r="C1868">
        <v>2021</v>
      </c>
      <c r="D1868">
        <f t="shared" si="117"/>
        <v>48280.2</v>
      </c>
      <c r="E1868">
        <v>30000</v>
      </c>
      <c r="F1868" t="s">
        <v>2412</v>
      </c>
      <c r="G1868" t="s">
        <v>46</v>
      </c>
      <c r="H1868" t="s">
        <v>2253</v>
      </c>
      <c r="I1868" t="s">
        <v>95</v>
      </c>
      <c r="J1868" t="s">
        <v>22</v>
      </c>
      <c r="K1868" t="s">
        <v>22</v>
      </c>
      <c r="L1868" t="s">
        <v>41</v>
      </c>
      <c r="M1868">
        <f t="shared" si="118"/>
        <v>0</v>
      </c>
      <c r="N1868" t="s">
        <v>24</v>
      </c>
      <c r="O1868" t="s">
        <v>109</v>
      </c>
      <c r="P1868">
        <f t="shared" si="119"/>
        <v>53320</v>
      </c>
      <c r="Q1868">
        <v>62000</v>
      </c>
      <c r="R1868">
        <v>335</v>
      </c>
      <c r="S1868">
        <f t="shared" si="120"/>
        <v>3</v>
      </c>
    </row>
    <row r="1869" spans="1:19" x14ac:dyDescent="0.25">
      <c r="A1869" t="s">
        <v>84</v>
      </c>
      <c r="B1869" t="s">
        <v>4676</v>
      </c>
      <c r="C1869">
        <v>2012</v>
      </c>
      <c r="D1869">
        <f t="shared" si="117"/>
        <v>107021.11</v>
      </c>
      <c r="E1869">
        <v>66500</v>
      </c>
      <c r="F1869" t="s">
        <v>4894</v>
      </c>
      <c r="G1869" t="s">
        <v>29</v>
      </c>
      <c r="H1869" t="s">
        <v>4678</v>
      </c>
      <c r="I1869" t="s">
        <v>72</v>
      </c>
      <c r="J1869" t="s">
        <v>61</v>
      </c>
      <c r="K1869" t="s">
        <v>22</v>
      </c>
      <c r="L1869" t="s">
        <v>41</v>
      </c>
      <c r="M1869">
        <f t="shared" si="118"/>
        <v>0</v>
      </c>
      <c r="N1869" t="s">
        <v>24</v>
      </c>
      <c r="O1869" t="s">
        <v>4895</v>
      </c>
      <c r="P1869">
        <f t="shared" si="119"/>
        <v>17157</v>
      </c>
      <c r="Q1869">
        <v>19950</v>
      </c>
      <c r="R1869">
        <v>385</v>
      </c>
      <c r="S1869">
        <f t="shared" si="120"/>
        <v>5</v>
      </c>
    </row>
    <row r="1870" spans="1:19" x14ac:dyDescent="0.25">
      <c r="A1870" t="s">
        <v>130</v>
      </c>
      <c r="B1870" t="s">
        <v>4500</v>
      </c>
      <c r="C1870">
        <v>2012</v>
      </c>
      <c r="D1870">
        <f t="shared" si="117"/>
        <v>155462.24400000001</v>
      </c>
      <c r="E1870">
        <v>96600</v>
      </c>
      <c r="F1870" t="s">
        <v>4896</v>
      </c>
      <c r="G1870" t="s">
        <v>29</v>
      </c>
      <c r="H1870" t="s">
        <v>1961</v>
      </c>
      <c r="I1870" t="s">
        <v>72</v>
      </c>
      <c r="J1870" t="s">
        <v>146</v>
      </c>
      <c r="K1870" t="s">
        <v>22</v>
      </c>
      <c r="L1870" t="s">
        <v>23</v>
      </c>
      <c r="M1870">
        <f t="shared" si="118"/>
        <v>1</v>
      </c>
      <c r="N1870" t="s">
        <v>24</v>
      </c>
      <c r="O1870" t="s">
        <v>783</v>
      </c>
      <c r="P1870">
        <f t="shared" si="119"/>
        <v>14620</v>
      </c>
      <c r="Q1870">
        <v>17000</v>
      </c>
      <c r="R1870">
        <v>261</v>
      </c>
      <c r="S1870">
        <f t="shared" si="120"/>
        <v>4</v>
      </c>
    </row>
    <row r="1871" spans="1:19" x14ac:dyDescent="0.25">
      <c r="A1871" t="s">
        <v>97</v>
      </c>
      <c r="B1871" t="s">
        <v>4897</v>
      </c>
      <c r="C1871">
        <v>2015</v>
      </c>
      <c r="D1871">
        <f t="shared" si="117"/>
        <v>318649.32</v>
      </c>
      <c r="E1871">
        <v>198000</v>
      </c>
      <c r="F1871" t="s">
        <v>4898</v>
      </c>
      <c r="G1871" t="s">
        <v>29</v>
      </c>
      <c r="H1871" t="s">
        <v>2811</v>
      </c>
      <c r="I1871" t="s">
        <v>72</v>
      </c>
      <c r="J1871" t="s">
        <v>118</v>
      </c>
      <c r="K1871" t="s">
        <v>33</v>
      </c>
      <c r="L1871" t="s">
        <v>41</v>
      </c>
      <c r="M1871">
        <f t="shared" si="118"/>
        <v>0</v>
      </c>
      <c r="N1871" t="s">
        <v>24</v>
      </c>
      <c r="O1871" t="s">
        <v>248</v>
      </c>
      <c r="P1871">
        <f t="shared" si="119"/>
        <v>12040</v>
      </c>
      <c r="Q1871">
        <v>14000</v>
      </c>
      <c r="R1871">
        <v>270</v>
      </c>
      <c r="S1871">
        <f t="shared" si="120"/>
        <v>3.5</v>
      </c>
    </row>
    <row r="1872" spans="1:19" x14ac:dyDescent="0.25">
      <c r="A1872" t="s">
        <v>50</v>
      </c>
      <c r="B1872" t="s">
        <v>4540</v>
      </c>
      <c r="C1872">
        <v>2013</v>
      </c>
      <c r="D1872">
        <f t="shared" si="117"/>
        <v>147861.33118000001</v>
      </c>
      <c r="E1872">
        <v>91877</v>
      </c>
      <c r="F1872" t="s">
        <v>4899</v>
      </c>
      <c r="G1872" t="s">
        <v>29</v>
      </c>
      <c r="H1872" t="s">
        <v>1694</v>
      </c>
      <c r="I1872" t="s">
        <v>72</v>
      </c>
      <c r="J1872" t="s">
        <v>22</v>
      </c>
      <c r="K1872" t="s">
        <v>214</v>
      </c>
      <c r="L1872" t="s">
        <v>23</v>
      </c>
      <c r="M1872">
        <f t="shared" si="118"/>
        <v>1</v>
      </c>
      <c r="N1872" t="s">
        <v>24</v>
      </c>
      <c r="O1872" t="s">
        <v>720</v>
      </c>
      <c r="P1872">
        <f t="shared" si="119"/>
        <v>20640</v>
      </c>
      <c r="Q1872">
        <v>24000</v>
      </c>
      <c r="R1872">
        <v>333</v>
      </c>
      <c r="S1872">
        <f t="shared" si="120"/>
        <v>3</v>
      </c>
    </row>
    <row r="1873" spans="1:19" x14ac:dyDescent="0.25">
      <c r="A1873" t="s">
        <v>16</v>
      </c>
      <c r="B1873" t="s">
        <v>863</v>
      </c>
      <c r="C1873">
        <v>2018</v>
      </c>
      <c r="D1873">
        <f t="shared" si="117"/>
        <v>73350.498519999994</v>
      </c>
      <c r="E1873">
        <v>45578</v>
      </c>
      <c r="F1873" t="s">
        <v>4900</v>
      </c>
      <c r="G1873" t="s">
        <v>29</v>
      </c>
      <c r="H1873" t="s">
        <v>145</v>
      </c>
      <c r="I1873" t="s">
        <v>165</v>
      </c>
      <c r="J1873" t="s">
        <v>118</v>
      </c>
      <c r="K1873" t="s">
        <v>136</v>
      </c>
      <c r="L1873" t="s">
        <v>41</v>
      </c>
      <c r="M1873">
        <f t="shared" si="118"/>
        <v>0</v>
      </c>
      <c r="N1873" t="s">
        <v>24</v>
      </c>
      <c r="O1873" t="s">
        <v>4901</v>
      </c>
      <c r="P1873">
        <f t="shared" si="119"/>
        <v>38719.78</v>
      </c>
      <c r="Q1873">
        <v>45023</v>
      </c>
      <c r="R1873">
        <v>375</v>
      </c>
      <c r="S1873">
        <f t="shared" si="120"/>
        <v>3.5</v>
      </c>
    </row>
    <row r="1874" spans="1:19" x14ac:dyDescent="0.25">
      <c r="A1874" t="s">
        <v>68</v>
      </c>
      <c r="B1874" t="s">
        <v>4902</v>
      </c>
      <c r="C1874">
        <v>2015</v>
      </c>
      <c r="D1874">
        <f t="shared" si="117"/>
        <v>86904.36</v>
      </c>
      <c r="E1874">
        <v>54000</v>
      </c>
      <c r="F1874" t="s">
        <v>260</v>
      </c>
      <c r="G1874" t="s">
        <v>29</v>
      </c>
      <c r="H1874" t="s">
        <v>230</v>
      </c>
      <c r="I1874" t="s">
        <v>134</v>
      </c>
      <c r="J1874" t="s">
        <v>22</v>
      </c>
      <c r="K1874" t="s">
        <v>214</v>
      </c>
      <c r="L1874" t="s">
        <v>23</v>
      </c>
      <c r="M1874">
        <f t="shared" si="118"/>
        <v>1</v>
      </c>
      <c r="N1874" t="s">
        <v>24</v>
      </c>
      <c r="O1874" t="s">
        <v>4903</v>
      </c>
      <c r="P1874">
        <f t="shared" si="119"/>
        <v>17196.560000000001</v>
      </c>
      <c r="Q1874">
        <v>19996</v>
      </c>
      <c r="R1874">
        <v>240</v>
      </c>
      <c r="S1874">
        <f t="shared" si="120"/>
        <v>2</v>
      </c>
    </row>
    <row r="1875" spans="1:19" x14ac:dyDescent="0.25">
      <c r="A1875" t="s">
        <v>84</v>
      </c>
      <c r="B1875" t="s">
        <v>3122</v>
      </c>
      <c r="C1875">
        <v>2020</v>
      </c>
      <c r="D1875">
        <f t="shared" si="117"/>
        <v>83685.679999999993</v>
      </c>
      <c r="E1875">
        <v>52000</v>
      </c>
      <c r="F1875" t="s">
        <v>163</v>
      </c>
      <c r="G1875" t="s">
        <v>46</v>
      </c>
      <c r="H1875" t="s">
        <v>3053</v>
      </c>
      <c r="I1875" t="s">
        <v>95</v>
      </c>
      <c r="J1875" t="s">
        <v>33</v>
      </c>
      <c r="K1875" t="s">
        <v>22</v>
      </c>
      <c r="L1875" t="s">
        <v>41</v>
      </c>
      <c r="M1875">
        <f t="shared" si="118"/>
        <v>0</v>
      </c>
      <c r="N1875" t="s">
        <v>24</v>
      </c>
      <c r="O1875" t="s">
        <v>449</v>
      </c>
      <c r="P1875">
        <f t="shared" si="119"/>
        <v>47300</v>
      </c>
      <c r="Q1875">
        <v>55000</v>
      </c>
      <c r="R1875">
        <v>395</v>
      </c>
      <c r="S1875">
        <f t="shared" si="120"/>
        <v>3</v>
      </c>
    </row>
    <row r="1876" spans="1:19" x14ac:dyDescent="0.25">
      <c r="A1876" t="s">
        <v>120</v>
      </c>
      <c r="B1876" t="s">
        <v>4904</v>
      </c>
      <c r="C1876">
        <v>2020</v>
      </c>
      <c r="D1876">
        <f t="shared" si="117"/>
        <v>37085.630960000002</v>
      </c>
      <c r="E1876">
        <v>23044</v>
      </c>
      <c r="F1876" t="s">
        <v>4905</v>
      </c>
      <c r="G1876" t="s">
        <v>46</v>
      </c>
      <c r="H1876" t="s">
        <v>155</v>
      </c>
      <c r="I1876" t="s">
        <v>39</v>
      </c>
      <c r="J1876" t="s">
        <v>4906</v>
      </c>
      <c r="K1876" t="s">
        <v>4907</v>
      </c>
      <c r="L1876" t="s">
        <v>41</v>
      </c>
      <c r="M1876">
        <f t="shared" si="118"/>
        <v>0</v>
      </c>
      <c r="O1876" t="s">
        <v>4908</v>
      </c>
      <c r="P1876">
        <f t="shared" si="119"/>
        <v>62434.28</v>
      </c>
      <c r="Q1876">
        <v>72598</v>
      </c>
      <c r="R1876" t="e">
        <v>#VALUE!</v>
      </c>
      <c r="S1876">
        <f t="shared" si="120"/>
        <v>3</v>
      </c>
    </row>
    <row r="1877" spans="1:19" x14ac:dyDescent="0.25">
      <c r="A1877" t="s">
        <v>277</v>
      </c>
      <c r="B1877" t="s">
        <v>3463</v>
      </c>
      <c r="C1877">
        <v>2008</v>
      </c>
      <c r="D1877">
        <f t="shared" si="117"/>
        <v>213237.55</v>
      </c>
      <c r="E1877">
        <v>132500</v>
      </c>
      <c r="F1877" t="s">
        <v>4909</v>
      </c>
      <c r="G1877" t="s">
        <v>29</v>
      </c>
      <c r="H1877" t="s">
        <v>4058</v>
      </c>
      <c r="I1877" t="s">
        <v>134</v>
      </c>
      <c r="J1877" t="s">
        <v>22</v>
      </c>
      <c r="K1877" t="s">
        <v>22</v>
      </c>
      <c r="L1877" t="s">
        <v>41</v>
      </c>
      <c r="M1877">
        <f t="shared" si="118"/>
        <v>0</v>
      </c>
      <c r="N1877" t="s">
        <v>24</v>
      </c>
      <c r="O1877" t="s">
        <v>1024</v>
      </c>
      <c r="P1877">
        <f t="shared" si="119"/>
        <v>30100</v>
      </c>
      <c r="Q1877">
        <v>35000</v>
      </c>
      <c r="R1877">
        <v>325</v>
      </c>
      <c r="S1877">
        <f t="shared" si="120"/>
        <v>3.6</v>
      </c>
    </row>
    <row r="1878" spans="1:19" x14ac:dyDescent="0.25">
      <c r="A1878" t="s">
        <v>125</v>
      </c>
      <c r="B1878" t="s">
        <v>1270</v>
      </c>
      <c r="C1878">
        <v>2006</v>
      </c>
      <c r="D1878">
        <f t="shared" si="117"/>
        <v>411991.03999999998</v>
      </c>
      <c r="E1878">
        <v>256000</v>
      </c>
      <c r="F1878" t="s">
        <v>4910</v>
      </c>
      <c r="G1878" t="s">
        <v>29</v>
      </c>
      <c r="H1878" t="s">
        <v>4911</v>
      </c>
      <c r="I1878" t="s">
        <v>72</v>
      </c>
      <c r="J1878" t="s">
        <v>22</v>
      </c>
      <c r="K1878" t="s">
        <v>33</v>
      </c>
      <c r="L1878" t="s">
        <v>41</v>
      </c>
      <c r="M1878">
        <f t="shared" si="118"/>
        <v>0</v>
      </c>
      <c r="N1878" t="s">
        <v>24</v>
      </c>
      <c r="O1878" t="s">
        <v>2961</v>
      </c>
      <c r="P1878">
        <f t="shared" si="119"/>
        <v>3440</v>
      </c>
      <c r="Q1878">
        <v>4000</v>
      </c>
      <c r="R1878" t="e">
        <v>#VALUE!</v>
      </c>
      <c r="S1878" t="e">
        <f t="shared" si="120"/>
        <v>#VALUE!</v>
      </c>
    </row>
    <row r="1879" spans="1:19" x14ac:dyDescent="0.25">
      <c r="A1879" t="s">
        <v>120</v>
      </c>
      <c r="B1879" t="s">
        <v>4912</v>
      </c>
      <c r="C1879">
        <v>2009</v>
      </c>
      <c r="D1879">
        <f t="shared" si="117"/>
        <v>50484.995799999997</v>
      </c>
      <c r="E1879">
        <v>31370</v>
      </c>
      <c r="F1879" t="s">
        <v>4913</v>
      </c>
      <c r="G1879" t="s">
        <v>29</v>
      </c>
      <c r="H1879" t="s">
        <v>4914</v>
      </c>
      <c r="I1879" t="s">
        <v>107</v>
      </c>
      <c r="J1879" t="s">
        <v>118</v>
      </c>
      <c r="K1879" t="s">
        <v>108</v>
      </c>
      <c r="L1879" t="s">
        <v>41</v>
      </c>
      <c r="M1879">
        <f t="shared" si="118"/>
        <v>0</v>
      </c>
      <c r="N1879" t="s">
        <v>24</v>
      </c>
      <c r="O1879" t="s">
        <v>4915</v>
      </c>
      <c r="P1879">
        <f t="shared" si="119"/>
        <v>56502</v>
      </c>
      <c r="Q1879">
        <v>65700</v>
      </c>
      <c r="R1879">
        <v>518</v>
      </c>
      <c r="S1879">
        <f t="shared" si="120"/>
        <v>6.3</v>
      </c>
    </row>
    <row r="1880" spans="1:19" x14ac:dyDescent="0.25">
      <c r="A1880" t="s">
        <v>305</v>
      </c>
      <c r="B1880" t="s">
        <v>4916</v>
      </c>
      <c r="C1880">
        <v>2008</v>
      </c>
      <c r="D1880">
        <f t="shared" si="117"/>
        <v>108313.41002</v>
      </c>
      <c r="E1880">
        <v>67303</v>
      </c>
      <c r="F1880" t="s">
        <v>4917</v>
      </c>
      <c r="G1880" t="s">
        <v>29</v>
      </c>
      <c r="H1880" t="s">
        <v>909</v>
      </c>
      <c r="I1880" t="s">
        <v>72</v>
      </c>
      <c r="J1880" t="s">
        <v>40</v>
      </c>
      <c r="K1880" t="s">
        <v>40</v>
      </c>
      <c r="L1880" t="s">
        <v>41</v>
      </c>
      <c r="M1880">
        <f t="shared" si="118"/>
        <v>0</v>
      </c>
      <c r="N1880" t="s">
        <v>24</v>
      </c>
      <c r="O1880" t="s">
        <v>4735</v>
      </c>
      <c r="P1880">
        <f t="shared" si="119"/>
        <v>4214</v>
      </c>
      <c r="Q1880">
        <v>4900</v>
      </c>
      <c r="R1880">
        <v>173</v>
      </c>
      <c r="S1880">
        <f t="shared" si="120"/>
        <v>2.4</v>
      </c>
    </row>
    <row r="1881" spans="1:19" x14ac:dyDescent="0.25">
      <c r="A1881" t="s">
        <v>148</v>
      </c>
      <c r="B1881" t="s">
        <v>4918</v>
      </c>
      <c r="C1881">
        <v>2021</v>
      </c>
      <c r="D1881">
        <f t="shared" si="117"/>
        <v>19312.079999999998</v>
      </c>
      <c r="E1881">
        <v>12000</v>
      </c>
      <c r="F1881" t="s">
        <v>1165</v>
      </c>
      <c r="G1881" t="s">
        <v>29</v>
      </c>
      <c r="H1881" t="s">
        <v>1368</v>
      </c>
      <c r="I1881" t="s">
        <v>72</v>
      </c>
      <c r="J1881" t="s">
        <v>40</v>
      </c>
      <c r="K1881" t="s">
        <v>22</v>
      </c>
      <c r="L1881" t="s">
        <v>23</v>
      </c>
      <c r="M1881">
        <f t="shared" si="118"/>
        <v>1</v>
      </c>
      <c r="N1881" t="s">
        <v>24</v>
      </c>
      <c r="O1881" t="s">
        <v>1666</v>
      </c>
      <c r="P1881">
        <f t="shared" si="119"/>
        <v>85914</v>
      </c>
      <c r="Q1881">
        <v>99900</v>
      </c>
      <c r="R1881">
        <v>490</v>
      </c>
      <c r="S1881">
        <f t="shared" si="120"/>
        <v>6.2</v>
      </c>
    </row>
    <row r="1882" spans="1:19" x14ac:dyDescent="0.25">
      <c r="A1882" t="s">
        <v>16</v>
      </c>
      <c r="B1882" t="s">
        <v>4729</v>
      </c>
      <c r="C1882">
        <v>2023</v>
      </c>
      <c r="D1882">
        <f t="shared" si="117"/>
        <v>26554.11</v>
      </c>
      <c r="E1882">
        <v>16500</v>
      </c>
      <c r="F1882" t="s">
        <v>4919</v>
      </c>
      <c r="G1882" t="s">
        <v>29</v>
      </c>
      <c r="H1882" t="s">
        <v>4074</v>
      </c>
      <c r="I1882" t="s">
        <v>72</v>
      </c>
      <c r="J1882" t="s">
        <v>40</v>
      </c>
      <c r="K1882" t="s">
        <v>33</v>
      </c>
      <c r="L1882" t="s">
        <v>41</v>
      </c>
      <c r="M1882">
        <f t="shared" si="118"/>
        <v>0</v>
      </c>
      <c r="N1882" t="s">
        <v>24</v>
      </c>
      <c r="O1882" t="s">
        <v>1181</v>
      </c>
      <c r="P1882">
        <f t="shared" si="119"/>
        <v>46440</v>
      </c>
      <c r="Q1882">
        <v>54000</v>
      </c>
      <c r="R1882">
        <v>275</v>
      </c>
      <c r="S1882">
        <f t="shared" si="120"/>
        <v>2.2999999999999998</v>
      </c>
    </row>
    <row r="1883" spans="1:19" x14ac:dyDescent="0.25">
      <c r="A1883" t="s">
        <v>97</v>
      </c>
      <c r="B1883" t="s">
        <v>3698</v>
      </c>
      <c r="C1883">
        <v>2018</v>
      </c>
      <c r="D1883">
        <f t="shared" si="117"/>
        <v>46348.991999999998</v>
      </c>
      <c r="E1883">
        <v>28800</v>
      </c>
      <c r="F1883" t="s">
        <v>189</v>
      </c>
      <c r="G1883" t="s">
        <v>29</v>
      </c>
      <c r="H1883" t="s">
        <v>4920</v>
      </c>
      <c r="I1883" t="s">
        <v>4921</v>
      </c>
      <c r="J1883" t="s">
        <v>136</v>
      </c>
      <c r="K1883" t="s">
        <v>22</v>
      </c>
      <c r="L1883" t="s">
        <v>41</v>
      </c>
      <c r="M1883">
        <f t="shared" si="118"/>
        <v>0</v>
      </c>
      <c r="O1883" t="s">
        <v>1800</v>
      </c>
      <c r="P1883">
        <f t="shared" si="119"/>
        <v>36894</v>
      </c>
      <c r="Q1883">
        <v>42900</v>
      </c>
      <c r="R1883" t="e">
        <v>#VALUE!</v>
      </c>
      <c r="S1883" t="e">
        <f t="shared" si="120"/>
        <v>#VALUE!</v>
      </c>
    </row>
    <row r="1884" spans="1:19" x14ac:dyDescent="0.25">
      <c r="A1884" t="s">
        <v>567</v>
      </c>
      <c r="B1884" t="s">
        <v>3538</v>
      </c>
      <c r="C1884">
        <v>2019</v>
      </c>
      <c r="D1884">
        <f t="shared" si="117"/>
        <v>141621.92000000001</v>
      </c>
      <c r="E1884">
        <v>88000</v>
      </c>
      <c r="F1884" t="s">
        <v>3460</v>
      </c>
      <c r="G1884" t="s">
        <v>29</v>
      </c>
      <c r="H1884" t="s">
        <v>1067</v>
      </c>
      <c r="I1884" t="s">
        <v>21</v>
      </c>
      <c r="J1884" t="s">
        <v>118</v>
      </c>
      <c r="K1884" t="s">
        <v>22</v>
      </c>
      <c r="L1884" t="s">
        <v>23</v>
      </c>
      <c r="M1884">
        <f t="shared" si="118"/>
        <v>1</v>
      </c>
      <c r="N1884" t="s">
        <v>24</v>
      </c>
      <c r="O1884" t="s">
        <v>3769</v>
      </c>
      <c r="P1884">
        <f t="shared" si="119"/>
        <v>34314</v>
      </c>
      <c r="Q1884">
        <v>39900</v>
      </c>
      <c r="R1884">
        <v>280</v>
      </c>
      <c r="S1884">
        <f t="shared" si="120"/>
        <v>3.6</v>
      </c>
    </row>
    <row r="1885" spans="1:19" x14ac:dyDescent="0.25">
      <c r="A1885" t="s">
        <v>16</v>
      </c>
      <c r="B1885" t="s">
        <v>4351</v>
      </c>
      <c r="C1885">
        <v>2018</v>
      </c>
      <c r="D1885">
        <f t="shared" si="117"/>
        <v>29796.930100000001</v>
      </c>
      <c r="E1885">
        <v>18515</v>
      </c>
      <c r="F1885" t="s">
        <v>4922</v>
      </c>
      <c r="G1885" t="s">
        <v>29</v>
      </c>
      <c r="H1885" t="s">
        <v>3254</v>
      </c>
      <c r="I1885" t="s">
        <v>134</v>
      </c>
      <c r="J1885" t="s">
        <v>118</v>
      </c>
      <c r="K1885" t="s">
        <v>22</v>
      </c>
      <c r="L1885" t="s">
        <v>23</v>
      </c>
      <c r="M1885">
        <f t="shared" si="118"/>
        <v>1</v>
      </c>
      <c r="N1885" t="s">
        <v>24</v>
      </c>
      <c r="O1885" t="s">
        <v>4923</v>
      </c>
      <c r="P1885">
        <f t="shared" si="119"/>
        <v>52345.62</v>
      </c>
      <c r="Q1885">
        <v>60867</v>
      </c>
      <c r="R1885">
        <v>526</v>
      </c>
      <c r="S1885">
        <f t="shared" si="120"/>
        <v>5.2</v>
      </c>
    </row>
    <row r="1886" spans="1:19" x14ac:dyDescent="0.25">
      <c r="A1886" t="s">
        <v>79</v>
      </c>
      <c r="B1886" t="s">
        <v>708</v>
      </c>
      <c r="C1886">
        <v>2018</v>
      </c>
      <c r="D1886">
        <f t="shared" si="117"/>
        <v>149367.67342000001</v>
      </c>
      <c r="E1886">
        <v>92813</v>
      </c>
      <c r="F1886" t="s">
        <v>4924</v>
      </c>
      <c r="H1886" t="s">
        <v>1228</v>
      </c>
      <c r="I1886" t="s">
        <v>257</v>
      </c>
      <c r="J1886" t="s">
        <v>214</v>
      </c>
      <c r="K1886" t="s">
        <v>22</v>
      </c>
      <c r="L1886" t="s">
        <v>41</v>
      </c>
      <c r="M1886">
        <f t="shared" si="118"/>
        <v>0</v>
      </c>
      <c r="N1886" t="s">
        <v>24</v>
      </c>
      <c r="O1886" t="s">
        <v>4925</v>
      </c>
      <c r="P1886">
        <f t="shared" si="119"/>
        <v>26229.14</v>
      </c>
      <c r="Q1886">
        <v>30499</v>
      </c>
      <c r="R1886">
        <v>271</v>
      </c>
      <c r="S1886" t="e">
        <f t="shared" si="120"/>
        <v>#VALUE!</v>
      </c>
    </row>
    <row r="1887" spans="1:19" x14ac:dyDescent="0.25">
      <c r="A1887" t="s">
        <v>84</v>
      </c>
      <c r="B1887" t="s">
        <v>3972</v>
      </c>
      <c r="C1887">
        <v>2023</v>
      </c>
      <c r="D1887">
        <f t="shared" si="117"/>
        <v>3379.614</v>
      </c>
      <c r="E1887">
        <v>2100</v>
      </c>
      <c r="F1887" t="s">
        <v>4926</v>
      </c>
      <c r="G1887" t="s">
        <v>29</v>
      </c>
      <c r="H1887" t="s">
        <v>1327</v>
      </c>
      <c r="I1887" t="s">
        <v>95</v>
      </c>
      <c r="J1887" t="s">
        <v>33</v>
      </c>
      <c r="K1887" t="s">
        <v>146</v>
      </c>
      <c r="L1887" t="s">
        <v>41</v>
      </c>
      <c r="M1887">
        <f t="shared" si="118"/>
        <v>0</v>
      </c>
      <c r="N1887" t="s">
        <v>24</v>
      </c>
      <c r="O1887" t="s">
        <v>4927</v>
      </c>
      <c r="P1887">
        <f t="shared" si="119"/>
        <v>147920</v>
      </c>
      <c r="Q1887">
        <v>172000</v>
      </c>
      <c r="R1887">
        <v>523</v>
      </c>
      <c r="S1887">
        <f t="shared" si="120"/>
        <v>4.4000000000000004</v>
      </c>
    </row>
    <row r="1888" spans="1:19" x14ac:dyDescent="0.25">
      <c r="A1888" t="s">
        <v>328</v>
      </c>
      <c r="B1888" t="s">
        <v>4928</v>
      </c>
      <c r="C1888">
        <v>2019</v>
      </c>
      <c r="D1888">
        <f t="shared" si="117"/>
        <v>94307.323999999993</v>
      </c>
      <c r="E1888">
        <v>58600</v>
      </c>
      <c r="F1888" t="s">
        <v>4929</v>
      </c>
      <c r="G1888" t="s">
        <v>29</v>
      </c>
      <c r="H1888" t="s">
        <v>4930</v>
      </c>
      <c r="I1888" t="s">
        <v>72</v>
      </c>
      <c r="J1888" t="s">
        <v>118</v>
      </c>
      <c r="K1888" t="s">
        <v>118</v>
      </c>
      <c r="L1888" t="s">
        <v>23</v>
      </c>
      <c r="M1888">
        <f t="shared" si="118"/>
        <v>1</v>
      </c>
      <c r="N1888" t="s">
        <v>24</v>
      </c>
      <c r="O1888" t="s">
        <v>272</v>
      </c>
      <c r="P1888">
        <f t="shared" si="119"/>
        <v>24940</v>
      </c>
      <c r="Q1888">
        <v>29000</v>
      </c>
      <c r="R1888">
        <v>330</v>
      </c>
      <c r="S1888">
        <f t="shared" si="120"/>
        <v>2</v>
      </c>
    </row>
    <row r="1889" spans="1:19" x14ac:dyDescent="0.25">
      <c r="A1889" t="s">
        <v>35</v>
      </c>
      <c r="B1889" t="s">
        <v>2574</v>
      </c>
      <c r="C1889">
        <v>2015</v>
      </c>
      <c r="D1889">
        <f t="shared" si="117"/>
        <v>119895.83</v>
      </c>
      <c r="E1889">
        <v>74500</v>
      </c>
      <c r="F1889" t="s">
        <v>4931</v>
      </c>
      <c r="G1889" t="s">
        <v>29</v>
      </c>
      <c r="H1889" t="s">
        <v>4932</v>
      </c>
      <c r="I1889" t="s">
        <v>107</v>
      </c>
      <c r="J1889" t="s">
        <v>118</v>
      </c>
      <c r="K1889" t="s">
        <v>214</v>
      </c>
      <c r="L1889" t="s">
        <v>41</v>
      </c>
      <c r="M1889">
        <f t="shared" si="118"/>
        <v>0</v>
      </c>
      <c r="N1889" t="s">
        <v>24</v>
      </c>
      <c r="O1889" t="s">
        <v>3723</v>
      </c>
      <c r="P1889">
        <f t="shared" si="119"/>
        <v>29154</v>
      </c>
      <c r="Q1889">
        <v>33900</v>
      </c>
      <c r="R1889">
        <v>386</v>
      </c>
      <c r="S1889">
        <f t="shared" si="120"/>
        <v>4.5999999999999996</v>
      </c>
    </row>
    <row r="1890" spans="1:19" x14ac:dyDescent="0.25">
      <c r="A1890" t="s">
        <v>79</v>
      </c>
      <c r="B1890" t="s">
        <v>4933</v>
      </c>
      <c r="C1890">
        <v>2018</v>
      </c>
      <c r="D1890">
        <f t="shared" si="117"/>
        <v>53912.89</v>
      </c>
      <c r="E1890">
        <v>33500</v>
      </c>
      <c r="F1890" t="s">
        <v>2896</v>
      </c>
      <c r="H1890" t="s">
        <v>4277</v>
      </c>
      <c r="I1890" t="s">
        <v>72</v>
      </c>
      <c r="J1890" t="s">
        <v>33</v>
      </c>
      <c r="K1890" t="s">
        <v>22</v>
      </c>
      <c r="L1890" t="s">
        <v>41</v>
      </c>
      <c r="M1890">
        <f t="shared" si="118"/>
        <v>0</v>
      </c>
      <c r="N1890" t="s">
        <v>24</v>
      </c>
      <c r="O1890" t="s">
        <v>4454</v>
      </c>
      <c r="P1890">
        <f t="shared" si="119"/>
        <v>44634</v>
      </c>
      <c r="Q1890">
        <v>51900</v>
      </c>
      <c r="R1890">
        <v>518</v>
      </c>
      <c r="S1890" t="e">
        <f t="shared" si="120"/>
        <v>#VALUE!</v>
      </c>
    </row>
    <row r="1891" spans="1:19" x14ac:dyDescent="0.25">
      <c r="A1891" t="s">
        <v>363</v>
      </c>
      <c r="B1891" t="s">
        <v>4934</v>
      </c>
      <c r="C1891">
        <v>2023</v>
      </c>
      <c r="D1891">
        <f t="shared" si="117"/>
        <v>357.27348000000001</v>
      </c>
      <c r="E1891">
        <v>222</v>
      </c>
      <c r="F1891" t="s">
        <v>4935</v>
      </c>
      <c r="G1891" t="s">
        <v>29</v>
      </c>
      <c r="H1891" t="s">
        <v>874</v>
      </c>
      <c r="I1891" t="s">
        <v>72</v>
      </c>
      <c r="J1891" t="s">
        <v>118</v>
      </c>
      <c r="K1891" t="s">
        <v>22</v>
      </c>
      <c r="L1891" t="s">
        <v>41</v>
      </c>
      <c r="M1891">
        <f t="shared" si="118"/>
        <v>0</v>
      </c>
      <c r="N1891" t="s">
        <v>24</v>
      </c>
      <c r="O1891" t="s">
        <v>1232</v>
      </c>
      <c r="P1891">
        <f t="shared" si="119"/>
        <v>59340</v>
      </c>
      <c r="Q1891">
        <v>69000</v>
      </c>
      <c r="R1891">
        <v>310</v>
      </c>
      <c r="S1891">
        <f t="shared" si="120"/>
        <v>3.6</v>
      </c>
    </row>
    <row r="1892" spans="1:19" x14ac:dyDescent="0.25">
      <c r="A1892" t="s">
        <v>148</v>
      </c>
      <c r="B1892" t="s">
        <v>4936</v>
      </c>
      <c r="C1892">
        <v>2007</v>
      </c>
      <c r="D1892">
        <f t="shared" si="117"/>
        <v>120900.05816</v>
      </c>
      <c r="E1892">
        <v>75124</v>
      </c>
      <c r="F1892" t="s">
        <v>4937</v>
      </c>
      <c r="G1892" t="s">
        <v>19</v>
      </c>
      <c r="H1892" t="s">
        <v>4938</v>
      </c>
      <c r="I1892" t="s">
        <v>72</v>
      </c>
      <c r="J1892" t="s">
        <v>214</v>
      </c>
      <c r="K1892" t="s">
        <v>33</v>
      </c>
      <c r="L1892" t="s">
        <v>41</v>
      </c>
      <c r="M1892">
        <f t="shared" si="118"/>
        <v>0</v>
      </c>
      <c r="N1892" t="s">
        <v>24</v>
      </c>
      <c r="O1892" t="s">
        <v>4939</v>
      </c>
      <c r="P1892">
        <f t="shared" si="119"/>
        <v>14189.14</v>
      </c>
      <c r="Q1892">
        <v>16499</v>
      </c>
      <c r="R1892">
        <v>310</v>
      </c>
      <c r="S1892">
        <f t="shared" si="120"/>
        <v>5.3</v>
      </c>
    </row>
    <row r="1893" spans="1:19" x14ac:dyDescent="0.25">
      <c r="A1893" t="s">
        <v>148</v>
      </c>
      <c r="B1893" t="s">
        <v>4940</v>
      </c>
      <c r="C1893">
        <v>2013</v>
      </c>
      <c r="D1893">
        <f t="shared" si="117"/>
        <v>24944.77</v>
      </c>
      <c r="E1893">
        <v>15500</v>
      </c>
      <c r="F1893" t="s">
        <v>1199</v>
      </c>
      <c r="G1893" t="s">
        <v>29</v>
      </c>
      <c r="H1893" t="s">
        <v>3967</v>
      </c>
      <c r="I1893" t="s">
        <v>107</v>
      </c>
      <c r="J1893" t="s">
        <v>118</v>
      </c>
      <c r="K1893" t="s">
        <v>40</v>
      </c>
      <c r="L1893" t="s">
        <v>41</v>
      </c>
      <c r="M1893">
        <f t="shared" si="118"/>
        <v>0</v>
      </c>
      <c r="N1893" t="s">
        <v>24</v>
      </c>
      <c r="O1893" t="s">
        <v>437</v>
      </c>
      <c r="P1893">
        <f t="shared" si="119"/>
        <v>38700</v>
      </c>
      <c r="Q1893">
        <v>45000</v>
      </c>
      <c r="R1893">
        <v>430</v>
      </c>
      <c r="S1893">
        <f t="shared" si="120"/>
        <v>6.2</v>
      </c>
    </row>
    <row r="1894" spans="1:19" x14ac:dyDescent="0.25">
      <c r="A1894" t="s">
        <v>50</v>
      </c>
      <c r="B1894" t="s">
        <v>4941</v>
      </c>
      <c r="C1894">
        <v>2020</v>
      </c>
      <c r="D1894">
        <f t="shared" si="117"/>
        <v>55200.362000000001</v>
      </c>
      <c r="E1894">
        <v>34300</v>
      </c>
      <c r="F1894" t="s">
        <v>4942</v>
      </c>
      <c r="G1894" t="s">
        <v>46</v>
      </c>
      <c r="H1894" t="s">
        <v>2253</v>
      </c>
      <c r="I1894" t="s">
        <v>95</v>
      </c>
      <c r="J1894" t="s">
        <v>33</v>
      </c>
      <c r="K1894" t="s">
        <v>108</v>
      </c>
      <c r="L1894" t="s">
        <v>41</v>
      </c>
      <c r="M1894">
        <f t="shared" si="118"/>
        <v>0</v>
      </c>
      <c r="N1894" t="s">
        <v>24</v>
      </c>
      <c r="O1894" t="s">
        <v>285</v>
      </c>
      <c r="P1894">
        <f t="shared" si="119"/>
        <v>45150</v>
      </c>
      <c r="Q1894">
        <v>52500</v>
      </c>
      <c r="R1894">
        <v>335</v>
      </c>
      <c r="S1894">
        <f t="shared" si="120"/>
        <v>3</v>
      </c>
    </row>
    <row r="1895" spans="1:19" x14ac:dyDescent="0.25">
      <c r="A1895" t="s">
        <v>237</v>
      </c>
      <c r="B1895" t="s">
        <v>4943</v>
      </c>
      <c r="C1895">
        <v>2019</v>
      </c>
      <c r="D1895">
        <f t="shared" si="117"/>
        <v>131965.88</v>
      </c>
      <c r="E1895">
        <v>82000</v>
      </c>
      <c r="F1895" t="s">
        <v>753</v>
      </c>
      <c r="G1895" t="s">
        <v>29</v>
      </c>
      <c r="H1895" t="s">
        <v>1260</v>
      </c>
      <c r="I1895" t="s">
        <v>165</v>
      </c>
      <c r="J1895" t="s">
        <v>61</v>
      </c>
      <c r="K1895" t="s">
        <v>22</v>
      </c>
      <c r="L1895" t="s">
        <v>41</v>
      </c>
      <c r="M1895">
        <f t="shared" si="118"/>
        <v>0</v>
      </c>
      <c r="N1895" t="s">
        <v>24</v>
      </c>
      <c r="O1895" t="s">
        <v>4944</v>
      </c>
      <c r="P1895">
        <f t="shared" si="119"/>
        <v>27925.06</v>
      </c>
      <c r="Q1895">
        <v>32471</v>
      </c>
      <c r="R1895">
        <v>280</v>
      </c>
      <c r="S1895">
        <f t="shared" si="120"/>
        <v>3.5</v>
      </c>
    </row>
    <row r="1896" spans="1:19" x14ac:dyDescent="0.25">
      <c r="A1896" t="s">
        <v>56</v>
      </c>
      <c r="B1896" t="s">
        <v>4945</v>
      </c>
      <c r="C1896">
        <v>2023</v>
      </c>
      <c r="D1896">
        <f t="shared" si="117"/>
        <v>5454.0532599999997</v>
      </c>
      <c r="E1896">
        <v>3389</v>
      </c>
      <c r="F1896" t="s">
        <v>4946</v>
      </c>
      <c r="G1896" t="s">
        <v>29</v>
      </c>
      <c r="H1896" t="s">
        <v>1132</v>
      </c>
      <c r="I1896" t="s">
        <v>39</v>
      </c>
      <c r="J1896" t="s">
        <v>3374</v>
      </c>
      <c r="K1896" t="s">
        <v>22</v>
      </c>
      <c r="L1896" t="s">
        <v>41</v>
      </c>
      <c r="M1896">
        <f t="shared" si="118"/>
        <v>0</v>
      </c>
      <c r="O1896" t="s">
        <v>156</v>
      </c>
      <c r="P1896">
        <f t="shared" si="119"/>
        <v>33194.28</v>
      </c>
      <c r="Q1896">
        <v>38598</v>
      </c>
      <c r="R1896" t="e">
        <v>#VALUE!</v>
      </c>
      <c r="S1896">
        <f t="shared" si="120"/>
        <v>2</v>
      </c>
    </row>
    <row r="1897" spans="1:19" x14ac:dyDescent="0.25">
      <c r="A1897" t="s">
        <v>277</v>
      </c>
      <c r="B1897" t="s">
        <v>4947</v>
      </c>
      <c r="C1897">
        <v>2023</v>
      </c>
      <c r="D1897">
        <f t="shared" si="117"/>
        <v>16093.4</v>
      </c>
      <c r="E1897">
        <v>10000</v>
      </c>
      <c r="F1897" t="s">
        <v>2326</v>
      </c>
      <c r="G1897" t="s">
        <v>29</v>
      </c>
      <c r="H1897" t="s">
        <v>4948</v>
      </c>
      <c r="I1897" t="s">
        <v>95</v>
      </c>
      <c r="J1897" t="s">
        <v>33</v>
      </c>
      <c r="K1897" t="s">
        <v>22</v>
      </c>
      <c r="L1897" t="s">
        <v>41</v>
      </c>
      <c r="M1897">
        <f t="shared" si="118"/>
        <v>0</v>
      </c>
      <c r="N1897" t="s">
        <v>24</v>
      </c>
      <c r="O1897" t="s">
        <v>4567</v>
      </c>
      <c r="P1897">
        <f t="shared" si="119"/>
        <v>124700</v>
      </c>
      <c r="Q1897">
        <v>145000</v>
      </c>
      <c r="R1897">
        <v>453</v>
      </c>
      <c r="S1897">
        <f t="shared" si="120"/>
        <v>4</v>
      </c>
    </row>
    <row r="1898" spans="1:19" x14ac:dyDescent="0.25">
      <c r="A1898" t="s">
        <v>363</v>
      </c>
      <c r="B1898" t="s">
        <v>4949</v>
      </c>
      <c r="C1898">
        <v>2005</v>
      </c>
      <c r="D1898">
        <f t="shared" si="117"/>
        <v>154496.63999999998</v>
      </c>
      <c r="E1898">
        <v>96000</v>
      </c>
      <c r="F1898" t="s">
        <v>596</v>
      </c>
      <c r="G1898" t="s">
        <v>29</v>
      </c>
      <c r="H1898" t="s">
        <v>4950</v>
      </c>
      <c r="I1898" t="s">
        <v>72</v>
      </c>
      <c r="J1898" t="s">
        <v>146</v>
      </c>
      <c r="K1898" t="s">
        <v>108</v>
      </c>
      <c r="L1898" t="s">
        <v>23</v>
      </c>
      <c r="M1898">
        <f t="shared" si="118"/>
        <v>1</v>
      </c>
      <c r="N1898" t="s">
        <v>24</v>
      </c>
      <c r="O1898" t="s">
        <v>4544</v>
      </c>
      <c r="P1898">
        <f t="shared" si="119"/>
        <v>4299.1400000000003</v>
      </c>
      <c r="Q1898">
        <v>4999</v>
      </c>
      <c r="R1898">
        <v>260</v>
      </c>
      <c r="S1898">
        <f t="shared" si="120"/>
        <v>3.6</v>
      </c>
    </row>
    <row r="1899" spans="1:19" x14ac:dyDescent="0.25">
      <c r="A1899" t="s">
        <v>125</v>
      </c>
      <c r="B1899" t="s">
        <v>1963</v>
      </c>
      <c r="C1899">
        <v>2021</v>
      </c>
      <c r="D1899">
        <f t="shared" si="117"/>
        <v>12473.994339999999</v>
      </c>
      <c r="E1899">
        <v>7751</v>
      </c>
      <c r="F1899" t="s">
        <v>4951</v>
      </c>
      <c r="G1899" t="s">
        <v>29</v>
      </c>
      <c r="H1899" t="s">
        <v>1964</v>
      </c>
      <c r="I1899" t="s">
        <v>95</v>
      </c>
      <c r="J1899" t="s">
        <v>22</v>
      </c>
      <c r="K1899" t="s">
        <v>22</v>
      </c>
      <c r="L1899" t="s">
        <v>41</v>
      </c>
      <c r="M1899">
        <f t="shared" si="118"/>
        <v>0</v>
      </c>
      <c r="N1899" t="s">
        <v>24</v>
      </c>
      <c r="O1899" t="s">
        <v>2240</v>
      </c>
      <c r="P1899">
        <f t="shared" si="119"/>
        <v>36077</v>
      </c>
      <c r="Q1899">
        <v>41950</v>
      </c>
      <c r="R1899">
        <v>370</v>
      </c>
      <c r="S1899">
        <f t="shared" si="120"/>
        <v>5.7</v>
      </c>
    </row>
    <row r="1900" spans="1:19" x14ac:dyDescent="0.25">
      <c r="A1900" t="s">
        <v>50</v>
      </c>
      <c r="B1900" t="s">
        <v>1667</v>
      </c>
      <c r="C1900">
        <v>2017</v>
      </c>
      <c r="D1900">
        <f t="shared" si="117"/>
        <v>106618.77499999999</v>
      </c>
      <c r="E1900">
        <v>66250</v>
      </c>
      <c r="F1900" t="s">
        <v>4952</v>
      </c>
      <c r="G1900" t="s">
        <v>29</v>
      </c>
      <c r="H1900" t="s">
        <v>2665</v>
      </c>
      <c r="I1900" t="s">
        <v>95</v>
      </c>
      <c r="J1900" t="s">
        <v>33</v>
      </c>
      <c r="K1900" t="s">
        <v>33</v>
      </c>
      <c r="L1900" t="s">
        <v>23</v>
      </c>
      <c r="M1900">
        <f t="shared" si="118"/>
        <v>1</v>
      </c>
      <c r="N1900" t="s">
        <v>24</v>
      </c>
      <c r="O1900" t="s">
        <v>4953</v>
      </c>
      <c r="P1900">
        <f t="shared" si="119"/>
        <v>50912</v>
      </c>
      <c r="Q1900">
        <v>59200</v>
      </c>
      <c r="R1900">
        <v>605</v>
      </c>
      <c r="S1900">
        <f t="shared" si="120"/>
        <v>4</v>
      </c>
    </row>
    <row r="1901" spans="1:19" x14ac:dyDescent="0.25">
      <c r="A1901" t="s">
        <v>35</v>
      </c>
      <c r="B1901" t="s">
        <v>2286</v>
      </c>
      <c r="C1901">
        <v>2012</v>
      </c>
      <c r="D1901">
        <f t="shared" si="117"/>
        <v>175418.06</v>
      </c>
      <c r="E1901">
        <v>109000</v>
      </c>
      <c r="F1901" t="s">
        <v>4891</v>
      </c>
      <c r="G1901" t="s">
        <v>46</v>
      </c>
      <c r="H1901" t="s">
        <v>2288</v>
      </c>
      <c r="I1901" t="s">
        <v>72</v>
      </c>
      <c r="J1901" t="s">
        <v>118</v>
      </c>
      <c r="K1901" t="s">
        <v>22</v>
      </c>
      <c r="L1901" t="s">
        <v>23</v>
      </c>
      <c r="M1901">
        <f t="shared" si="118"/>
        <v>1</v>
      </c>
      <c r="N1901" t="s">
        <v>24</v>
      </c>
      <c r="O1901" t="s">
        <v>4954</v>
      </c>
      <c r="P1901">
        <f t="shared" si="119"/>
        <v>12852.699999999999</v>
      </c>
      <c r="Q1901">
        <v>14945</v>
      </c>
      <c r="R1901">
        <v>134</v>
      </c>
      <c r="S1901">
        <f t="shared" si="120"/>
        <v>1.8</v>
      </c>
    </row>
    <row r="1902" spans="1:19" x14ac:dyDescent="0.25">
      <c r="A1902" t="s">
        <v>26</v>
      </c>
      <c r="B1902" t="s">
        <v>4955</v>
      </c>
      <c r="C1902">
        <v>2015</v>
      </c>
      <c r="D1902">
        <f t="shared" si="117"/>
        <v>96560.4</v>
      </c>
      <c r="E1902">
        <v>60000</v>
      </c>
      <c r="F1902" t="s">
        <v>283</v>
      </c>
      <c r="G1902" t="s">
        <v>29</v>
      </c>
      <c r="H1902" t="s">
        <v>3328</v>
      </c>
      <c r="I1902" t="s">
        <v>107</v>
      </c>
      <c r="J1902" t="s">
        <v>22</v>
      </c>
      <c r="K1902" t="s">
        <v>22</v>
      </c>
      <c r="L1902" t="s">
        <v>41</v>
      </c>
      <c r="M1902">
        <f t="shared" si="118"/>
        <v>0</v>
      </c>
      <c r="N1902" t="s">
        <v>24</v>
      </c>
      <c r="O1902" t="s">
        <v>783</v>
      </c>
      <c r="P1902">
        <f t="shared" si="119"/>
        <v>14620</v>
      </c>
      <c r="Q1902">
        <v>17000</v>
      </c>
      <c r="R1902">
        <v>348</v>
      </c>
      <c r="S1902">
        <f t="shared" si="120"/>
        <v>3.8</v>
      </c>
    </row>
    <row r="1903" spans="1:19" x14ac:dyDescent="0.25">
      <c r="A1903" t="s">
        <v>79</v>
      </c>
      <c r="B1903" t="s">
        <v>4956</v>
      </c>
      <c r="C1903">
        <v>2020</v>
      </c>
      <c r="D1903">
        <f t="shared" si="117"/>
        <v>23657.297999999999</v>
      </c>
      <c r="E1903">
        <v>14700</v>
      </c>
      <c r="F1903" t="s">
        <v>3768</v>
      </c>
      <c r="H1903" t="s">
        <v>4957</v>
      </c>
      <c r="I1903" t="s">
        <v>257</v>
      </c>
      <c r="J1903" t="s">
        <v>33</v>
      </c>
      <c r="K1903" t="s">
        <v>22</v>
      </c>
      <c r="L1903" t="s">
        <v>41</v>
      </c>
      <c r="M1903">
        <f t="shared" si="118"/>
        <v>0</v>
      </c>
      <c r="N1903" t="s">
        <v>24</v>
      </c>
      <c r="O1903" t="s">
        <v>1149</v>
      </c>
      <c r="P1903">
        <f t="shared" si="119"/>
        <v>54180</v>
      </c>
      <c r="Q1903">
        <v>63000</v>
      </c>
      <c r="R1903">
        <v>778</v>
      </c>
      <c r="S1903" t="e">
        <f t="shared" si="120"/>
        <v>#VALUE!</v>
      </c>
    </row>
    <row r="1904" spans="1:19" x14ac:dyDescent="0.25">
      <c r="A1904" t="s">
        <v>120</v>
      </c>
      <c r="B1904" t="s">
        <v>2679</v>
      </c>
      <c r="C1904">
        <v>2022</v>
      </c>
      <c r="D1904">
        <f t="shared" si="117"/>
        <v>14493.716039999999</v>
      </c>
      <c r="E1904">
        <v>9006</v>
      </c>
      <c r="F1904" t="s">
        <v>4958</v>
      </c>
      <c r="G1904" t="s">
        <v>29</v>
      </c>
      <c r="H1904" t="s">
        <v>1919</v>
      </c>
      <c r="I1904" t="s">
        <v>191</v>
      </c>
      <c r="J1904" t="s">
        <v>22</v>
      </c>
      <c r="K1904" t="s">
        <v>22</v>
      </c>
      <c r="L1904" t="s">
        <v>41</v>
      </c>
      <c r="M1904">
        <f t="shared" si="118"/>
        <v>0</v>
      </c>
      <c r="N1904" t="s">
        <v>24</v>
      </c>
      <c r="O1904" t="s">
        <v>4959</v>
      </c>
      <c r="P1904">
        <f t="shared" si="119"/>
        <v>49019.14</v>
      </c>
      <c r="Q1904">
        <v>56999</v>
      </c>
      <c r="R1904">
        <v>255</v>
      </c>
      <c r="S1904">
        <f t="shared" si="120"/>
        <v>2</v>
      </c>
    </row>
    <row r="1905" spans="1:19" x14ac:dyDescent="0.25">
      <c r="A1905" t="s">
        <v>97</v>
      </c>
      <c r="B1905" t="s">
        <v>4960</v>
      </c>
      <c r="C1905">
        <v>2022</v>
      </c>
      <c r="D1905">
        <f t="shared" si="117"/>
        <v>21565.155999999999</v>
      </c>
      <c r="E1905">
        <v>13400</v>
      </c>
      <c r="F1905" t="s">
        <v>4961</v>
      </c>
      <c r="G1905" t="s">
        <v>29</v>
      </c>
      <c r="H1905" t="s">
        <v>1295</v>
      </c>
      <c r="I1905" t="s">
        <v>21</v>
      </c>
      <c r="J1905" t="s">
        <v>61</v>
      </c>
      <c r="K1905" t="s">
        <v>22</v>
      </c>
      <c r="L1905" t="s">
        <v>41</v>
      </c>
      <c r="M1905">
        <f t="shared" si="118"/>
        <v>0</v>
      </c>
      <c r="N1905" t="s">
        <v>24</v>
      </c>
      <c r="O1905" t="s">
        <v>4962</v>
      </c>
      <c r="P1905">
        <f t="shared" si="119"/>
        <v>28809.14</v>
      </c>
      <c r="Q1905">
        <v>33499</v>
      </c>
      <c r="R1905">
        <v>228</v>
      </c>
      <c r="S1905">
        <f t="shared" si="120"/>
        <v>2.4</v>
      </c>
    </row>
    <row r="1906" spans="1:19" x14ac:dyDescent="0.25">
      <c r="A1906" t="s">
        <v>277</v>
      </c>
      <c r="B1906" t="s">
        <v>2161</v>
      </c>
      <c r="C1906">
        <v>2020</v>
      </c>
      <c r="D1906">
        <f t="shared" si="117"/>
        <v>45978.843800000002</v>
      </c>
      <c r="E1906">
        <v>28570</v>
      </c>
      <c r="F1906" t="s">
        <v>4963</v>
      </c>
      <c r="G1906" t="s">
        <v>29</v>
      </c>
      <c r="H1906" t="s">
        <v>155</v>
      </c>
      <c r="I1906" t="s">
        <v>39</v>
      </c>
      <c r="J1906" t="s">
        <v>118</v>
      </c>
      <c r="K1906" t="s">
        <v>22</v>
      </c>
      <c r="L1906" t="s">
        <v>41</v>
      </c>
      <c r="M1906">
        <f t="shared" si="118"/>
        <v>0</v>
      </c>
      <c r="O1906" t="s">
        <v>2163</v>
      </c>
      <c r="P1906">
        <f t="shared" si="119"/>
        <v>48158.28</v>
      </c>
      <c r="Q1906">
        <v>55998</v>
      </c>
      <c r="R1906" t="e">
        <v>#VALUE!</v>
      </c>
      <c r="S1906">
        <f t="shared" si="120"/>
        <v>3</v>
      </c>
    </row>
    <row r="1907" spans="1:19" x14ac:dyDescent="0.25">
      <c r="A1907" t="s">
        <v>125</v>
      </c>
      <c r="B1907" t="s">
        <v>4964</v>
      </c>
      <c r="C1907">
        <v>2018</v>
      </c>
      <c r="D1907">
        <f t="shared" si="117"/>
        <v>125528.52</v>
      </c>
      <c r="E1907">
        <v>78000</v>
      </c>
      <c r="F1907" t="s">
        <v>3624</v>
      </c>
      <c r="G1907" t="s">
        <v>29</v>
      </c>
      <c r="H1907" t="s">
        <v>4965</v>
      </c>
      <c r="I1907" t="s">
        <v>107</v>
      </c>
      <c r="J1907" t="s">
        <v>118</v>
      </c>
      <c r="K1907" t="s">
        <v>22</v>
      </c>
      <c r="L1907" t="s">
        <v>23</v>
      </c>
      <c r="M1907">
        <f t="shared" si="118"/>
        <v>1</v>
      </c>
      <c r="N1907" t="s">
        <v>24</v>
      </c>
      <c r="O1907" t="s">
        <v>4966</v>
      </c>
      <c r="P1907">
        <f t="shared" si="119"/>
        <v>38442</v>
      </c>
      <c r="Q1907">
        <v>44700</v>
      </c>
      <c r="R1907">
        <v>475</v>
      </c>
      <c r="S1907">
        <f t="shared" si="120"/>
        <v>6.4</v>
      </c>
    </row>
    <row r="1908" spans="1:19" x14ac:dyDescent="0.25">
      <c r="A1908" t="s">
        <v>35</v>
      </c>
      <c r="B1908" t="s">
        <v>206</v>
      </c>
      <c r="C1908">
        <v>2013</v>
      </c>
      <c r="D1908">
        <f t="shared" si="117"/>
        <v>215651.56</v>
      </c>
      <c r="E1908">
        <v>134000</v>
      </c>
      <c r="F1908" t="s">
        <v>1490</v>
      </c>
      <c r="G1908" t="s">
        <v>29</v>
      </c>
      <c r="H1908" t="s">
        <v>208</v>
      </c>
      <c r="I1908" t="s">
        <v>72</v>
      </c>
      <c r="J1908" t="s">
        <v>33</v>
      </c>
      <c r="K1908" t="s">
        <v>22</v>
      </c>
      <c r="L1908" t="s">
        <v>23</v>
      </c>
      <c r="M1908">
        <f t="shared" si="118"/>
        <v>1</v>
      </c>
      <c r="N1908" t="s">
        <v>24</v>
      </c>
      <c r="O1908" t="s">
        <v>1554</v>
      </c>
      <c r="P1908">
        <f t="shared" si="119"/>
        <v>25795.7</v>
      </c>
      <c r="Q1908">
        <v>29995</v>
      </c>
      <c r="R1908">
        <v>383</v>
      </c>
      <c r="S1908">
        <f t="shared" si="120"/>
        <v>5.7</v>
      </c>
    </row>
    <row r="1909" spans="1:19" x14ac:dyDescent="0.25">
      <c r="A1909" t="s">
        <v>201</v>
      </c>
      <c r="B1909" t="s">
        <v>3786</v>
      </c>
      <c r="C1909">
        <v>2013</v>
      </c>
      <c r="D1909">
        <f t="shared" si="117"/>
        <v>168971.04396000001</v>
      </c>
      <c r="E1909">
        <v>104994</v>
      </c>
      <c r="F1909" t="s">
        <v>4967</v>
      </c>
      <c r="G1909" t="s">
        <v>46</v>
      </c>
      <c r="H1909" t="s">
        <v>433</v>
      </c>
      <c r="I1909" t="s">
        <v>21</v>
      </c>
      <c r="J1909" t="s">
        <v>22</v>
      </c>
      <c r="K1909" t="s">
        <v>146</v>
      </c>
      <c r="L1909" t="s">
        <v>41</v>
      </c>
      <c r="M1909">
        <f t="shared" si="118"/>
        <v>0</v>
      </c>
      <c r="N1909" t="s">
        <v>24</v>
      </c>
      <c r="O1909" t="s">
        <v>621</v>
      </c>
      <c r="P1909">
        <f t="shared" si="119"/>
        <v>7740</v>
      </c>
      <c r="Q1909">
        <v>9000</v>
      </c>
      <c r="R1909">
        <v>199</v>
      </c>
      <c r="S1909">
        <f t="shared" si="120"/>
        <v>2.4</v>
      </c>
    </row>
    <row r="1910" spans="1:19" x14ac:dyDescent="0.25">
      <c r="A1910" t="s">
        <v>232</v>
      </c>
      <c r="B1910" t="s">
        <v>4968</v>
      </c>
      <c r="C1910">
        <v>2016</v>
      </c>
      <c r="D1910">
        <f t="shared" si="117"/>
        <v>50694.21</v>
      </c>
      <c r="E1910">
        <v>31500</v>
      </c>
      <c r="F1910" t="s">
        <v>2160</v>
      </c>
      <c r="G1910" t="s">
        <v>29</v>
      </c>
      <c r="H1910" t="s">
        <v>4969</v>
      </c>
      <c r="I1910" t="s">
        <v>95</v>
      </c>
      <c r="J1910" t="s">
        <v>22</v>
      </c>
      <c r="K1910" t="s">
        <v>146</v>
      </c>
      <c r="L1910" t="s">
        <v>41</v>
      </c>
      <c r="M1910">
        <f t="shared" si="118"/>
        <v>0</v>
      </c>
      <c r="N1910" t="s">
        <v>24</v>
      </c>
      <c r="O1910" t="s">
        <v>4970</v>
      </c>
      <c r="P1910">
        <f t="shared" si="119"/>
        <v>89354</v>
      </c>
      <c r="Q1910">
        <v>103900</v>
      </c>
      <c r="R1910">
        <v>521</v>
      </c>
      <c r="S1910">
        <f t="shared" si="120"/>
        <v>4</v>
      </c>
    </row>
    <row r="1911" spans="1:19" x14ac:dyDescent="0.25">
      <c r="A1911" t="s">
        <v>690</v>
      </c>
      <c r="B1911" t="s">
        <v>4827</v>
      </c>
      <c r="C1911">
        <v>2020</v>
      </c>
      <c r="D1911">
        <f t="shared" si="117"/>
        <v>48280.2</v>
      </c>
      <c r="E1911">
        <v>30000</v>
      </c>
      <c r="F1911" t="s">
        <v>2412</v>
      </c>
      <c r="G1911" t="s">
        <v>29</v>
      </c>
      <c r="H1911" t="s">
        <v>1381</v>
      </c>
      <c r="I1911" t="s">
        <v>95</v>
      </c>
      <c r="J1911" t="s">
        <v>22</v>
      </c>
      <c r="K1911" t="s">
        <v>136</v>
      </c>
      <c r="L1911" t="s">
        <v>41</v>
      </c>
      <c r="M1911">
        <f t="shared" si="118"/>
        <v>0</v>
      </c>
      <c r="N1911" t="s">
        <v>24</v>
      </c>
      <c r="O1911" t="s">
        <v>549</v>
      </c>
      <c r="P1911">
        <f t="shared" si="119"/>
        <v>24854</v>
      </c>
      <c r="Q1911">
        <v>28900</v>
      </c>
      <c r="R1911">
        <v>280</v>
      </c>
      <c r="S1911">
        <f t="shared" si="120"/>
        <v>2</v>
      </c>
    </row>
    <row r="1912" spans="1:19" x14ac:dyDescent="0.25">
      <c r="A1912" t="s">
        <v>35</v>
      </c>
      <c r="B1912" t="s">
        <v>1534</v>
      </c>
      <c r="C1912">
        <v>2023</v>
      </c>
      <c r="D1912">
        <f t="shared" si="117"/>
        <v>788.57659999999998</v>
      </c>
      <c r="E1912">
        <v>490</v>
      </c>
      <c r="F1912" t="s">
        <v>4971</v>
      </c>
      <c r="G1912" t="s">
        <v>29</v>
      </c>
      <c r="H1912" t="s">
        <v>1536</v>
      </c>
      <c r="I1912" t="s">
        <v>72</v>
      </c>
      <c r="J1912" t="s">
        <v>22</v>
      </c>
      <c r="K1912" t="s">
        <v>22</v>
      </c>
      <c r="L1912" t="s">
        <v>41</v>
      </c>
      <c r="M1912">
        <f t="shared" si="118"/>
        <v>0</v>
      </c>
      <c r="N1912" t="s">
        <v>24</v>
      </c>
      <c r="O1912" t="s">
        <v>4972</v>
      </c>
      <c r="P1912">
        <f t="shared" si="119"/>
        <v>107499.14</v>
      </c>
      <c r="Q1912">
        <v>124999</v>
      </c>
      <c r="R1912">
        <v>409</v>
      </c>
      <c r="S1912">
        <f t="shared" si="120"/>
        <v>3.4</v>
      </c>
    </row>
    <row r="1913" spans="1:19" x14ac:dyDescent="0.25">
      <c r="A1913" t="s">
        <v>277</v>
      </c>
      <c r="B1913" t="s">
        <v>3710</v>
      </c>
      <c r="C1913">
        <v>2020</v>
      </c>
      <c r="D1913">
        <f t="shared" si="117"/>
        <v>28968.12</v>
      </c>
      <c r="E1913">
        <v>18000</v>
      </c>
      <c r="F1913" t="s">
        <v>3244</v>
      </c>
      <c r="H1913" t="s">
        <v>4973</v>
      </c>
      <c r="I1913" t="s">
        <v>72</v>
      </c>
      <c r="J1913" t="s">
        <v>61</v>
      </c>
      <c r="K1913" t="s">
        <v>22</v>
      </c>
      <c r="L1913" t="s">
        <v>41</v>
      </c>
      <c r="M1913">
        <f t="shared" si="118"/>
        <v>0</v>
      </c>
      <c r="N1913" t="s">
        <v>24</v>
      </c>
      <c r="O1913" t="s">
        <v>4151</v>
      </c>
      <c r="P1913">
        <f t="shared" si="119"/>
        <v>90300</v>
      </c>
      <c r="Q1913">
        <v>105000</v>
      </c>
      <c r="R1913">
        <v>616</v>
      </c>
      <c r="S1913" t="e">
        <f t="shared" si="120"/>
        <v>#VALUE!</v>
      </c>
    </row>
    <row r="1914" spans="1:19" x14ac:dyDescent="0.25">
      <c r="A1914" t="s">
        <v>97</v>
      </c>
      <c r="B1914" t="s">
        <v>3120</v>
      </c>
      <c r="C1914">
        <v>2017</v>
      </c>
      <c r="D1914">
        <f t="shared" si="117"/>
        <v>107825.78</v>
      </c>
      <c r="E1914">
        <v>67000</v>
      </c>
      <c r="F1914" t="s">
        <v>4501</v>
      </c>
      <c r="G1914" t="s">
        <v>19</v>
      </c>
      <c r="H1914" t="s">
        <v>2174</v>
      </c>
      <c r="I1914" t="s">
        <v>21</v>
      </c>
      <c r="J1914" t="s">
        <v>61</v>
      </c>
      <c r="K1914" t="s">
        <v>33</v>
      </c>
      <c r="L1914" t="s">
        <v>41</v>
      </c>
      <c r="M1914">
        <f t="shared" si="118"/>
        <v>0</v>
      </c>
      <c r="N1914" t="s">
        <v>24</v>
      </c>
      <c r="O1914" t="s">
        <v>2374</v>
      </c>
      <c r="P1914">
        <f t="shared" si="119"/>
        <v>32679.14</v>
      </c>
      <c r="Q1914">
        <v>37999</v>
      </c>
      <c r="R1914">
        <v>381</v>
      </c>
      <c r="S1914">
        <f t="shared" si="120"/>
        <v>5.7</v>
      </c>
    </row>
    <row r="1915" spans="1:19" x14ac:dyDescent="0.25">
      <c r="A1915" t="s">
        <v>201</v>
      </c>
      <c r="B1915" t="s">
        <v>2828</v>
      </c>
      <c r="C1915">
        <v>2021</v>
      </c>
      <c r="D1915">
        <f t="shared" si="117"/>
        <v>13297.976419999999</v>
      </c>
      <c r="E1915">
        <v>8263</v>
      </c>
      <c r="F1915" t="s">
        <v>4974</v>
      </c>
      <c r="G1915" t="s">
        <v>29</v>
      </c>
      <c r="H1915" t="s">
        <v>4975</v>
      </c>
      <c r="I1915" t="s">
        <v>72</v>
      </c>
      <c r="J1915" t="s">
        <v>33</v>
      </c>
      <c r="K1915" t="s">
        <v>118</v>
      </c>
      <c r="L1915" t="s">
        <v>41</v>
      </c>
      <c r="M1915">
        <f t="shared" si="118"/>
        <v>0</v>
      </c>
      <c r="N1915" t="s">
        <v>24</v>
      </c>
      <c r="O1915" t="s">
        <v>272</v>
      </c>
      <c r="P1915">
        <f t="shared" si="119"/>
        <v>24940</v>
      </c>
      <c r="Q1915">
        <v>29000</v>
      </c>
      <c r="R1915">
        <v>180</v>
      </c>
      <c r="S1915">
        <f t="shared" si="120"/>
        <v>1.6</v>
      </c>
    </row>
    <row r="1916" spans="1:19" x14ac:dyDescent="0.25">
      <c r="A1916" t="s">
        <v>567</v>
      </c>
      <c r="B1916" t="s">
        <v>1383</v>
      </c>
      <c r="C1916">
        <v>2021</v>
      </c>
      <c r="D1916">
        <f t="shared" si="117"/>
        <v>56331.728020000002</v>
      </c>
      <c r="E1916">
        <v>35003</v>
      </c>
      <c r="F1916" t="s">
        <v>4976</v>
      </c>
      <c r="G1916" t="s">
        <v>29</v>
      </c>
      <c r="H1916" t="s">
        <v>483</v>
      </c>
      <c r="I1916" t="s">
        <v>31</v>
      </c>
      <c r="J1916" t="s">
        <v>572</v>
      </c>
      <c r="K1916" t="s">
        <v>2998</v>
      </c>
      <c r="L1916" t="s">
        <v>41</v>
      </c>
      <c r="M1916">
        <f t="shared" si="118"/>
        <v>0</v>
      </c>
      <c r="N1916" t="s">
        <v>24</v>
      </c>
      <c r="O1916" t="s">
        <v>1527</v>
      </c>
      <c r="P1916">
        <f t="shared" si="119"/>
        <v>35259.14</v>
      </c>
      <c r="Q1916">
        <v>40999</v>
      </c>
      <c r="R1916" t="e">
        <v>#VALUE!</v>
      </c>
      <c r="S1916" t="e">
        <f t="shared" si="120"/>
        <v>#VALUE!</v>
      </c>
    </row>
    <row r="1917" spans="1:19" x14ac:dyDescent="0.25">
      <c r="A1917" t="s">
        <v>148</v>
      </c>
      <c r="B1917" t="s">
        <v>1233</v>
      </c>
      <c r="C1917">
        <v>2008</v>
      </c>
      <c r="D1917">
        <f t="shared" si="117"/>
        <v>128747.2</v>
      </c>
      <c r="E1917">
        <v>80000</v>
      </c>
      <c r="F1917" t="s">
        <v>1238</v>
      </c>
      <c r="G1917" t="s">
        <v>29</v>
      </c>
      <c r="H1917" t="s">
        <v>3967</v>
      </c>
      <c r="I1917" t="s">
        <v>21</v>
      </c>
      <c r="J1917" t="s">
        <v>214</v>
      </c>
      <c r="K1917" t="s">
        <v>146</v>
      </c>
      <c r="L1917" t="s">
        <v>41</v>
      </c>
      <c r="M1917">
        <f t="shared" si="118"/>
        <v>0</v>
      </c>
      <c r="N1917" t="s">
        <v>24</v>
      </c>
      <c r="O1917" t="s">
        <v>67</v>
      </c>
      <c r="P1917">
        <f t="shared" si="119"/>
        <v>26660</v>
      </c>
      <c r="Q1917">
        <v>31000</v>
      </c>
      <c r="R1917">
        <v>430</v>
      </c>
      <c r="S1917">
        <f t="shared" si="120"/>
        <v>6.2</v>
      </c>
    </row>
    <row r="1918" spans="1:19" x14ac:dyDescent="0.25">
      <c r="A1918" t="s">
        <v>148</v>
      </c>
      <c r="B1918" t="s">
        <v>1366</v>
      </c>
      <c r="C1918">
        <v>2022</v>
      </c>
      <c r="D1918">
        <f t="shared" si="117"/>
        <v>9977.9079999999994</v>
      </c>
      <c r="E1918">
        <v>6200</v>
      </c>
      <c r="F1918" t="s">
        <v>4073</v>
      </c>
      <c r="G1918" t="s">
        <v>29</v>
      </c>
      <c r="H1918" t="s">
        <v>1368</v>
      </c>
      <c r="I1918" t="s">
        <v>107</v>
      </c>
      <c r="J1918" t="s">
        <v>108</v>
      </c>
      <c r="K1918" t="s">
        <v>22</v>
      </c>
      <c r="L1918" t="s">
        <v>41</v>
      </c>
      <c r="M1918">
        <f t="shared" si="118"/>
        <v>0</v>
      </c>
      <c r="N1918" t="s">
        <v>24</v>
      </c>
      <c r="O1918" t="s">
        <v>4977</v>
      </c>
      <c r="P1918">
        <f t="shared" si="119"/>
        <v>85999.14</v>
      </c>
      <c r="Q1918">
        <v>99999</v>
      </c>
      <c r="R1918">
        <v>490</v>
      </c>
      <c r="S1918">
        <f t="shared" si="120"/>
        <v>6.2</v>
      </c>
    </row>
    <row r="1919" spans="1:19" x14ac:dyDescent="0.25">
      <c r="A1919" t="s">
        <v>110</v>
      </c>
      <c r="B1919" t="s">
        <v>4978</v>
      </c>
      <c r="C1919">
        <v>2014</v>
      </c>
      <c r="D1919">
        <f t="shared" si="117"/>
        <v>120048.7173</v>
      </c>
      <c r="E1919">
        <v>74595</v>
      </c>
      <c r="F1919" t="s">
        <v>4979</v>
      </c>
      <c r="G1919" t="s">
        <v>29</v>
      </c>
      <c r="H1919" t="s">
        <v>4980</v>
      </c>
      <c r="I1919" t="s">
        <v>95</v>
      </c>
      <c r="J1919" t="s">
        <v>73</v>
      </c>
      <c r="K1919" t="s">
        <v>22</v>
      </c>
      <c r="L1919" t="s">
        <v>23</v>
      </c>
      <c r="M1919">
        <f t="shared" si="118"/>
        <v>1</v>
      </c>
      <c r="N1919" t="s">
        <v>24</v>
      </c>
      <c r="O1919" t="s">
        <v>4981</v>
      </c>
      <c r="P1919">
        <f t="shared" si="119"/>
        <v>27907</v>
      </c>
      <c r="Q1919">
        <v>32450</v>
      </c>
      <c r="R1919">
        <v>495</v>
      </c>
      <c r="S1919">
        <f t="shared" si="120"/>
        <v>5</v>
      </c>
    </row>
    <row r="1920" spans="1:19" x14ac:dyDescent="0.25">
      <c r="A1920" t="s">
        <v>50</v>
      </c>
      <c r="B1920" t="s">
        <v>3013</v>
      </c>
      <c r="C1920">
        <v>2013</v>
      </c>
      <c r="D1920">
        <f t="shared" si="117"/>
        <v>140118.79644000001</v>
      </c>
      <c r="E1920">
        <v>87066</v>
      </c>
      <c r="F1920" t="s">
        <v>4982</v>
      </c>
      <c r="G1920" t="s">
        <v>29</v>
      </c>
      <c r="H1920" t="s">
        <v>261</v>
      </c>
      <c r="I1920" t="s">
        <v>95</v>
      </c>
      <c r="J1920" t="s">
        <v>61</v>
      </c>
      <c r="K1920" t="s">
        <v>22</v>
      </c>
      <c r="L1920" t="s">
        <v>41</v>
      </c>
      <c r="M1920">
        <f t="shared" si="118"/>
        <v>0</v>
      </c>
      <c r="N1920" t="s">
        <v>24</v>
      </c>
      <c r="O1920" t="s">
        <v>4983</v>
      </c>
      <c r="P1920">
        <f t="shared" si="119"/>
        <v>18059.14</v>
      </c>
      <c r="Q1920">
        <v>20999</v>
      </c>
      <c r="R1920">
        <v>310</v>
      </c>
      <c r="S1920">
        <f t="shared" si="120"/>
        <v>3</v>
      </c>
    </row>
    <row r="1921" spans="1:19" x14ac:dyDescent="0.25">
      <c r="A1921" t="s">
        <v>50</v>
      </c>
      <c r="B1921" t="s">
        <v>4069</v>
      </c>
      <c r="C1921">
        <v>2019</v>
      </c>
      <c r="D1921">
        <f t="shared" si="117"/>
        <v>61734.282399999996</v>
      </c>
      <c r="E1921">
        <v>38360</v>
      </c>
      <c r="F1921" t="s">
        <v>4984</v>
      </c>
      <c r="G1921" t="s">
        <v>29</v>
      </c>
      <c r="H1921" t="s">
        <v>1436</v>
      </c>
      <c r="I1921" t="s">
        <v>31</v>
      </c>
      <c r="J1921" t="s">
        <v>4985</v>
      </c>
      <c r="K1921" t="s">
        <v>22</v>
      </c>
      <c r="L1921" t="s">
        <v>41</v>
      </c>
      <c r="M1921">
        <f t="shared" si="118"/>
        <v>0</v>
      </c>
      <c r="O1921" t="s">
        <v>4986</v>
      </c>
      <c r="P1921">
        <f t="shared" si="119"/>
        <v>42944.959999999999</v>
      </c>
      <c r="Q1921">
        <v>49936</v>
      </c>
      <c r="R1921" t="e">
        <v>#VALUE!</v>
      </c>
      <c r="S1921" t="e">
        <f t="shared" si="120"/>
        <v>#VALUE!</v>
      </c>
    </row>
    <row r="1922" spans="1:19" x14ac:dyDescent="0.25">
      <c r="A1922" t="s">
        <v>201</v>
      </c>
      <c r="B1922" t="s">
        <v>1352</v>
      </c>
      <c r="C1922">
        <v>2020</v>
      </c>
      <c r="D1922">
        <f t="shared" si="117"/>
        <v>61154.92</v>
      </c>
      <c r="E1922">
        <v>38000</v>
      </c>
      <c r="F1922" t="s">
        <v>4987</v>
      </c>
      <c r="G1922" t="s">
        <v>29</v>
      </c>
      <c r="H1922" t="s">
        <v>2843</v>
      </c>
      <c r="I1922" t="s">
        <v>95</v>
      </c>
      <c r="J1922" t="s">
        <v>73</v>
      </c>
      <c r="K1922" t="s">
        <v>146</v>
      </c>
      <c r="L1922" t="s">
        <v>41</v>
      </c>
      <c r="M1922">
        <f t="shared" si="118"/>
        <v>0</v>
      </c>
      <c r="N1922" t="s">
        <v>24</v>
      </c>
      <c r="O1922" t="s">
        <v>2535</v>
      </c>
      <c r="P1922">
        <f t="shared" si="119"/>
        <v>36119.14</v>
      </c>
      <c r="Q1922">
        <v>41999</v>
      </c>
      <c r="R1922">
        <v>291</v>
      </c>
      <c r="S1922">
        <f t="shared" si="120"/>
        <v>3.8</v>
      </c>
    </row>
    <row r="1923" spans="1:19" x14ac:dyDescent="0.25">
      <c r="A1923" t="s">
        <v>97</v>
      </c>
      <c r="B1923" t="s">
        <v>3857</v>
      </c>
      <c r="C1923">
        <v>2018</v>
      </c>
      <c r="D1923">
        <f t="shared" ref="D1923:D1986" si="121">E1923*1.60934</f>
        <v>112076.04694</v>
      </c>
      <c r="E1923">
        <v>69641</v>
      </c>
      <c r="F1923" t="s">
        <v>4988</v>
      </c>
      <c r="G1923" t="s">
        <v>46</v>
      </c>
      <c r="H1923" t="s">
        <v>3198</v>
      </c>
      <c r="I1923" t="s">
        <v>521</v>
      </c>
      <c r="J1923" t="s">
        <v>118</v>
      </c>
      <c r="K1923" t="s">
        <v>22</v>
      </c>
      <c r="L1923" t="s">
        <v>23</v>
      </c>
      <c r="M1923">
        <f t="shared" ref="M1923:M1986" si="122">IF(ISNUMBER(SEARCH("At least 1 accident or damage reported", L1923)), 1, 0)</f>
        <v>1</v>
      </c>
      <c r="N1923" t="s">
        <v>24</v>
      </c>
      <c r="O1923" t="s">
        <v>1088</v>
      </c>
      <c r="P1923">
        <f t="shared" ref="P1923:P1986" si="123">Q1923*0.86</f>
        <v>20635.7</v>
      </c>
      <c r="Q1923">
        <v>23995</v>
      </c>
      <c r="R1923">
        <v>208</v>
      </c>
      <c r="S1923">
        <f t="shared" ref="S1923:S1986" si="124">VALUE(SUBSTITUTE(MID(H1923, SEARCH("L", H1923)-4, 4), "L", ""))</f>
        <v>2.5</v>
      </c>
    </row>
    <row r="1924" spans="1:19" x14ac:dyDescent="0.25">
      <c r="A1924" t="s">
        <v>97</v>
      </c>
      <c r="B1924" t="s">
        <v>2597</v>
      </c>
      <c r="C1924">
        <v>2022</v>
      </c>
      <c r="D1924">
        <f t="shared" si="121"/>
        <v>2051.9085</v>
      </c>
      <c r="E1924">
        <v>1275</v>
      </c>
      <c r="F1924" t="s">
        <v>4989</v>
      </c>
      <c r="G1924" t="s">
        <v>29</v>
      </c>
      <c r="H1924" t="s">
        <v>1295</v>
      </c>
      <c r="I1924" t="s">
        <v>21</v>
      </c>
      <c r="J1924" t="s">
        <v>40</v>
      </c>
      <c r="K1924" t="s">
        <v>22</v>
      </c>
      <c r="L1924" t="s">
        <v>41</v>
      </c>
      <c r="M1924">
        <f t="shared" si="122"/>
        <v>0</v>
      </c>
      <c r="N1924" t="s">
        <v>24</v>
      </c>
      <c r="O1924" t="s">
        <v>430</v>
      </c>
      <c r="P1924">
        <f t="shared" si="123"/>
        <v>41279.14</v>
      </c>
      <c r="Q1924">
        <v>47999</v>
      </c>
      <c r="R1924">
        <v>228</v>
      </c>
      <c r="S1924">
        <f t="shared" si="124"/>
        <v>2.4</v>
      </c>
    </row>
    <row r="1925" spans="1:19" x14ac:dyDescent="0.25">
      <c r="A1925" t="s">
        <v>68</v>
      </c>
      <c r="B1925" t="s">
        <v>1703</v>
      </c>
      <c r="C1925">
        <v>2001</v>
      </c>
      <c r="D1925">
        <f t="shared" si="121"/>
        <v>96560.4</v>
      </c>
      <c r="E1925">
        <v>60000</v>
      </c>
      <c r="F1925" t="s">
        <v>283</v>
      </c>
      <c r="G1925" t="s">
        <v>29</v>
      </c>
      <c r="H1925" t="s">
        <v>4329</v>
      </c>
      <c r="I1925" t="s">
        <v>134</v>
      </c>
      <c r="J1925" t="s">
        <v>22</v>
      </c>
      <c r="K1925" t="s">
        <v>33</v>
      </c>
      <c r="L1925" t="s">
        <v>41</v>
      </c>
      <c r="M1925">
        <f t="shared" si="122"/>
        <v>0</v>
      </c>
      <c r="N1925" t="s">
        <v>24</v>
      </c>
      <c r="O1925" t="s">
        <v>755</v>
      </c>
      <c r="P1925">
        <f t="shared" si="123"/>
        <v>21500</v>
      </c>
      <c r="Q1925">
        <v>25000</v>
      </c>
      <c r="R1925">
        <v>333</v>
      </c>
      <c r="S1925">
        <f t="shared" si="124"/>
        <v>3.2</v>
      </c>
    </row>
    <row r="1926" spans="1:19" x14ac:dyDescent="0.25">
      <c r="A1926" t="s">
        <v>210</v>
      </c>
      <c r="B1926" t="s">
        <v>2538</v>
      </c>
      <c r="C1926">
        <v>2014</v>
      </c>
      <c r="D1926">
        <f t="shared" si="121"/>
        <v>160048.86300000001</v>
      </c>
      <c r="E1926">
        <v>99450</v>
      </c>
      <c r="F1926" t="s">
        <v>4990</v>
      </c>
      <c r="G1926" t="s">
        <v>29</v>
      </c>
      <c r="H1926" t="s">
        <v>540</v>
      </c>
      <c r="I1926" t="s">
        <v>134</v>
      </c>
      <c r="J1926" t="s">
        <v>33</v>
      </c>
      <c r="K1926" t="s">
        <v>22</v>
      </c>
      <c r="L1926" t="s">
        <v>41</v>
      </c>
      <c r="M1926">
        <f t="shared" si="122"/>
        <v>0</v>
      </c>
      <c r="N1926" t="s">
        <v>24</v>
      </c>
      <c r="O1926" t="s">
        <v>352</v>
      </c>
      <c r="P1926">
        <f t="shared" si="123"/>
        <v>18060</v>
      </c>
      <c r="Q1926">
        <v>21000</v>
      </c>
      <c r="R1926">
        <v>285</v>
      </c>
      <c r="S1926">
        <f t="shared" si="124"/>
        <v>3.6</v>
      </c>
    </row>
    <row r="1927" spans="1:19" x14ac:dyDescent="0.25">
      <c r="A1927" t="s">
        <v>97</v>
      </c>
      <c r="B1927" t="s">
        <v>4991</v>
      </c>
      <c r="C1927">
        <v>2023</v>
      </c>
      <c r="D1927">
        <f t="shared" si="121"/>
        <v>321.86799999999999</v>
      </c>
      <c r="E1927">
        <v>200</v>
      </c>
      <c r="F1927" t="s">
        <v>4992</v>
      </c>
      <c r="G1927" t="s">
        <v>46</v>
      </c>
      <c r="H1927" t="s">
        <v>1433</v>
      </c>
      <c r="I1927" t="s">
        <v>165</v>
      </c>
      <c r="J1927" t="s">
        <v>40</v>
      </c>
      <c r="K1927" t="s">
        <v>118</v>
      </c>
      <c r="L1927" t="s">
        <v>41</v>
      </c>
      <c r="M1927">
        <f t="shared" si="122"/>
        <v>0</v>
      </c>
      <c r="N1927" t="s">
        <v>24</v>
      </c>
      <c r="O1927" t="s">
        <v>4993</v>
      </c>
      <c r="P1927">
        <f t="shared" si="123"/>
        <v>70950</v>
      </c>
      <c r="Q1927">
        <v>82500</v>
      </c>
      <c r="R1927">
        <v>437</v>
      </c>
      <c r="S1927">
        <f t="shared" si="124"/>
        <v>3.4</v>
      </c>
    </row>
    <row r="1928" spans="1:19" x14ac:dyDescent="0.25">
      <c r="A1928" t="s">
        <v>277</v>
      </c>
      <c r="B1928" t="s">
        <v>4994</v>
      </c>
      <c r="C1928">
        <v>2016</v>
      </c>
      <c r="D1928">
        <f t="shared" si="121"/>
        <v>109435.12</v>
      </c>
      <c r="E1928">
        <v>68000</v>
      </c>
      <c r="F1928" t="s">
        <v>750</v>
      </c>
      <c r="G1928" t="s">
        <v>29</v>
      </c>
      <c r="H1928" t="s">
        <v>874</v>
      </c>
      <c r="I1928" t="s">
        <v>107</v>
      </c>
      <c r="J1928" t="s">
        <v>33</v>
      </c>
      <c r="K1928" t="s">
        <v>22</v>
      </c>
      <c r="L1928" t="s">
        <v>23</v>
      </c>
      <c r="M1928">
        <f t="shared" si="122"/>
        <v>1</v>
      </c>
      <c r="N1928" t="s">
        <v>24</v>
      </c>
      <c r="O1928" t="s">
        <v>4995</v>
      </c>
      <c r="P1928">
        <f t="shared" si="123"/>
        <v>28337</v>
      </c>
      <c r="Q1928">
        <v>32950</v>
      </c>
      <c r="R1928">
        <v>310</v>
      </c>
      <c r="S1928">
        <f t="shared" si="124"/>
        <v>3.6</v>
      </c>
    </row>
    <row r="1929" spans="1:19" x14ac:dyDescent="0.25">
      <c r="A1929" t="s">
        <v>35</v>
      </c>
      <c r="B1929" t="s">
        <v>3670</v>
      </c>
      <c r="C1929">
        <v>2010</v>
      </c>
      <c r="D1929">
        <f t="shared" si="121"/>
        <v>341180.08</v>
      </c>
      <c r="E1929">
        <v>212000</v>
      </c>
      <c r="F1929" t="s">
        <v>4996</v>
      </c>
      <c r="G1929" t="s">
        <v>29</v>
      </c>
      <c r="H1929" t="s">
        <v>4997</v>
      </c>
      <c r="I1929" t="s">
        <v>72</v>
      </c>
      <c r="J1929" t="s">
        <v>33</v>
      </c>
      <c r="K1929" t="s">
        <v>22</v>
      </c>
      <c r="L1929" t="s">
        <v>23</v>
      </c>
      <c r="M1929">
        <f t="shared" si="122"/>
        <v>1</v>
      </c>
      <c r="N1929" t="s">
        <v>24</v>
      </c>
      <c r="O1929" t="s">
        <v>3631</v>
      </c>
      <c r="P1929">
        <f t="shared" si="123"/>
        <v>8127</v>
      </c>
      <c r="Q1929">
        <v>9450</v>
      </c>
      <c r="R1929">
        <v>303</v>
      </c>
      <c r="S1929">
        <f t="shared" si="124"/>
        <v>3.5</v>
      </c>
    </row>
    <row r="1930" spans="1:19" x14ac:dyDescent="0.25">
      <c r="A1930" t="s">
        <v>503</v>
      </c>
      <c r="B1930" t="s">
        <v>4998</v>
      </c>
      <c r="C1930">
        <v>2019</v>
      </c>
      <c r="D1930">
        <f t="shared" si="121"/>
        <v>117628.26994</v>
      </c>
      <c r="E1930">
        <v>73091</v>
      </c>
      <c r="F1930" t="s">
        <v>4999</v>
      </c>
      <c r="G1930" t="s">
        <v>245</v>
      </c>
      <c r="H1930" t="s">
        <v>3791</v>
      </c>
      <c r="I1930" t="s">
        <v>72</v>
      </c>
      <c r="J1930" t="s">
        <v>118</v>
      </c>
      <c r="K1930" t="s">
        <v>22</v>
      </c>
      <c r="L1930" t="s">
        <v>23</v>
      </c>
      <c r="M1930">
        <f t="shared" si="122"/>
        <v>1</v>
      </c>
      <c r="N1930" t="s">
        <v>24</v>
      </c>
      <c r="O1930" t="s">
        <v>5000</v>
      </c>
      <c r="P1930">
        <f t="shared" si="123"/>
        <v>50310</v>
      </c>
      <c r="Q1930">
        <v>58500</v>
      </c>
      <c r="R1930">
        <v>445</v>
      </c>
      <c r="S1930">
        <f t="shared" si="124"/>
        <v>6.6</v>
      </c>
    </row>
    <row r="1931" spans="1:19" x14ac:dyDescent="0.25">
      <c r="A1931" t="s">
        <v>201</v>
      </c>
      <c r="B1931" t="s">
        <v>5001</v>
      </c>
      <c r="C1931">
        <v>2023</v>
      </c>
      <c r="D1931">
        <f t="shared" si="121"/>
        <v>15127.796</v>
      </c>
      <c r="E1931">
        <v>9400</v>
      </c>
      <c r="F1931" t="s">
        <v>5002</v>
      </c>
      <c r="G1931" t="s">
        <v>331</v>
      </c>
      <c r="H1931" t="s">
        <v>5003</v>
      </c>
      <c r="I1931" t="s">
        <v>72</v>
      </c>
      <c r="J1931" t="s">
        <v>22</v>
      </c>
      <c r="K1931" t="s">
        <v>22</v>
      </c>
      <c r="L1931" t="s">
        <v>41</v>
      </c>
      <c r="M1931">
        <f t="shared" si="122"/>
        <v>0</v>
      </c>
      <c r="N1931" t="s">
        <v>24</v>
      </c>
      <c r="O1931" t="s">
        <v>3576</v>
      </c>
      <c r="P1931">
        <f t="shared" si="123"/>
        <v>27090</v>
      </c>
      <c r="Q1931">
        <v>31500</v>
      </c>
      <c r="R1931">
        <v>180</v>
      </c>
      <c r="S1931">
        <f t="shared" si="124"/>
        <v>1.6</v>
      </c>
    </row>
    <row r="1932" spans="1:19" x14ac:dyDescent="0.25">
      <c r="A1932" t="s">
        <v>277</v>
      </c>
      <c r="B1932" t="s">
        <v>392</v>
      </c>
      <c r="C1932">
        <v>2014</v>
      </c>
      <c r="D1932">
        <f t="shared" si="121"/>
        <v>189414.48998000001</v>
      </c>
      <c r="E1932">
        <v>117697</v>
      </c>
      <c r="F1932" t="s">
        <v>5004</v>
      </c>
      <c r="G1932" t="s">
        <v>29</v>
      </c>
      <c r="H1932" t="s">
        <v>280</v>
      </c>
      <c r="I1932" t="s">
        <v>95</v>
      </c>
      <c r="J1932" t="s">
        <v>22</v>
      </c>
      <c r="K1932" t="s">
        <v>22</v>
      </c>
      <c r="L1932" t="s">
        <v>23</v>
      </c>
      <c r="M1932">
        <f t="shared" si="122"/>
        <v>1</v>
      </c>
      <c r="N1932" t="s">
        <v>24</v>
      </c>
      <c r="O1932" t="s">
        <v>5005</v>
      </c>
      <c r="P1932">
        <f t="shared" si="123"/>
        <v>14598.5</v>
      </c>
      <c r="Q1932">
        <v>16975</v>
      </c>
      <c r="R1932">
        <v>300</v>
      </c>
      <c r="S1932">
        <f t="shared" si="124"/>
        <v>3.6</v>
      </c>
    </row>
    <row r="1933" spans="1:19" x14ac:dyDescent="0.25">
      <c r="A1933" t="s">
        <v>120</v>
      </c>
      <c r="B1933" t="s">
        <v>5006</v>
      </c>
      <c r="C1933">
        <v>2015</v>
      </c>
      <c r="D1933">
        <f t="shared" si="121"/>
        <v>153576.09752000001</v>
      </c>
      <c r="E1933">
        <v>95428</v>
      </c>
      <c r="F1933" t="s">
        <v>5007</v>
      </c>
      <c r="G1933" t="s">
        <v>29</v>
      </c>
      <c r="H1933" t="s">
        <v>5008</v>
      </c>
      <c r="I1933" t="s">
        <v>72</v>
      </c>
      <c r="J1933" t="s">
        <v>61</v>
      </c>
      <c r="K1933" t="s">
        <v>61</v>
      </c>
      <c r="L1933" t="s">
        <v>41</v>
      </c>
      <c r="M1933">
        <f t="shared" si="122"/>
        <v>0</v>
      </c>
      <c r="N1933" t="s">
        <v>24</v>
      </c>
      <c r="O1933" t="s">
        <v>449</v>
      </c>
      <c r="P1933">
        <f t="shared" si="123"/>
        <v>47300</v>
      </c>
      <c r="Q1933">
        <v>55000</v>
      </c>
      <c r="R1933">
        <v>621</v>
      </c>
      <c r="S1933">
        <f t="shared" si="124"/>
        <v>6</v>
      </c>
    </row>
    <row r="1934" spans="1:19" x14ac:dyDescent="0.25">
      <c r="A1934" t="s">
        <v>35</v>
      </c>
      <c r="B1934" t="s">
        <v>4397</v>
      </c>
      <c r="C1934">
        <v>2017</v>
      </c>
      <c r="D1934">
        <f t="shared" si="121"/>
        <v>187166.242</v>
      </c>
      <c r="E1934">
        <v>116300</v>
      </c>
      <c r="F1934" t="s">
        <v>5009</v>
      </c>
      <c r="G1934" t="s">
        <v>29</v>
      </c>
      <c r="H1934" t="s">
        <v>1375</v>
      </c>
      <c r="I1934" t="s">
        <v>21</v>
      </c>
      <c r="J1934" t="s">
        <v>33</v>
      </c>
      <c r="K1934" t="s">
        <v>146</v>
      </c>
      <c r="L1934" t="s">
        <v>41</v>
      </c>
      <c r="M1934">
        <f t="shared" si="122"/>
        <v>0</v>
      </c>
      <c r="N1934" t="s">
        <v>24</v>
      </c>
      <c r="O1934" t="s">
        <v>4832</v>
      </c>
      <c r="P1934">
        <f t="shared" si="123"/>
        <v>27477</v>
      </c>
      <c r="Q1934">
        <v>31950</v>
      </c>
      <c r="R1934">
        <v>301</v>
      </c>
      <c r="S1934">
        <f t="shared" si="124"/>
        <v>4.5999999999999996</v>
      </c>
    </row>
    <row r="1935" spans="1:19" x14ac:dyDescent="0.25">
      <c r="A1935" t="s">
        <v>56</v>
      </c>
      <c r="B1935" t="s">
        <v>5010</v>
      </c>
      <c r="C1935">
        <v>2019</v>
      </c>
      <c r="D1935">
        <f t="shared" si="121"/>
        <v>91375.106520000001</v>
      </c>
      <c r="E1935">
        <v>56778</v>
      </c>
      <c r="F1935" t="s">
        <v>5011</v>
      </c>
      <c r="G1935" t="s">
        <v>46</v>
      </c>
      <c r="H1935" t="s">
        <v>5012</v>
      </c>
      <c r="I1935" t="s">
        <v>48</v>
      </c>
      <c r="J1935" t="s">
        <v>22</v>
      </c>
      <c r="K1935" t="s">
        <v>22</v>
      </c>
      <c r="L1935" t="s">
        <v>41</v>
      </c>
      <c r="M1935">
        <f t="shared" si="122"/>
        <v>0</v>
      </c>
      <c r="N1935" t="s">
        <v>24</v>
      </c>
      <c r="O1935" t="s">
        <v>5013</v>
      </c>
      <c r="P1935">
        <f t="shared" si="123"/>
        <v>36033.14</v>
      </c>
      <c r="Q1935">
        <v>41899</v>
      </c>
      <c r="R1935">
        <v>321</v>
      </c>
      <c r="S1935">
        <f t="shared" si="124"/>
        <v>3</v>
      </c>
    </row>
    <row r="1936" spans="1:19" x14ac:dyDescent="0.25">
      <c r="A1936" t="s">
        <v>50</v>
      </c>
      <c r="B1936" t="s">
        <v>1370</v>
      </c>
      <c r="C1936">
        <v>2023</v>
      </c>
      <c r="D1936">
        <f t="shared" si="121"/>
        <v>9144.2698799999998</v>
      </c>
      <c r="E1936">
        <v>5682</v>
      </c>
      <c r="F1936" t="s">
        <v>5014</v>
      </c>
      <c r="G1936" t="s">
        <v>46</v>
      </c>
      <c r="H1936" t="s">
        <v>1110</v>
      </c>
      <c r="I1936" t="s">
        <v>39</v>
      </c>
      <c r="J1936" t="s">
        <v>5015</v>
      </c>
      <c r="K1936" t="s">
        <v>33</v>
      </c>
      <c r="L1936" t="s">
        <v>41</v>
      </c>
      <c r="M1936">
        <f t="shared" si="122"/>
        <v>0</v>
      </c>
      <c r="O1936" t="s">
        <v>5016</v>
      </c>
      <c r="P1936">
        <f t="shared" si="123"/>
        <v>41880.28</v>
      </c>
      <c r="Q1936">
        <v>48698</v>
      </c>
      <c r="R1936" t="e">
        <v>#VALUE!</v>
      </c>
      <c r="S1936">
        <f t="shared" si="124"/>
        <v>2</v>
      </c>
    </row>
    <row r="1937" spans="1:19" x14ac:dyDescent="0.25">
      <c r="A1937" t="s">
        <v>68</v>
      </c>
      <c r="B1937" t="s">
        <v>5017</v>
      </c>
      <c r="C1937">
        <v>2017</v>
      </c>
      <c r="D1937">
        <f t="shared" si="121"/>
        <v>59545.58</v>
      </c>
      <c r="E1937">
        <v>37000</v>
      </c>
      <c r="F1937" t="s">
        <v>1720</v>
      </c>
      <c r="G1937" t="s">
        <v>29</v>
      </c>
      <c r="H1937" t="s">
        <v>371</v>
      </c>
      <c r="I1937" t="s">
        <v>72</v>
      </c>
      <c r="J1937" t="s">
        <v>33</v>
      </c>
      <c r="K1937" t="s">
        <v>22</v>
      </c>
      <c r="L1937" t="s">
        <v>41</v>
      </c>
      <c r="M1937">
        <f t="shared" si="122"/>
        <v>0</v>
      </c>
      <c r="N1937" t="s">
        <v>24</v>
      </c>
      <c r="O1937" t="s">
        <v>67</v>
      </c>
      <c r="P1937">
        <f t="shared" si="123"/>
        <v>26660</v>
      </c>
      <c r="Q1937">
        <v>31000</v>
      </c>
      <c r="R1937">
        <v>248</v>
      </c>
      <c r="S1937">
        <f t="shared" si="124"/>
        <v>2</v>
      </c>
    </row>
    <row r="1938" spans="1:19" x14ac:dyDescent="0.25">
      <c r="A1938" t="s">
        <v>201</v>
      </c>
      <c r="B1938" t="s">
        <v>4534</v>
      </c>
      <c r="C1938">
        <v>2015</v>
      </c>
      <c r="D1938">
        <f t="shared" si="121"/>
        <v>166965.80632</v>
      </c>
      <c r="E1938">
        <v>103748</v>
      </c>
      <c r="F1938" t="s">
        <v>5018</v>
      </c>
      <c r="G1938" t="s">
        <v>29</v>
      </c>
      <c r="H1938" t="s">
        <v>5019</v>
      </c>
      <c r="I1938" t="s">
        <v>72</v>
      </c>
      <c r="J1938" t="s">
        <v>33</v>
      </c>
      <c r="K1938" t="s">
        <v>33</v>
      </c>
      <c r="L1938" t="s">
        <v>41</v>
      </c>
      <c r="M1938">
        <f t="shared" si="122"/>
        <v>0</v>
      </c>
      <c r="N1938" t="s">
        <v>24</v>
      </c>
      <c r="O1938" t="s">
        <v>726</v>
      </c>
      <c r="P1938">
        <f t="shared" si="123"/>
        <v>7310</v>
      </c>
      <c r="Q1938">
        <v>8500</v>
      </c>
      <c r="R1938">
        <v>173</v>
      </c>
      <c r="S1938">
        <f t="shared" si="124"/>
        <v>2</v>
      </c>
    </row>
    <row r="1939" spans="1:19" x14ac:dyDescent="0.25">
      <c r="A1939" t="s">
        <v>97</v>
      </c>
      <c r="B1939" t="s">
        <v>3120</v>
      </c>
      <c r="C1939">
        <v>2005</v>
      </c>
      <c r="D1939">
        <f t="shared" si="121"/>
        <v>138403.24</v>
      </c>
      <c r="E1939">
        <v>86000</v>
      </c>
      <c r="F1939" t="s">
        <v>674</v>
      </c>
      <c r="G1939" t="s">
        <v>29</v>
      </c>
      <c r="H1939" t="s">
        <v>1857</v>
      </c>
      <c r="I1939" t="s">
        <v>72</v>
      </c>
      <c r="J1939" t="s">
        <v>61</v>
      </c>
      <c r="K1939" t="s">
        <v>136</v>
      </c>
      <c r="L1939" t="s">
        <v>41</v>
      </c>
      <c r="M1939">
        <f t="shared" si="122"/>
        <v>0</v>
      </c>
      <c r="N1939" t="s">
        <v>24</v>
      </c>
      <c r="O1939" t="s">
        <v>1152</v>
      </c>
      <c r="P1939">
        <f t="shared" si="123"/>
        <v>19350</v>
      </c>
      <c r="Q1939">
        <v>22500</v>
      </c>
      <c r="R1939">
        <v>282</v>
      </c>
      <c r="S1939">
        <f t="shared" si="124"/>
        <v>4.7</v>
      </c>
    </row>
    <row r="1940" spans="1:19" x14ac:dyDescent="0.25">
      <c r="A1940" t="s">
        <v>84</v>
      </c>
      <c r="B1940" t="s">
        <v>115</v>
      </c>
      <c r="C1940">
        <v>2013</v>
      </c>
      <c r="D1940">
        <f t="shared" si="121"/>
        <v>202615.90599999999</v>
      </c>
      <c r="E1940">
        <v>125900</v>
      </c>
      <c r="F1940" t="s">
        <v>5020</v>
      </c>
      <c r="G1940" t="s">
        <v>29</v>
      </c>
      <c r="H1940" t="s">
        <v>117</v>
      </c>
      <c r="I1940" t="s">
        <v>72</v>
      </c>
      <c r="J1940" t="s">
        <v>22</v>
      </c>
      <c r="K1940" t="s">
        <v>146</v>
      </c>
      <c r="L1940" t="s">
        <v>41</v>
      </c>
      <c r="M1940">
        <f t="shared" si="122"/>
        <v>0</v>
      </c>
      <c r="N1940" t="s">
        <v>24</v>
      </c>
      <c r="O1940" t="s">
        <v>352</v>
      </c>
      <c r="P1940">
        <f t="shared" si="123"/>
        <v>18060</v>
      </c>
      <c r="Q1940">
        <v>21000</v>
      </c>
      <c r="R1940">
        <v>375</v>
      </c>
      <c r="S1940">
        <f t="shared" si="124"/>
        <v>5</v>
      </c>
    </row>
    <row r="1941" spans="1:19" x14ac:dyDescent="0.25">
      <c r="A1941" t="s">
        <v>130</v>
      </c>
      <c r="B1941" t="s">
        <v>5021</v>
      </c>
      <c r="C1941">
        <v>2023</v>
      </c>
      <c r="D1941">
        <f t="shared" si="121"/>
        <v>9977.9079999999994</v>
      </c>
      <c r="E1941">
        <v>6200</v>
      </c>
      <c r="F1941" t="s">
        <v>4073</v>
      </c>
      <c r="G1941" t="s">
        <v>29</v>
      </c>
      <c r="H1941" t="s">
        <v>660</v>
      </c>
      <c r="I1941" t="s">
        <v>191</v>
      </c>
      <c r="J1941" t="s">
        <v>22</v>
      </c>
      <c r="K1941" t="s">
        <v>33</v>
      </c>
      <c r="L1941" t="s">
        <v>41</v>
      </c>
      <c r="M1941">
        <f t="shared" si="122"/>
        <v>0</v>
      </c>
      <c r="N1941" t="s">
        <v>24</v>
      </c>
      <c r="O1941" t="s">
        <v>192</v>
      </c>
      <c r="P1941">
        <f t="shared" si="123"/>
        <v>41280</v>
      </c>
      <c r="Q1941">
        <v>48000</v>
      </c>
      <c r="R1941">
        <v>400</v>
      </c>
      <c r="S1941">
        <f t="shared" si="124"/>
        <v>5.6</v>
      </c>
    </row>
    <row r="1942" spans="1:19" x14ac:dyDescent="0.25">
      <c r="A1942" t="s">
        <v>16</v>
      </c>
      <c r="B1942" t="s">
        <v>1603</v>
      </c>
      <c r="C1942">
        <v>2019</v>
      </c>
      <c r="D1942">
        <f t="shared" si="121"/>
        <v>136793.9</v>
      </c>
      <c r="E1942">
        <v>85000</v>
      </c>
      <c r="F1942" t="s">
        <v>1365</v>
      </c>
      <c r="G1942" t="s">
        <v>245</v>
      </c>
      <c r="H1942" t="s">
        <v>2729</v>
      </c>
      <c r="I1942" t="s">
        <v>21</v>
      </c>
      <c r="J1942" t="s">
        <v>22</v>
      </c>
      <c r="K1942" t="s">
        <v>22</v>
      </c>
      <c r="L1942" t="s">
        <v>23</v>
      </c>
      <c r="M1942">
        <f t="shared" si="122"/>
        <v>1</v>
      </c>
      <c r="N1942" t="s">
        <v>24</v>
      </c>
      <c r="O1942" t="s">
        <v>285</v>
      </c>
      <c r="P1942">
        <f t="shared" si="123"/>
        <v>45150</v>
      </c>
      <c r="Q1942">
        <v>52500</v>
      </c>
      <c r="R1942">
        <v>450</v>
      </c>
      <c r="S1942">
        <f t="shared" si="124"/>
        <v>6.7</v>
      </c>
    </row>
    <row r="1943" spans="1:19" x14ac:dyDescent="0.25">
      <c r="A1943" t="s">
        <v>120</v>
      </c>
      <c r="B1943" t="s">
        <v>5022</v>
      </c>
      <c r="C1943">
        <v>2017</v>
      </c>
      <c r="D1943">
        <f t="shared" si="121"/>
        <v>31098.886159999998</v>
      </c>
      <c r="E1943">
        <v>19324</v>
      </c>
      <c r="F1943" t="s">
        <v>5023</v>
      </c>
      <c r="G1943" t="s">
        <v>29</v>
      </c>
      <c r="H1943" t="s">
        <v>5024</v>
      </c>
      <c r="I1943" t="s">
        <v>107</v>
      </c>
      <c r="J1943" t="s">
        <v>33</v>
      </c>
      <c r="K1943" t="s">
        <v>146</v>
      </c>
      <c r="L1943" t="s">
        <v>41</v>
      </c>
      <c r="M1943">
        <f t="shared" si="122"/>
        <v>0</v>
      </c>
      <c r="N1943" t="s">
        <v>24</v>
      </c>
      <c r="O1943" t="s">
        <v>1510</v>
      </c>
      <c r="P1943">
        <f t="shared" si="123"/>
        <v>64500</v>
      </c>
      <c r="Q1943">
        <v>75000</v>
      </c>
      <c r="R1943">
        <v>456</v>
      </c>
      <c r="S1943">
        <f t="shared" si="124"/>
        <v>4</v>
      </c>
    </row>
    <row r="1944" spans="1:19" x14ac:dyDescent="0.25">
      <c r="A1944" t="s">
        <v>363</v>
      </c>
      <c r="B1944" t="s">
        <v>4453</v>
      </c>
      <c r="C1944">
        <v>2018</v>
      </c>
      <c r="D1944">
        <f t="shared" si="121"/>
        <v>79297.009820000007</v>
      </c>
      <c r="E1944">
        <v>49273</v>
      </c>
      <c r="F1944" t="s">
        <v>5025</v>
      </c>
      <c r="G1944" t="s">
        <v>29</v>
      </c>
      <c r="H1944" t="s">
        <v>1808</v>
      </c>
      <c r="I1944" t="s">
        <v>72</v>
      </c>
      <c r="J1944" t="s">
        <v>214</v>
      </c>
      <c r="K1944" t="s">
        <v>22</v>
      </c>
      <c r="L1944" t="s">
        <v>41</v>
      </c>
      <c r="M1944">
        <f t="shared" si="122"/>
        <v>0</v>
      </c>
      <c r="N1944" t="s">
        <v>24</v>
      </c>
      <c r="O1944" t="s">
        <v>1181</v>
      </c>
      <c r="P1944">
        <f t="shared" si="123"/>
        <v>46440</v>
      </c>
      <c r="Q1944">
        <v>54000</v>
      </c>
      <c r="R1944">
        <v>420</v>
      </c>
      <c r="S1944">
        <f t="shared" si="124"/>
        <v>6.2</v>
      </c>
    </row>
    <row r="1945" spans="1:19" x14ac:dyDescent="0.25">
      <c r="A1945" t="s">
        <v>79</v>
      </c>
      <c r="B1945" t="s">
        <v>1226</v>
      </c>
      <c r="C1945">
        <v>2019</v>
      </c>
      <c r="D1945">
        <f t="shared" si="121"/>
        <v>67743.557960000006</v>
      </c>
      <c r="E1945">
        <v>42094</v>
      </c>
      <c r="F1945" t="s">
        <v>5026</v>
      </c>
      <c r="H1945" t="s">
        <v>3817</v>
      </c>
      <c r="I1945" t="s">
        <v>72</v>
      </c>
      <c r="J1945" t="s">
        <v>118</v>
      </c>
      <c r="K1945" t="s">
        <v>118</v>
      </c>
      <c r="L1945" t="s">
        <v>41</v>
      </c>
      <c r="M1945">
        <f t="shared" si="122"/>
        <v>0</v>
      </c>
      <c r="N1945" t="s">
        <v>24</v>
      </c>
      <c r="O1945" t="s">
        <v>675</v>
      </c>
      <c r="P1945">
        <f t="shared" si="123"/>
        <v>27520</v>
      </c>
      <c r="Q1945">
        <v>32000</v>
      </c>
      <c r="R1945" t="e">
        <v>#VALUE!</v>
      </c>
      <c r="S1945" t="e">
        <f t="shared" si="124"/>
        <v>#VALUE!</v>
      </c>
    </row>
    <row r="1946" spans="1:19" x14ac:dyDescent="0.25">
      <c r="A1946" t="s">
        <v>68</v>
      </c>
      <c r="B1946" t="s">
        <v>1703</v>
      </c>
      <c r="C1946">
        <v>2017</v>
      </c>
      <c r="D1946">
        <f t="shared" si="121"/>
        <v>70810.960000000006</v>
      </c>
      <c r="E1946">
        <v>44000</v>
      </c>
      <c r="F1946" t="s">
        <v>1679</v>
      </c>
      <c r="G1946" t="s">
        <v>29</v>
      </c>
      <c r="H1946" t="s">
        <v>382</v>
      </c>
      <c r="I1946" t="s">
        <v>48</v>
      </c>
      <c r="J1946" t="s">
        <v>40</v>
      </c>
      <c r="K1946" t="s">
        <v>22</v>
      </c>
      <c r="L1946" t="s">
        <v>41</v>
      </c>
      <c r="M1946">
        <f t="shared" si="122"/>
        <v>0</v>
      </c>
      <c r="N1946" t="s">
        <v>24</v>
      </c>
      <c r="O1946" t="s">
        <v>449</v>
      </c>
      <c r="P1946">
        <f t="shared" si="123"/>
        <v>47300</v>
      </c>
      <c r="Q1946">
        <v>55000</v>
      </c>
      <c r="R1946">
        <v>425</v>
      </c>
      <c r="S1946">
        <f t="shared" si="124"/>
        <v>3</v>
      </c>
    </row>
    <row r="1947" spans="1:19" x14ac:dyDescent="0.25">
      <c r="A1947" t="s">
        <v>148</v>
      </c>
      <c r="B1947" t="s">
        <v>4734</v>
      </c>
      <c r="C1947">
        <v>2012</v>
      </c>
      <c r="D1947">
        <f t="shared" si="121"/>
        <v>238789.04118</v>
      </c>
      <c r="E1947">
        <v>148377</v>
      </c>
      <c r="F1947" t="s">
        <v>5027</v>
      </c>
      <c r="G1947" t="s">
        <v>29</v>
      </c>
      <c r="H1947" t="s">
        <v>2933</v>
      </c>
      <c r="I1947" t="s">
        <v>21</v>
      </c>
      <c r="J1947" t="s">
        <v>40</v>
      </c>
      <c r="K1947" t="s">
        <v>22</v>
      </c>
      <c r="M1947">
        <f t="shared" si="122"/>
        <v>0</v>
      </c>
      <c r="O1947" t="s">
        <v>1519</v>
      </c>
      <c r="P1947">
        <f t="shared" si="123"/>
        <v>4730</v>
      </c>
      <c r="Q1947">
        <v>5500</v>
      </c>
      <c r="R1947">
        <v>138</v>
      </c>
      <c r="S1947">
        <f t="shared" si="124"/>
        <v>1.4</v>
      </c>
    </row>
    <row r="1948" spans="1:19" x14ac:dyDescent="0.25">
      <c r="A1948" t="s">
        <v>125</v>
      </c>
      <c r="B1948" t="s">
        <v>5028</v>
      </c>
      <c r="C1948">
        <v>2010</v>
      </c>
      <c r="D1948">
        <f t="shared" si="121"/>
        <v>112653.8</v>
      </c>
      <c r="E1948">
        <v>70000</v>
      </c>
      <c r="F1948" t="s">
        <v>229</v>
      </c>
      <c r="G1948" t="s">
        <v>29</v>
      </c>
      <c r="H1948" t="s">
        <v>374</v>
      </c>
      <c r="I1948" t="s">
        <v>134</v>
      </c>
      <c r="J1948" t="s">
        <v>487</v>
      </c>
      <c r="K1948" t="s">
        <v>22</v>
      </c>
      <c r="L1948" t="s">
        <v>41</v>
      </c>
      <c r="M1948">
        <f t="shared" si="122"/>
        <v>0</v>
      </c>
      <c r="N1948" t="s">
        <v>24</v>
      </c>
      <c r="O1948" t="s">
        <v>1463</v>
      </c>
      <c r="P1948">
        <f t="shared" si="123"/>
        <v>18920</v>
      </c>
      <c r="Q1948">
        <v>22000</v>
      </c>
      <c r="R1948">
        <v>425</v>
      </c>
      <c r="S1948">
        <f t="shared" si="124"/>
        <v>6.1</v>
      </c>
    </row>
    <row r="1949" spans="1:19" x14ac:dyDescent="0.25">
      <c r="A1949" t="s">
        <v>120</v>
      </c>
      <c r="B1949" t="s">
        <v>243</v>
      </c>
      <c r="C1949">
        <v>2016</v>
      </c>
      <c r="D1949">
        <f t="shared" si="121"/>
        <v>230602.32860000001</v>
      </c>
      <c r="E1949">
        <v>143290</v>
      </c>
      <c r="F1949" t="s">
        <v>5029</v>
      </c>
      <c r="G1949" t="s">
        <v>245</v>
      </c>
      <c r="H1949" t="s">
        <v>5030</v>
      </c>
      <c r="I1949" t="s">
        <v>72</v>
      </c>
      <c r="J1949" t="s">
        <v>118</v>
      </c>
      <c r="K1949" t="s">
        <v>22</v>
      </c>
      <c r="L1949" t="s">
        <v>41</v>
      </c>
      <c r="M1949">
        <f t="shared" si="122"/>
        <v>0</v>
      </c>
      <c r="N1949" t="s">
        <v>24</v>
      </c>
      <c r="O1949" t="s">
        <v>5031</v>
      </c>
      <c r="P1949">
        <f t="shared" si="123"/>
        <v>28801.399999999998</v>
      </c>
      <c r="Q1949">
        <v>33490</v>
      </c>
      <c r="R1949">
        <v>161</v>
      </c>
      <c r="S1949">
        <f t="shared" si="124"/>
        <v>2.1</v>
      </c>
    </row>
    <row r="1950" spans="1:19" x14ac:dyDescent="0.25">
      <c r="A1950" t="s">
        <v>16</v>
      </c>
      <c r="B1950" t="s">
        <v>5032</v>
      </c>
      <c r="C1950">
        <v>2019</v>
      </c>
      <c r="D1950">
        <f t="shared" si="121"/>
        <v>111374.3747</v>
      </c>
      <c r="E1950">
        <v>69205</v>
      </c>
      <c r="F1950" t="s">
        <v>5033</v>
      </c>
      <c r="G1950" t="s">
        <v>245</v>
      </c>
      <c r="H1950" t="s">
        <v>2729</v>
      </c>
      <c r="I1950" t="s">
        <v>107</v>
      </c>
      <c r="J1950" t="s">
        <v>118</v>
      </c>
      <c r="K1950" t="s">
        <v>22</v>
      </c>
      <c r="L1950" t="s">
        <v>41</v>
      </c>
      <c r="M1950">
        <f t="shared" si="122"/>
        <v>0</v>
      </c>
      <c r="N1950" t="s">
        <v>24</v>
      </c>
      <c r="O1950" t="s">
        <v>5034</v>
      </c>
      <c r="P1950">
        <f t="shared" si="123"/>
        <v>63210</v>
      </c>
      <c r="Q1950">
        <v>73500</v>
      </c>
      <c r="R1950">
        <v>450</v>
      </c>
      <c r="S1950">
        <f t="shared" si="124"/>
        <v>6.7</v>
      </c>
    </row>
    <row r="1951" spans="1:19" x14ac:dyDescent="0.25">
      <c r="A1951" t="s">
        <v>148</v>
      </c>
      <c r="B1951" t="s">
        <v>2195</v>
      </c>
      <c r="C1951">
        <v>2015</v>
      </c>
      <c r="D1951">
        <f t="shared" si="121"/>
        <v>198753.49</v>
      </c>
      <c r="E1951">
        <v>123500</v>
      </c>
      <c r="F1951" t="s">
        <v>2605</v>
      </c>
      <c r="G1951" t="s">
        <v>29</v>
      </c>
      <c r="H1951" t="s">
        <v>164</v>
      </c>
      <c r="I1951" t="s">
        <v>21</v>
      </c>
      <c r="J1951" t="s">
        <v>118</v>
      </c>
      <c r="K1951" t="s">
        <v>108</v>
      </c>
      <c r="L1951" t="s">
        <v>41</v>
      </c>
      <c r="M1951">
        <f t="shared" si="122"/>
        <v>0</v>
      </c>
      <c r="N1951" t="s">
        <v>24</v>
      </c>
      <c r="O1951" t="s">
        <v>5035</v>
      </c>
      <c r="P1951">
        <f t="shared" si="123"/>
        <v>22059</v>
      </c>
      <c r="Q1951">
        <v>25650</v>
      </c>
      <c r="R1951">
        <v>355</v>
      </c>
      <c r="S1951">
        <f t="shared" si="124"/>
        <v>5.3</v>
      </c>
    </row>
    <row r="1952" spans="1:19" x14ac:dyDescent="0.25">
      <c r="A1952" t="s">
        <v>50</v>
      </c>
      <c r="B1952" t="s">
        <v>5036</v>
      </c>
      <c r="C1952">
        <v>2018</v>
      </c>
      <c r="D1952">
        <f t="shared" si="121"/>
        <v>113897.81982</v>
      </c>
      <c r="E1952">
        <v>70773</v>
      </c>
      <c r="F1952" t="s">
        <v>5037</v>
      </c>
      <c r="G1952" t="s">
        <v>29</v>
      </c>
      <c r="H1952" t="s">
        <v>1694</v>
      </c>
      <c r="I1952" t="s">
        <v>72</v>
      </c>
      <c r="J1952" t="s">
        <v>118</v>
      </c>
      <c r="K1952" t="s">
        <v>22</v>
      </c>
      <c r="L1952" t="s">
        <v>41</v>
      </c>
      <c r="M1952">
        <f t="shared" si="122"/>
        <v>0</v>
      </c>
      <c r="N1952" t="s">
        <v>24</v>
      </c>
      <c r="O1952" t="s">
        <v>5038</v>
      </c>
      <c r="P1952">
        <f t="shared" si="123"/>
        <v>26617</v>
      </c>
      <c r="Q1952">
        <v>30950</v>
      </c>
      <c r="R1952">
        <v>333</v>
      </c>
      <c r="S1952">
        <f t="shared" si="124"/>
        <v>3</v>
      </c>
    </row>
    <row r="1953" spans="1:19" x14ac:dyDescent="0.25">
      <c r="A1953" t="s">
        <v>210</v>
      </c>
      <c r="B1953" t="s">
        <v>5039</v>
      </c>
      <c r="C1953">
        <v>2015</v>
      </c>
      <c r="D1953">
        <f t="shared" si="121"/>
        <v>175418.06</v>
      </c>
      <c r="E1953">
        <v>109000</v>
      </c>
      <c r="F1953" t="s">
        <v>4891</v>
      </c>
      <c r="G1953" t="s">
        <v>29</v>
      </c>
      <c r="H1953" t="s">
        <v>2519</v>
      </c>
      <c r="I1953" t="s">
        <v>72</v>
      </c>
      <c r="J1953" t="s">
        <v>33</v>
      </c>
      <c r="K1953" t="s">
        <v>33</v>
      </c>
      <c r="L1953" t="s">
        <v>23</v>
      </c>
      <c r="M1953">
        <f t="shared" si="122"/>
        <v>1</v>
      </c>
      <c r="N1953" t="s">
        <v>24</v>
      </c>
      <c r="O1953" t="s">
        <v>5040</v>
      </c>
      <c r="P1953">
        <f t="shared" si="123"/>
        <v>6535.14</v>
      </c>
      <c r="Q1953">
        <v>7599</v>
      </c>
      <c r="R1953">
        <v>158</v>
      </c>
      <c r="S1953">
        <f t="shared" si="124"/>
        <v>2</v>
      </c>
    </row>
    <row r="1954" spans="1:19" x14ac:dyDescent="0.25">
      <c r="A1954" t="s">
        <v>43</v>
      </c>
      <c r="B1954" t="s">
        <v>1742</v>
      </c>
      <c r="C1954">
        <v>2014</v>
      </c>
      <c r="D1954">
        <f t="shared" si="121"/>
        <v>114419.24597999999</v>
      </c>
      <c r="E1954">
        <v>71097</v>
      </c>
      <c r="F1954" t="s">
        <v>5041</v>
      </c>
      <c r="G1954" t="s">
        <v>29</v>
      </c>
      <c r="H1954" t="s">
        <v>1744</v>
      </c>
      <c r="I1954" t="s">
        <v>48</v>
      </c>
      <c r="J1954" t="s">
        <v>22</v>
      </c>
      <c r="K1954" t="s">
        <v>22</v>
      </c>
      <c r="L1954" t="s">
        <v>41</v>
      </c>
      <c r="M1954">
        <f t="shared" si="122"/>
        <v>0</v>
      </c>
      <c r="N1954" t="s">
        <v>24</v>
      </c>
      <c r="O1954" t="s">
        <v>5042</v>
      </c>
      <c r="P1954">
        <f t="shared" si="123"/>
        <v>16335.699999999999</v>
      </c>
      <c r="Q1954">
        <v>18995</v>
      </c>
      <c r="R1954">
        <v>325</v>
      </c>
      <c r="S1954">
        <f t="shared" si="124"/>
        <v>3.7</v>
      </c>
    </row>
    <row r="1955" spans="1:19" x14ac:dyDescent="0.25">
      <c r="A1955" t="s">
        <v>68</v>
      </c>
      <c r="B1955" t="s">
        <v>4071</v>
      </c>
      <c r="C1955">
        <v>2013</v>
      </c>
      <c r="D1955">
        <f t="shared" si="121"/>
        <v>122807.12606</v>
      </c>
      <c r="E1955">
        <v>76309</v>
      </c>
      <c r="F1955" t="s">
        <v>5043</v>
      </c>
      <c r="G1955" t="s">
        <v>29</v>
      </c>
      <c r="H1955" t="s">
        <v>479</v>
      </c>
      <c r="I1955" t="s">
        <v>72</v>
      </c>
      <c r="J1955" t="s">
        <v>61</v>
      </c>
      <c r="K1955" t="s">
        <v>22</v>
      </c>
      <c r="M1955">
        <f t="shared" si="122"/>
        <v>0</v>
      </c>
      <c r="O1955" t="s">
        <v>672</v>
      </c>
      <c r="P1955">
        <f t="shared" si="123"/>
        <v>10320</v>
      </c>
      <c r="Q1955">
        <v>12000</v>
      </c>
      <c r="R1955">
        <v>300</v>
      </c>
      <c r="S1955">
        <f t="shared" si="124"/>
        <v>3</v>
      </c>
    </row>
    <row r="1956" spans="1:19" x14ac:dyDescent="0.25">
      <c r="A1956" t="s">
        <v>79</v>
      </c>
      <c r="B1956" t="s">
        <v>5044</v>
      </c>
      <c r="C1956">
        <v>2018</v>
      </c>
      <c r="D1956">
        <f t="shared" si="121"/>
        <v>42822.928059999998</v>
      </c>
      <c r="E1956">
        <v>26609</v>
      </c>
      <c r="F1956" t="s">
        <v>5045</v>
      </c>
      <c r="H1956" t="s">
        <v>1019</v>
      </c>
      <c r="I1956" t="s">
        <v>39</v>
      </c>
      <c r="J1956" t="s">
        <v>33</v>
      </c>
      <c r="K1956" t="s">
        <v>136</v>
      </c>
      <c r="L1956" t="s">
        <v>41</v>
      </c>
      <c r="M1956">
        <f t="shared" si="122"/>
        <v>0</v>
      </c>
      <c r="O1956" t="s">
        <v>1314</v>
      </c>
      <c r="P1956">
        <f t="shared" si="123"/>
        <v>31818.28</v>
      </c>
      <c r="Q1956">
        <v>36998</v>
      </c>
      <c r="R1956" t="e">
        <v>#VALUE!</v>
      </c>
      <c r="S1956" t="e">
        <f t="shared" si="124"/>
        <v>#VALUE!</v>
      </c>
    </row>
    <row r="1957" spans="1:19" x14ac:dyDescent="0.25">
      <c r="A1957" t="s">
        <v>84</v>
      </c>
      <c r="B1957" t="s">
        <v>5046</v>
      </c>
      <c r="C1957">
        <v>2023</v>
      </c>
      <c r="D1957">
        <f t="shared" si="121"/>
        <v>6640.1368400000001</v>
      </c>
      <c r="E1957">
        <v>4126</v>
      </c>
      <c r="F1957" t="s">
        <v>5047</v>
      </c>
      <c r="G1957" t="s">
        <v>46</v>
      </c>
      <c r="H1957" t="s">
        <v>3053</v>
      </c>
      <c r="I1957" t="s">
        <v>72</v>
      </c>
      <c r="J1957" t="s">
        <v>22</v>
      </c>
      <c r="K1957" t="s">
        <v>146</v>
      </c>
      <c r="M1957">
        <f t="shared" si="122"/>
        <v>0</v>
      </c>
      <c r="O1957" t="s">
        <v>5048</v>
      </c>
      <c r="P1957">
        <f t="shared" si="123"/>
        <v>133300</v>
      </c>
      <c r="Q1957">
        <v>155000</v>
      </c>
      <c r="R1957">
        <v>395</v>
      </c>
      <c r="S1957">
        <f t="shared" si="124"/>
        <v>3</v>
      </c>
    </row>
    <row r="1958" spans="1:19" x14ac:dyDescent="0.25">
      <c r="A1958" t="s">
        <v>130</v>
      </c>
      <c r="B1958" t="s">
        <v>5049</v>
      </c>
      <c r="C1958">
        <v>1996</v>
      </c>
      <c r="D1958">
        <f t="shared" si="121"/>
        <v>258282.97659999999</v>
      </c>
      <c r="E1958">
        <v>160490</v>
      </c>
      <c r="F1958" t="s">
        <v>5050</v>
      </c>
      <c r="G1958" t="s">
        <v>136</v>
      </c>
      <c r="H1958" t="s">
        <v>136</v>
      </c>
      <c r="I1958" t="s">
        <v>839</v>
      </c>
      <c r="J1958" t="s">
        <v>33</v>
      </c>
      <c r="K1958" t="s">
        <v>22</v>
      </c>
      <c r="L1958" t="s">
        <v>41</v>
      </c>
      <c r="M1958">
        <f t="shared" si="122"/>
        <v>0</v>
      </c>
      <c r="N1958" t="s">
        <v>24</v>
      </c>
      <c r="O1958" t="s">
        <v>49</v>
      </c>
      <c r="P1958">
        <f t="shared" si="123"/>
        <v>13330</v>
      </c>
      <c r="Q1958">
        <v>15500</v>
      </c>
      <c r="R1958" t="e">
        <v>#VALUE!</v>
      </c>
      <c r="S1958" t="e">
        <f t="shared" si="124"/>
        <v>#VALUE!</v>
      </c>
    </row>
    <row r="1959" spans="1:19" x14ac:dyDescent="0.25">
      <c r="A1959" t="s">
        <v>363</v>
      </c>
      <c r="B1959" t="s">
        <v>3474</v>
      </c>
      <c r="C1959">
        <v>2014</v>
      </c>
      <c r="D1959">
        <f t="shared" si="121"/>
        <v>129390.936</v>
      </c>
      <c r="E1959">
        <v>80400</v>
      </c>
      <c r="F1959" t="s">
        <v>5051</v>
      </c>
      <c r="G1959" t="s">
        <v>29</v>
      </c>
      <c r="H1959" t="s">
        <v>3476</v>
      </c>
      <c r="I1959" t="s">
        <v>72</v>
      </c>
      <c r="J1959" t="s">
        <v>61</v>
      </c>
      <c r="K1959" t="s">
        <v>22</v>
      </c>
      <c r="L1959" t="s">
        <v>23</v>
      </c>
      <c r="M1959">
        <f t="shared" si="122"/>
        <v>1</v>
      </c>
      <c r="N1959" t="s">
        <v>24</v>
      </c>
      <c r="O1959" t="s">
        <v>1096</v>
      </c>
      <c r="P1959">
        <f t="shared" si="123"/>
        <v>12900</v>
      </c>
      <c r="Q1959">
        <v>15000</v>
      </c>
      <c r="R1959">
        <v>202</v>
      </c>
      <c r="S1959">
        <f t="shared" si="124"/>
        <v>2.5</v>
      </c>
    </row>
    <row r="1960" spans="1:19" x14ac:dyDescent="0.25">
      <c r="A1960" t="s">
        <v>97</v>
      </c>
      <c r="B1960" t="s">
        <v>5052</v>
      </c>
      <c r="C1960">
        <v>2010</v>
      </c>
      <c r="D1960">
        <f t="shared" si="121"/>
        <v>198946.61079999999</v>
      </c>
      <c r="E1960">
        <v>123620</v>
      </c>
      <c r="F1960" t="s">
        <v>5053</v>
      </c>
      <c r="G1960" t="s">
        <v>29</v>
      </c>
      <c r="H1960" t="s">
        <v>3410</v>
      </c>
      <c r="I1960" t="s">
        <v>557</v>
      </c>
      <c r="J1960" t="s">
        <v>22</v>
      </c>
      <c r="K1960" t="s">
        <v>22</v>
      </c>
      <c r="L1960" t="s">
        <v>23</v>
      </c>
      <c r="M1960">
        <f t="shared" si="122"/>
        <v>1</v>
      </c>
      <c r="N1960" t="s">
        <v>24</v>
      </c>
      <c r="O1960" t="s">
        <v>1011</v>
      </c>
      <c r="P1960">
        <f t="shared" si="123"/>
        <v>8514</v>
      </c>
      <c r="Q1960">
        <v>9900</v>
      </c>
      <c r="R1960">
        <v>179</v>
      </c>
      <c r="S1960">
        <f t="shared" si="124"/>
        <v>2.5</v>
      </c>
    </row>
    <row r="1961" spans="1:19" x14ac:dyDescent="0.25">
      <c r="A1961" t="s">
        <v>56</v>
      </c>
      <c r="B1961" t="s">
        <v>5054</v>
      </c>
      <c r="C1961">
        <v>2011</v>
      </c>
      <c r="D1961">
        <f t="shared" si="121"/>
        <v>302367.62722000002</v>
      </c>
      <c r="E1961">
        <v>187883</v>
      </c>
      <c r="F1961" t="s">
        <v>5055</v>
      </c>
      <c r="G1961" t="s">
        <v>29</v>
      </c>
      <c r="H1961" t="s">
        <v>3317</v>
      </c>
      <c r="I1961" t="s">
        <v>72</v>
      </c>
      <c r="J1961" t="s">
        <v>214</v>
      </c>
      <c r="K1961" t="s">
        <v>146</v>
      </c>
      <c r="L1961" t="s">
        <v>41</v>
      </c>
      <c r="M1961">
        <f t="shared" si="122"/>
        <v>0</v>
      </c>
      <c r="N1961" t="s">
        <v>24</v>
      </c>
      <c r="O1961" t="s">
        <v>1519</v>
      </c>
      <c r="P1961">
        <f t="shared" si="123"/>
        <v>4730</v>
      </c>
      <c r="Q1961">
        <v>5500</v>
      </c>
      <c r="R1961">
        <v>201</v>
      </c>
      <c r="S1961">
        <f t="shared" si="124"/>
        <v>2.4</v>
      </c>
    </row>
    <row r="1962" spans="1:19" x14ac:dyDescent="0.25">
      <c r="A1962" t="s">
        <v>120</v>
      </c>
      <c r="B1962" t="s">
        <v>1652</v>
      </c>
      <c r="C1962">
        <v>2020</v>
      </c>
      <c r="D1962">
        <f t="shared" si="121"/>
        <v>72420.3</v>
      </c>
      <c r="E1962">
        <v>45000</v>
      </c>
      <c r="F1962" t="s">
        <v>1357</v>
      </c>
      <c r="G1962" t="s">
        <v>29</v>
      </c>
      <c r="H1962" t="s">
        <v>1654</v>
      </c>
      <c r="I1962" t="s">
        <v>72</v>
      </c>
      <c r="J1962" t="s">
        <v>22</v>
      </c>
      <c r="K1962" t="s">
        <v>22</v>
      </c>
      <c r="L1962" t="s">
        <v>41</v>
      </c>
      <c r="M1962">
        <f t="shared" si="122"/>
        <v>0</v>
      </c>
      <c r="N1962" t="s">
        <v>24</v>
      </c>
      <c r="O1962" t="s">
        <v>5056</v>
      </c>
      <c r="P1962">
        <f t="shared" si="123"/>
        <v>114380</v>
      </c>
      <c r="Q1962">
        <v>133000</v>
      </c>
      <c r="R1962">
        <v>416</v>
      </c>
      <c r="S1962">
        <f t="shared" si="124"/>
        <v>4</v>
      </c>
    </row>
    <row r="1963" spans="1:19" x14ac:dyDescent="0.25">
      <c r="A1963" t="s">
        <v>237</v>
      </c>
      <c r="B1963" t="s">
        <v>5057</v>
      </c>
      <c r="C1963">
        <v>2022</v>
      </c>
      <c r="D1963">
        <f t="shared" si="121"/>
        <v>40909.4228</v>
      </c>
      <c r="E1963">
        <v>25420</v>
      </c>
      <c r="F1963" t="s">
        <v>5058</v>
      </c>
      <c r="G1963" t="s">
        <v>29</v>
      </c>
      <c r="H1963" t="s">
        <v>2519</v>
      </c>
      <c r="I1963" t="s">
        <v>521</v>
      </c>
      <c r="J1963" t="s">
        <v>214</v>
      </c>
      <c r="K1963" t="s">
        <v>33</v>
      </c>
      <c r="L1963" t="s">
        <v>41</v>
      </c>
      <c r="M1963">
        <f t="shared" si="122"/>
        <v>0</v>
      </c>
      <c r="N1963" t="s">
        <v>24</v>
      </c>
      <c r="O1963" t="s">
        <v>1201</v>
      </c>
      <c r="P1963">
        <f t="shared" si="123"/>
        <v>21070</v>
      </c>
      <c r="Q1963">
        <v>24500</v>
      </c>
      <c r="R1963">
        <v>158</v>
      </c>
      <c r="S1963">
        <f t="shared" si="124"/>
        <v>2</v>
      </c>
    </row>
    <row r="1964" spans="1:19" x14ac:dyDescent="0.25">
      <c r="A1964" t="s">
        <v>68</v>
      </c>
      <c r="B1964" t="s">
        <v>1703</v>
      </c>
      <c r="C1964">
        <v>2011</v>
      </c>
      <c r="D1964">
        <f t="shared" si="121"/>
        <v>209212.59065999999</v>
      </c>
      <c r="E1964">
        <v>129999</v>
      </c>
      <c r="F1964" t="s">
        <v>5059</v>
      </c>
      <c r="G1964" t="s">
        <v>29</v>
      </c>
      <c r="H1964" t="s">
        <v>2527</v>
      </c>
      <c r="I1964" t="s">
        <v>134</v>
      </c>
      <c r="J1964" t="s">
        <v>118</v>
      </c>
      <c r="K1964" t="s">
        <v>22</v>
      </c>
      <c r="L1964" t="s">
        <v>41</v>
      </c>
      <c r="M1964">
        <f t="shared" si="122"/>
        <v>0</v>
      </c>
      <c r="N1964" t="s">
        <v>24</v>
      </c>
      <c r="O1964" t="s">
        <v>1136</v>
      </c>
      <c r="P1964">
        <f t="shared" si="123"/>
        <v>25799.14</v>
      </c>
      <c r="Q1964">
        <v>29999</v>
      </c>
      <c r="R1964">
        <v>414</v>
      </c>
      <c r="S1964">
        <f t="shared" si="124"/>
        <v>4</v>
      </c>
    </row>
    <row r="1965" spans="1:19" x14ac:dyDescent="0.25">
      <c r="A1965" t="s">
        <v>68</v>
      </c>
      <c r="B1965" t="s">
        <v>1703</v>
      </c>
      <c r="C1965">
        <v>2008</v>
      </c>
      <c r="D1965">
        <f t="shared" si="121"/>
        <v>66060.188320000001</v>
      </c>
      <c r="E1965">
        <v>41048</v>
      </c>
      <c r="F1965" t="s">
        <v>5060</v>
      </c>
      <c r="G1965" t="s">
        <v>29</v>
      </c>
      <c r="H1965" t="s">
        <v>2527</v>
      </c>
      <c r="I1965" t="s">
        <v>107</v>
      </c>
      <c r="J1965" t="s">
        <v>33</v>
      </c>
      <c r="K1965" t="s">
        <v>146</v>
      </c>
      <c r="L1965" t="s">
        <v>41</v>
      </c>
      <c r="M1965">
        <f t="shared" si="122"/>
        <v>0</v>
      </c>
      <c r="N1965" t="s">
        <v>24</v>
      </c>
      <c r="O1965" t="s">
        <v>5061</v>
      </c>
      <c r="P1965">
        <f t="shared" si="123"/>
        <v>33101.4</v>
      </c>
      <c r="Q1965">
        <v>38490</v>
      </c>
      <c r="R1965">
        <v>414</v>
      </c>
      <c r="S1965">
        <f t="shared" si="124"/>
        <v>4</v>
      </c>
    </row>
    <row r="1966" spans="1:19" x14ac:dyDescent="0.25">
      <c r="A1966" t="s">
        <v>130</v>
      </c>
      <c r="B1966" t="s">
        <v>5062</v>
      </c>
      <c r="C1966">
        <v>2010</v>
      </c>
      <c r="D1966">
        <f t="shared" si="121"/>
        <v>116677.15</v>
      </c>
      <c r="E1966">
        <v>72500</v>
      </c>
      <c r="F1966" t="s">
        <v>4219</v>
      </c>
      <c r="G1966" t="s">
        <v>29</v>
      </c>
      <c r="H1966" t="s">
        <v>3384</v>
      </c>
      <c r="I1966" t="s">
        <v>134</v>
      </c>
      <c r="J1966" t="s">
        <v>108</v>
      </c>
      <c r="K1966" t="s">
        <v>22</v>
      </c>
      <c r="L1966" t="s">
        <v>41</v>
      </c>
      <c r="M1966">
        <f t="shared" si="122"/>
        <v>0</v>
      </c>
      <c r="N1966" t="s">
        <v>24</v>
      </c>
      <c r="O1966" t="s">
        <v>4774</v>
      </c>
      <c r="P1966">
        <f t="shared" si="123"/>
        <v>5805</v>
      </c>
      <c r="Q1966">
        <v>6750</v>
      </c>
      <c r="R1966">
        <v>122</v>
      </c>
      <c r="S1966">
        <f t="shared" si="124"/>
        <v>1.8</v>
      </c>
    </row>
    <row r="1967" spans="1:19" x14ac:dyDescent="0.25">
      <c r="A1967" t="s">
        <v>567</v>
      </c>
      <c r="B1967" t="s">
        <v>5063</v>
      </c>
      <c r="C1967">
        <v>2014</v>
      </c>
      <c r="D1967">
        <f t="shared" si="121"/>
        <v>230763.26259999999</v>
      </c>
      <c r="E1967">
        <v>143390</v>
      </c>
      <c r="F1967" t="s">
        <v>5064</v>
      </c>
      <c r="G1967" t="s">
        <v>29</v>
      </c>
      <c r="H1967" t="s">
        <v>1067</v>
      </c>
      <c r="I1967" t="s">
        <v>21</v>
      </c>
      <c r="J1967" t="s">
        <v>118</v>
      </c>
      <c r="K1967" t="s">
        <v>136</v>
      </c>
      <c r="L1967" t="s">
        <v>41</v>
      </c>
      <c r="M1967">
        <f t="shared" si="122"/>
        <v>0</v>
      </c>
      <c r="N1967" t="s">
        <v>24</v>
      </c>
      <c r="O1967" t="s">
        <v>2056</v>
      </c>
      <c r="P1967">
        <f t="shared" si="123"/>
        <v>11180</v>
      </c>
      <c r="Q1967">
        <v>13000</v>
      </c>
      <c r="R1967">
        <v>280</v>
      </c>
      <c r="S1967">
        <f t="shared" si="124"/>
        <v>3.6</v>
      </c>
    </row>
    <row r="1968" spans="1:19" x14ac:dyDescent="0.25">
      <c r="A1968" t="s">
        <v>56</v>
      </c>
      <c r="B1968" t="s">
        <v>5065</v>
      </c>
      <c r="C1968">
        <v>2018</v>
      </c>
      <c r="D1968">
        <f t="shared" si="121"/>
        <v>110119.0895</v>
      </c>
      <c r="E1968">
        <v>68425</v>
      </c>
      <c r="F1968" t="s">
        <v>5066</v>
      </c>
      <c r="G1968" t="s">
        <v>29</v>
      </c>
      <c r="H1968" t="s">
        <v>5067</v>
      </c>
      <c r="I1968" t="s">
        <v>21</v>
      </c>
      <c r="J1968" t="s">
        <v>33</v>
      </c>
      <c r="K1968" t="s">
        <v>136</v>
      </c>
      <c r="L1968" t="s">
        <v>23</v>
      </c>
      <c r="M1968">
        <f t="shared" si="122"/>
        <v>1</v>
      </c>
      <c r="N1968" t="s">
        <v>24</v>
      </c>
      <c r="O1968" t="s">
        <v>2737</v>
      </c>
      <c r="P1968">
        <f t="shared" si="123"/>
        <v>20210</v>
      </c>
      <c r="Q1968">
        <v>23500</v>
      </c>
      <c r="R1968">
        <v>279</v>
      </c>
      <c r="S1968">
        <f t="shared" si="124"/>
        <v>3.5</v>
      </c>
    </row>
    <row r="1969" spans="1:19" x14ac:dyDescent="0.25">
      <c r="A1969" t="s">
        <v>97</v>
      </c>
      <c r="B1969" t="s">
        <v>1659</v>
      </c>
      <c r="C1969">
        <v>2018</v>
      </c>
      <c r="D1969">
        <f t="shared" si="121"/>
        <v>152887.29999999999</v>
      </c>
      <c r="E1969">
        <v>95000</v>
      </c>
      <c r="F1969" t="s">
        <v>803</v>
      </c>
      <c r="G1969" t="s">
        <v>29</v>
      </c>
      <c r="H1969" t="s">
        <v>3431</v>
      </c>
      <c r="I1969" t="s">
        <v>72</v>
      </c>
      <c r="J1969" t="s">
        <v>61</v>
      </c>
      <c r="K1969" t="s">
        <v>108</v>
      </c>
      <c r="L1969" t="s">
        <v>41</v>
      </c>
      <c r="M1969">
        <f t="shared" si="122"/>
        <v>0</v>
      </c>
      <c r="N1969" t="s">
        <v>24</v>
      </c>
      <c r="O1969" t="s">
        <v>1590</v>
      </c>
      <c r="P1969">
        <f t="shared" si="123"/>
        <v>28380</v>
      </c>
      <c r="Q1969">
        <v>33000</v>
      </c>
      <c r="R1969">
        <v>270</v>
      </c>
      <c r="S1969">
        <f t="shared" si="124"/>
        <v>4</v>
      </c>
    </row>
    <row r="1970" spans="1:19" x14ac:dyDescent="0.25">
      <c r="A1970" t="s">
        <v>567</v>
      </c>
      <c r="B1970" t="s">
        <v>1794</v>
      </c>
      <c r="C1970">
        <v>2019</v>
      </c>
      <c r="D1970">
        <f t="shared" si="121"/>
        <v>46670.86</v>
      </c>
      <c r="E1970">
        <v>29000</v>
      </c>
      <c r="F1970" t="s">
        <v>1736</v>
      </c>
      <c r="G1970" t="s">
        <v>29</v>
      </c>
      <c r="H1970" t="s">
        <v>1385</v>
      </c>
      <c r="I1970" t="s">
        <v>95</v>
      </c>
      <c r="J1970" t="s">
        <v>33</v>
      </c>
      <c r="K1970" t="s">
        <v>22</v>
      </c>
      <c r="L1970" t="s">
        <v>23</v>
      </c>
      <c r="M1970">
        <f t="shared" si="122"/>
        <v>1</v>
      </c>
      <c r="N1970" t="s">
        <v>24</v>
      </c>
      <c r="O1970" t="s">
        <v>2983</v>
      </c>
      <c r="P1970">
        <f t="shared" si="123"/>
        <v>42570</v>
      </c>
      <c r="Q1970">
        <v>49500</v>
      </c>
      <c r="R1970">
        <v>395</v>
      </c>
      <c r="S1970">
        <f t="shared" si="124"/>
        <v>5.7</v>
      </c>
    </row>
    <row r="1971" spans="1:19" x14ac:dyDescent="0.25">
      <c r="A1971" t="s">
        <v>148</v>
      </c>
      <c r="B1971" t="s">
        <v>1233</v>
      </c>
      <c r="C1971">
        <v>2003</v>
      </c>
      <c r="D1971">
        <f t="shared" si="121"/>
        <v>233354.3</v>
      </c>
      <c r="E1971">
        <v>145000</v>
      </c>
      <c r="F1971" t="s">
        <v>4748</v>
      </c>
      <c r="G1971" t="s">
        <v>29</v>
      </c>
      <c r="H1971" t="s">
        <v>3640</v>
      </c>
      <c r="I1971" t="s">
        <v>72</v>
      </c>
      <c r="J1971" t="s">
        <v>40</v>
      </c>
      <c r="K1971" t="s">
        <v>22</v>
      </c>
      <c r="L1971" t="s">
        <v>41</v>
      </c>
      <c r="M1971">
        <f t="shared" si="122"/>
        <v>0</v>
      </c>
      <c r="N1971" t="s">
        <v>24</v>
      </c>
      <c r="O1971" t="s">
        <v>1463</v>
      </c>
      <c r="P1971">
        <f t="shared" si="123"/>
        <v>18920</v>
      </c>
      <c r="Q1971">
        <v>22000</v>
      </c>
      <c r="R1971">
        <v>350</v>
      </c>
      <c r="S1971">
        <f t="shared" si="124"/>
        <v>5.7</v>
      </c>
    </row>
    <row r="1972" spans="1:19" x14ac:dyDescent="0.25">
      <c r="A1972" t="s">
        <v>84</v>
      </c>
      <c r="B1972" t="s">
        <v>5068</v>
      </c>
      <c r="C1972">
        <v>2020</v>
      </c>
      <c r="D1972">
        <f t="shared" si="121"/>
        <v>47797.398000000001</v>
      </c>
      <c r="E1972">
        <v>29700</v>
      </c>
      <c r="F1972" t="s">
        <v>5069</v>
      </c>
      <c r="G1972" t="s">
        <v>46</v>
      </c>
      <c r="H1972" t="s">
        <v>3053</v>
      </c>
      <c r="I1972" t="s">
        <v>95</v>
      </c>
      <c r="J1972" t="s">
        <v>73</v>
      </c>
      <c r="K1972" t="s">
        <v>22</v>
      </c>
      <c r="M1972">
        <f t="shared" si="122"/>
        <v>0</v>
      </c>
      <c r="O1972" t="s">
        <v>1176</v>
      </c>
      <c r="P1972">
        <f t="shared" si="123"/>
        <v>58480</v>
      </c>
      <c r="Q1972">
        <v>68000</v>
      </c>
      <c r="R1972">
        <v>395</v>
      </c>
      <c r="S1972">
        <f t="shared" si="124"/>
        <v>3</v>
      </c>
    </row>
    <row r="1973" spans="1:19" x14ac:dyDescent="0.25">
      <c r="A1973" t="s">
        <v>210</v>
      </c>
      <c r="B1973" t="s">
        <v>3351</v>
      </c>
      <c r="C1973">
        <v>2011</v>
      </c>
      <c r="D1973">
        <f t="shared" si="121"/>
        <v>158774.26572</v>
      </c>
      <c r="E1973">
        <v>98658</v>
      </c>
      <c r="F1973" t="s">
        <v>5070</v>
      </c>
      <c r="G1973" t="s">
        <v>29</v>
      </c>
      <c r="H1973" t="s">
        <v>4111</v>
      </c>
      <c r="I1973" t="s">
        <v>247</v>
      </c>
      <c r="J1973" t="s">
        <v>118</v>
      </c>
      <c r="K1973" t="s">
        <v>33</v>
      </c>
      <c r="L1973" t="s">
        <v>41</v>
      </c>
      <c r="M1973">
        <f t="shared" si="122"/>
        <v>0</v>
      </c>
      <c r="N1973" t="s">
        <v>24</v>
      </c>
      <c r="O1973" t="s">
        <v>1887</v>
      </c>
      <c r="P1973">
        <f t="shared" si="123"/>
        <v>12895.699999999999</v>
      </c>
      <c r="Q1973">
        <v>14995</v>
      </c>
      <c r="R1973">
        <v>360</v>
      </c>
      <c r="S1973">
        <f t="shared" si="124"/>
        <v>5.7</v>
      </c>
    </row>
    <row r="1974" spans="1:19" x14ac:dyDescent="0.25">
      <c r="A1974" t="s">
        <v>328</v>
      </c>
      <c r="B1974" t="s">
        <v>5071</v>
      </c>
      <c r="C1974">
        <v>2009</v>
      </c>
      <c r="D1974">
        <f t="shared" si="121"/>
        <v>157095.72409999999</v>
      </c>
      <c r="E1974">
        <v>97615</v>
      </c>
      <c r="F1974" t="s">
        <v>5072</v>
      </c>
      <c r="G1974" t="s">
        <v>29</v>
      </c>
      <c r="H1974" t="s">
        <v>5073</v>
      </c>
      <c r="I1974" t="s">
        <v>21</v>
      </c>
      <c r="J1974" t="s">
        <v>22</v>
      </c>
      <c r="K1974" t="s">
        <v>33</v>
      </c>
      <c r="L1974" t="s">
        <v>41</v>
      </c>
      <c r="M1974">
        <f t="shared" si="122"/>
        <v>0</v>
      </c>
      <c r="N1974" t="s">
        <v>24</v>
      </c>
      <c r="O1974" t="s">
        <v>1035</v>
      </c>
      <c r="P1974">
        <f t="shared" si="123"/>
        <v>9030</v>
      </c>
      <c r="Q1974">
        <v>10500</v>
      </c>
      <c r="R1974">
        <v>281</v>
      </c>
      <c r="S1974">
        <f t="shared" si="124"/>
        <v>3</v>
      </c>
    </row>
    <row r="1975" spans="1:19" x14ac:dyDescent="0.25">
      <c r="A1975" t="s">
        <v>277</v>
      </c>
      <c r="B1975" t="s">
        <v>2893</v>
      </c>
      <c r="C1975">
        <v>2014</v>
      </c>
      <c r="D1975">
        <f t="shared" si="121"/>
        <v>57936.24</v>
      </c>
      <c r="E1975">
        <v>36000</v>
      </c>
      <c r="F1975" t="s">
        <v>1197</v>
      </c>
      <c r="G1975" t="s">
        <v>29</v>
      </c>
      <c r="H1975" t="s">
        <v>2779</v>
      </c>
      <c r="I1975" t="s">
        <v>95</v>
      </c>
      <c r="J1975" t="s">
        <v>22</v>
      </c>
      <c r="K1975" t="s">
        <v>146</v>
      </c>
      <c r="L1975" t="s">
        <v>41</v>
      </c>
      <c r="M1975">
        <f t="shared" si="122"/>
        <v>0</v>
      </c>
      <c r="N1975" t="s">
        <v>24</v>
      </c>
      <c r="O1975" t="s">
        <v>1193</v>
      </c>
      <c r="P1975">
        <f t="shared" si="123"/>
        <v>31820</v>
      </c>
      <c r="Q1975">
        <v>37000</v>
      </c>
      <c r="R1975">
        <v>400</v>
      </c>
      <c r="S1975">
        <f t="shared" si="124"/>
        <v>4.8</v>
      </c>
    </row>
    <row r="1976" spans="1:19" x14ac:dyDescent="0.25">
      <c r="A1976" t="s">
        <v>857</v>
      </c>
      <c r="B1976" t="s">
        <v>5074</v>
      </c>
      <c r="C1976">
        <v>2021</v>
      </c>
      <c r="D1976">
        <f t="shared" si="121"/>
        <v>99576.303159999996</v>
      </c>
      <c r="E1976">
        <v>61874</v>
      </c>
      <c r="F1976" t="s">
        <v>5075</v>
      </c>
      <c r="G1976" t="s">
        <v>29</v>
      </c>
      <c r="H1976" t="s">
        <v>1466</v>
      </c>
      <c r="I1976" t="s">
        <v>571</v>
      </c>
      <c r="J1976" t="s">
        <v>2789</v>
      </c>
      <c r="K1976" t="s">
        <v>22</v>
      </c>
      <c r="L1976" t="s">
        <v>41</v>
      </c>
      <c r="M1976">
        <f t="shared" si="122"/>
        <v>0</v>
      </c>
      <c r="N1976" t="s">
        <v>24</v>
      </c>
      <c r="O1976" t="s">
        <v>5076</v>
      </c>
      <c r="P1976">
        <f t="shared" si="123"/>
        <v>19254.54</v>
      </c>
      <c r="Q1976">
        <v>22389</v>
      </c>
      <c r="R1976" t="e">
        <v>#VALUE!</v>
      </c>
      <c r="S1976" t="e">
        <f t="shared" si="124"/>
        <v>#VALUE!</v>
      </c>
    </row>
    <row r="1977" spans="1:19" x14ac:dyDescent="0.25">
      <c r="A1977" t="s">
        <v>305</v>
      </c>
      <c r="B1977" t="s">
        <v>5077</v>
      </c>
      <c r="C1977">
        <v>2012</v>
      </c>
      <c r="D1977">
        <f t="shared" si="121"/>
        <v>120027.79588000001</v>
      </c>
      <c r="E1977">
        <v>74582</v>
      </c>
      <c r="F1977" t="s">
        <v>5078</v>
      </c>
      <c r="G1977" t="s">
        <v>19</v>
      </c>
      <c r="H1977" t="s">
        <v>5079</v>
      </c>
      <c r="I1977" t="s">
        <v>21</v>
      </c>
      <c r="J1977" t="s">
        <v>22</v>
      </c>
      <c r="K1977" t="s">
        <v>136</v>
      </c>
      <c r="L1977" t="s">
        <v>41</v>
      </c>
      <c r="M1977">
        <f t="shared" si="122"/>
        <v>0</v>
      </c>
      <c r="N1977" t="s">
        <v>24</v>
      </c>
      <c r="O1977" t="s">
        <v>726</v>
      </c>
      <c r="P1977">
        <f t="shared" si="123"/>
        <v>7310</v>
      </c>
      <c r="Q1977">
        <v>8500</v>
      </c>
      <c r="R1977">
        <v>283</v>
      </c>
      <c r="S1977">
        <f t="shared" si="124"/>
        <v>3.6</v>
      </c>
    </row>
    <row r="1978" spans="1:19" x14ac:dyDescent="0.25">
      <c r="A1978" t="s">
        <v>43</v>
      </c>
      <c r="B1978" t="s">
        <v>5080</v>
      </c>
      <c r="C1978">
        <v>2013</v>
      </c>
      <c r="D1978">
        <f t="shared" si="121"/>
        <v>82881.009999999995</v>
      </c>
      <c r="E1978">
        <v>51500</v>
      </c>
      <c r="F1978" t="s">
        <v>5081</v>
      </c>
      <c r="G1978" t="s">
        <v>29</v>
      </c>
      <c r="H1978" t="s">
        <v>1744</v>
      </c>
      <c r="I1978" t="s">
        <v>72</v>
      </c>
      <c r="J1978" t="s">
        <v>33</v>
      </c>
      <c r="K1978" t="s">
        <v>22</v>
      </c>
      <c r="L1978" t="s">
        <v>41</v>
      </c>
      <c r="M1978">
        <f t="shared" si="122"/>
        <v>0</v>
      </c>
      <c r="N1978" t="s">
        <v>24</v>
      </c>
      <c r="O1978" t="s">
        <v>5082</v>
      </c>
      <c r="P1978">
        <f t="shared" si="123"/>
        <v>20554</v>
      </c>
      <c r="Q1978">
        <v>23900</v>
      </c>
      <c r="R1978">
        <v>325</v>
      </c>
      <c r="S1978">
        <f t="shared" si="124"/>
        <v>3.7</v>
      </c>
    </row>
    <row r="1979" spans="1:19" x14ac:dyDescent="0.25">
      <c r="A1979" t="s">
        <v>97</v>
      </c>
      <c r="B1979" t="s">
        <v>3924</v>
      </c>
      <c r="C1979">
        <v>2007</v>
      </c>
      <c r="D1979">
        <f t="shared" si="121"/>
        <v>311933.54418000003</v>
      </c>
      <c r="E1979">
        <v>193827</v>
      </c>
      <c r="F1979" t="s">
        <v>5083</v>
      </c>
      <c r="G1979" t="s">
        <v>29</v>
      </c>
      <c r="H1979" t="s">
        <v>3925</v>
      </c>
      <c r="I1979" t="s">
        <v>72</v>
      </c>
      <c r="J1979" t="s">
        <v>61</v>
      </c>
      <c r="K1979" t="s">
        <v>22</v>
      </c>
      <c r="L1979" t="s">
        <v>41</v>
      </c>
      <c r="M1979">
        <f t="shared" si="122"/>
        <v>0</v>
      </c>
      <c r="N1979" t="s">
        <v>24</v>
      </c>
      <c r="O1979" t="s">
        <v>886</v>
      </c>
      <c r="P1979">
        <f t="shared" si="123"/>
        <v>12857</v>
      </c>
      <c r="Q1979">
        <v>14950</v>
      </c>
      <c r="R1979">
        <v>239</v>
      </c>
      <c r="S1979">
        <f t="shared" si="124"/>
        <v>4</v>
      </c>
    </row>
    <row r="1980" spans="1:19" x14ac:dyDescent="0.25">
      <c r="A1980" t="s">
        <v>148</v>
      </c>
      <c r="B1980" t="s">
        <v>5084</v>
      </c>
      <c r="C1980">
        <v>2019</v>
      </c>
      <c r="D1980">
        <f t="shared" si="121"/>
        <v>85991.864220000003</v>
      </c>
      <c r="E1980">
        <v>53433</v>
      </c>
      <c r="F1980" t="s">
        <v>5085</v>
      </c>
      <c r="G1980" t="s">
        <v>29</v>
      </c>
      <c r="H1980" t="s">
        <v>164</v>
      </c>
      <c r="I1980" t="s">
        <v>72</v>
      </c>
      <c r="J1980" t="s">
        <v>40</v>
      </c>
      <c r="K1980" t="s">
        <v>33</v>
      </c>
      <c r="L1980" t="s">
        <v>41</v>
      </c>
      <c r="M1980">
        <f t="shared" si="122"/>
        <v>0</v>
      </c>
      <c r="N1980" t="s">
        <v>24</v>
      </c>
      <c r="O1980" t="s">
        <v>2879</v>
      </c>
      <c r="P1980">
        <f t="shared" si="123"/>
        <v>31777</v>
      </c>
      <c r="Q1980">
        <v>36950</v>
      </c>
      <c r="R1980">
        <v>355</v>
      </c>
      <c r="S1980">
        <f t="shared" si="124"/>
        <v>5.3</v>
      </c>
    </row>
    <row r="1981" spans="1:19" x14ac:dyDescent="0.25">
      <c r="A1981" t="s">
        <v>120</v>
      </c>
      <c r="B1981" t="s">
        <v>4792</v>
      </c>
      <c r="C1981">
        <v>2012</v>
      </c>
      <c r="D1981">
        <f t="shared" si="121"/>
        <v>165762.01999999999</v>
      </c>
      <c r="E1981">
        <v>103000</v>
      </c>
      <c r="F1981" t="s">
        <v>1685</v>
      </c>
      <c r="G1981" t="s">
        <v>29</v>
      </c>
      <c r="H1981" t="s">
        <v>5086</v>
      </c>
      <c r="I1981" t="s">
        <v>48</v>
      </c>
      <c r="J1981" t="s">
        <v>61</v>
      </c>
      <c r="K1981" t="s">
        <v>22</v>
      </c>
      <c r="L1981" t="s">
        <v>23</v>
      </c>
      <c r="M1981">
        <f t="shared" si="122"/>
        <v>1</v>
      </c>
      <c r="N1981" t="s">
        <v>24</v>
      </c>
      <c r="O1981" t="s">
        <v>635</v>
      </c>
      <c r="P1981">
        <f t="shared" si="123"/>
        <v>34400</v>
      </c>
      <c r="Q1981">
        <v>40000</v>
      </c>
      <c r="R1981">
        <v>451</v>
      </c>
      <c r="S1981">
        <f t="shared" si="124"/>
        <v>6.3</v>
      </c>
    </row>
    <row r="1982" spans="1:19" x14ac:dyDescent="0.25">
      <c r="A1982" t="s">
        <v>68</v>
      </c>
      <c r="B1982" t="s">
        <v>5087</v>
      </c>
      <c r="C1982">
        <v>2016</v>
      </c>
      <c r="D1982">
        <f t="shared" si="121"/>
        <v>94951.06</v>
      </c>
      <c r="E1982">
        <v>59000</v>
      </c>
      <c r="F1982" t="s">
        <v>3562</v>
      </c>
      <c r="G1982" t="s">
        <v>29</v>
      </c>
      <c r="H1982" t="s">
        <v>230</v>
      </c>
      <c r="I1982" t="s">
        <v>107</v>
      </c>
      <c r="J1982" t="s">
        <v>22</v>
      </c>
      <c r="K1982" t="s">
        <v>108</v>
      </c>
      <c r="L1982" t="s">
        <v>23</v>
      </c>
      <c r="M1982">
        <f t="shared" si="122"/>
        <v>1</v>
      </c>
      <c r="N1982" t="s">
        <v>24</v>
      </c>
      <c r="O1982" t="s">
        <v>4983</v>
      </c>
      <c r="P1982">
        <f t="shared" si="123"/>
        <v>18059.14</v>
      </c>
      <c r="Q1982">
        <v>20999</v>
      </c>
      <c r="R1982">
        <v>240</v>
      </c>
      <c r="S1982">
        <f t="shared" si="124"/>
        <v>2</v>
      </c>
    </row>
    <row r="1983" spans="1:19" x14ac:dyDescent="0.25">
      <c r="A1983" t="s">
        <v>35</v>
      </c>
      <c r="B1983" t="s">
        <v>4397</v>
      </c>
      <c r="C1983">
        <v>2017</v>
      </c>
      <c r="D1983">
        <f t="shared" si="121"/>
        <v>131965.88</v>
      </c>
      <c r="E1983">
        <v>82000</v>
      </c>
      <c r="F1983" t="s">
        <v>753</v>
      </c>
      <c r="G1983" t="s">
        <v>29</v>
      </c>
      <c r="H1983" t="s">
        <v>1375</v>
      </c>
      <c r="I1983" t="s">
        <v>72</v>
      </c>
      <c r="J1983" t="s">
        <v>33</v>
      </c>
      <c r="K1983" t="s">
        <v>108</v>
      </c>
      <c r="L1983" t="s">
        <v>41</v>
      </c>
      <c r="M1983">
        <f t="shared" si="122"/>
        <v>0</v>
      </c>
      <c r="N1983" t="s">
        <v>24</v>
      </c>
      <c r="O1983" t="s">
        <v>488</v>
      </c>
      <c r="P1983">
        <f t="shared" si="123"/>
        <v>28294</v>
      </c>
      <c r="Q1983">
        <v>32900</v>
      </c>
      <c r="R1983">
        <v>301</v>
      </c>
      <c r="S1983">
        <f t="shared" si="124"/>
        <v>4.5999999999999996</v>
      </c>
    </row>
    <row r="1984" spans="1:19" x14ac:dyDescent="0.25">
      <c r="A1984" t="s">
        <v>277</v>
      </c>
      <c r="B1984" t="s">
        <v>5088</v>
      </c>
      <c r="C1984">
        <v>2016</v>
      </c>
      <c r="D1984">
        <f t="shared" si="121"/>
        <v>96560.4</v>
      </c>
      <c r="E1984">
        <v>60000</v>
      </c>
      <c r="F1984" t="s">
        <v>283</v>
      </c>
      <c r="G1984" t="s">
        <v>29</v>
      </c>
      <c r="H1984" t="s">
        <v>874</v>
      </c>
      <c r="I1984" t="s">
        <v>72</v>
      </c>
      <c r="J1984" t="s">
        <v>33</v>
      </c>
      <c r="K1984" t="s">
        <v>22</v>
      </c>
      <c r="L1984" t="s">
        <v>41</v>
      </c>
      <c r="M1984">
        <f t="shared" si="122"/>
        <v>0</v>
      </c>
      <c r="N1984" t="s">
        <v>24</v>
      </c>
      <c r="O1984" t="s">
        <v>437</v>
      </c>
      <c r="P1984">
        <f t="shared" si="123"/>
        <v>38700</v>
      </c>
      <c r="Q1984">
        <v>45000</v>
      </c>
      <c r="R1984">
        <v>310</v>
      </c>
      <c r="S1984">
        <f t="shared" si="124"/>
        <v>3.6</v>
      </c>
    </row>
    <row r="1985" spans="1:19" x14ac:dyDescent="0.25">
      <c r="A1985" t="s">
        <v>363</v>
      </c>
      <c r="B1985" t="s">
        <v>2021</v>
      </c>
      <c r="C1985">
        <v>2017</v>
      </c>
      <c r="D1985">
        <f t="shared" si="121"/>
        <v>151231.28914000001</v>
      </c>
      <c r="E1985">
        <v>93971</v>
      </c>
      <c r="F1985" t="s">
        <v>5089</v>
      </c>
      <c r="G1985" t="s">
        <v>29</v>
      </c>
      <c r="H1985" t="s">
        <v>1808</v>
      </c>
      <c r="I1985" t="s">
        <v>72</v>
      </c>
      <c r="J1985" t="s">
        <v>118</v>
      </c>
      <c r="K1985" t="s">
        <v>146</v>
      </c>
      <c r="L1985" t="s">
        <v>41</v>
      </c>
      <c r="M1985">
        <f t="shared" si="122"/>
        <v>0</v>
      </c>
      <c r="N1985" t="s">
        <v>24</v>
      </c>
      <c r="O1985" t="s">
        <v>711</v>
      </c>
      <c r="P1985">
        <f t="shared" si="123"/>
        <v>40420</v>
      </c>
      <c r="Q1985">
        <v>47000</v>
      </c>
      <c r="R1985">
        <v>420</v>
      </c>
      <c r="S1985">
        <f t="shared" si="124"/>
        <v>6.2</v>
      </c>
    </row>
    <row r="1986" spans="1:19" x14ac:dyDescent="0.25">
      <c r="A1986" t="s">
        <v>35</v>
      </c>
      <c r="B1986" t="s">
        <v>349</v>
      </c>
      <c r="C1986">
        <v>2015</v>
      </c>
      <c r="D1986">
        <f t="shared" si="121"/>
        <v>100744.68399999999</v>
      </c>
      <c r="E1986">
        <v>62600</v>
      </c>
      <c r="F1986" t="s">
        <v>5090</v>
      </c>
      <c r="G1986" t="s">
        <v>29</v>
      </c>
      <c r="H1986" t="s">
        <v>351</v>
      </c>
      <c r="I1986" t="s">
        <v>107</v>
      </c>
      <c r="J1986" t="s">
        <v>33</v>
      </c>
      <c r="K1986" t="s">
        <v>214</v>
      </c>
      <c r="L1986" t="s">
        <v>41</v>
      </c>
      <c r="M1986">
        <f t="shared" si="122"/>
        <v>0</v>
      </c>
      <c r="N1986" t="s">
        <v>24</v>
      </c>
      <c r="O1986" t="s">
        <v>1225</v>
      </c>
      <c r="P1986">
        <f t="shared" si="123"/>
        <v>23650</v>
      </c>
      <c r="Q1986">
        <v>27500</v>
      </c>
      <c r="R1986">
        <v>306</v>
      </c>
      <c r="S1986">
        <f t="shared" si="124"/>
        <v>3.5</v>
      </c>
    </row>
    <row r="1987" spans="1:19" x14ac:dyDescent="0.25">
      <c r="A1987" t="s">
        <v>120</v>
      </c>
      <c r="B1987" t="s">
        <v>2679</v>
      </c>
      <c r="C1987">
        <v>2014</v>
      </c>
      <c r="D1987">
        <f t="shared" ref="D1987:D2050" si="125">E1987*1.60934</f>
        <v>135908.76300000001</v>
      </c>
      <c r="E1987">
        <v>84450</v>
      </c>
      <c r="F1987" t="s">
        <v>5091</v>
      </c>
      <c r="G1987" t="s">
        <v>29</v>
      </c>
      <c r="H1987" t="s">
        <v>342</v>
      </c>
      <c r="I1987" t="s">
        <v>48</v>
      </c>
      <c r="J1987" t="s">
        <v>33</v>
      </c>
      <c r="K1987" t="s">
        <v>146</v>
      </c>
      <c r="L1987" t="s">
        <v>41</v>
      </c>
      <c r="M1987">
        <f t="shared" ref="M1987:M2050" si="126">IF(ISNUMBER(SEARCH("At least 1 accident or damage reported", L1987)), 1, 0)</f>
        <v>0</v>
      </c>
      <c r="N1987" t="s">
        <v>24</v>
      </c>
      <c r="O1987" t="s">
        <v>1716</v>
      </c>
      <c r="P1987">
        <f t="shared" ref="P1987:P2050" si="127">Q1987*0.86</f>
        <v>16340</v>
      </c>
      <c r="Q1987">
        <v>19000</v>
      </c>
      <c r="R1987">
        <v>302</v>
      </c>
      <c r="S1987">
        <f t="shared" ref="S1987:S2050" si="128">VALUE(SUBSTITUTE(MID(H1987, SEARCH("L", H1987)-4, 4), "L", ""))</f>
        <v>3.5</v>
      </c>
    </row>
    <row r="1988" spans="1:19" x14ac:dyDescent="0.25">
      <c r="A1988" t="s">
        <v>50</v>
      </c>
      <c r="B1988" t="s">
        <v>4647</v>
      </c>
      <c r="C1988">
        <v>2022</v>
      </c>
      <c r="D1988">
        <f t="shared" si="125"/>
        <v>29127.444660000001</v>
      </c>
      <c r="E1988">
        <v>18099</v>
      </c>
      <c r="F1988" t="s">
        <v>5092</v>
      </c>
      <c r="G1988" t="s">
        <v>46</v>
      </c>
      <c r="H1988" t="s">
        <v>1110</v>
      </c>
      <c r="I1988" t="s">
        <v>39</v>
      </c>
      <c r="J1988" t="s">
        <v>5093</v>
      </c>
      <c r="K1988" t="s">
        <v>33</v>
      </c>
      <c r="L1988" t="s">
        <v>41</v>
      </c>
      <c r="M1988">
        <f t="shared" si="126"/>
        <v>0</v>
      </c>
      <c r="O1988" t="s">
        <v>5094</v>
      </c>
      <c r="P1988">
        <f t="shared" si="127"/>
        <v>35086.28</v>
      </c>
      <c r="Q1988">
        <v>40798</v>
      </c>
      <c r="R1988" t="e">
        <v>#VALUE!</v>
      </c>
      <c r="S1988">
        <f t="shared" si="128"/>
        <v>2</v>
      </c>
    </row>
    <row r="1989" spans="1:19" x14ac:dyDescent="0.25">
      <c r="A1989" t="s">
        <v>120</v>
      </c>
      <c r="B1989" t="s">
        <v>2679</v>
      </c>
      <c r="C1989">
        <v>2014</v>
      </c>
      <c r="D1989">
        <f t="shared" si="125"/>
        <v>123114.51</v>
      </c>
      <c r="E1989">
        <v>76500</v>
      </c>
      <c r="F1989" t="s">
        <v>4441</v>
      </c>
      <c r="G1989" t="s">
        <v>29</v>
      </c>
      <c r="H1989" t="s">
        <v>342</v>
      </c>
      <c r="I1989" t="s">
        <v>48</v>
      </c>
      <c r="J1989" t="s">
        <v>61</v>
      </c>
      <c r="K1989" t="s">
        <v>22</v>
      </c>
      <c r="L1989" t="s">
        <v>41</v>
      </c>
      <c r="M1989">
        <f t="shared" si="126"/>
        <v>0</v>
      </c>
      <c r="N1989" t="s">
        <v>24</v>
      </c>
      <c r="O1989" t="s">
        <v>1039</v>
      </c>
      <c r="P1989">
        <f t="shared" si="127"/>
        <v>15479.14</v>
      </c>
      <c r="Q1989">
        <v>17999</v>
      </c>
      <c r="R1989">
        <v>302</v>
      </c>
      <c r="S1989">
        <f t="shared" si="128"/>
        <v>3.5</v>
      </c>
    </row>
    <row r="1990" spans="1:19" x14ac:dyDescent="0.25">
      <c r="A1990" t="s">
        <v>148</v>
      </c>
      <c r="B1990" t="s">
        <v>2152</v>
      </c>
      <c r="C1990">
        <v>2017</v>
      </c>
      <c r="D1990">
        <f t="shared" si="125"/>
        <v>119091.16</v>
      </c>
      <c r="E1990">
        <v>74000</v>
      </c>
      <c r="F1990" t="s">
        <v>132</v>
      </c>
      <c r="G1990" t="s">
        <v>29</v>
      </c>
      <c r="H1990" t="s">
        <v>5095</v>
      </c>
      <c r="I1990" t="s">
        <v>72</v>
      </c>
      <c r="J1990" t="s">
        <v>101</v>
      </c>
      <c r="K1990" t="s">
        <v>22</v>
      </c>
      <c r="L1990" t="s">
        <v>41</v>
      </c>
      <c r="M1990">
        <f t="shared" si="126"/>
        <v>0</v>
      </c>
      <c r="N1990" t="s">
        <v>24</v>
      </c>
      <c r="O1990" t="s">
        <v>304</v>
      </c>
      <c r="P1990">
        <f t="shared" si="127"/>
        <v>17028</v>
      </c>
      <c r="Q1990">
        <v>19800</v>
      </c>
      <c r="R1990">
        <v>275</v>
      </c>
      <c r="S1990">
        <f t="shared" si="128"/>
        <v>2</v>
      </c>
    </row>
    <row r="1991" spans="1:19" x14ac:dyDescent="0.25">
      <c r="A1991" t="s">
        <v>567</v>
      </c>
      <c r="B1991" t="s">
        <v>1122</v>
      </c>
      <c r="C1991">
        <v>2022</v>
      </c>
      <c r="D1991">
        <f t="shared" si="125"/>
        <v>25116.969379999999</v>
      </c>
      <c r="E1991">
        <v>15607</v>
      </c>
      <c r="F1991" t="s">
        <v>5096</v>
      </c>
      <c r="G1991" t="s">
        <v>29</v>
      </c>
      <c r="H1991" t="s">
        <v>483</v>
      </c>
      <c r="I1991" t="s">
        <v>31</v>
      </c>
      <c r="J1991" t="s">
        <v>5097</v>
      </c>
      <c r="K1991" t="s">
        <v>22</v>
      </c>
      <c r="L1991" t="s">
        <v>41</v>
      </c>
      <c r="M1991">
        <f t="shared" si="126"/>
        <v>0</v>
      </c>
      <c r="O1991" t="s">
        <v>3222</v>
      </c>
      <c r="P1991">
        <f t="shared" si="127"/>
        <v>39559.14</v>
      </c>
      <c r="Q1991">
        <v>45999</v>
      </c>
      <c r="R1991" t="e">
        <v>#VALUE!</v>
      </c>
      <c r="S1991" t="e">
        <f t="shared" si="128"/>
        <v>#VALUE!</v>
      </c>
    </row>
    <row r="1992" spans="1:19" x14ac:dyDescent="0.25">
      <c r="A1992" t="s">
        <v>148</v>
      </c>
      <c r="B1992" t="s">
        <v>5098</v>
      </c>
      <c r="C1992">
        <v>2014</v>
      </c>
      <c r="D1992">
        <f t="shared" si="125"/>
        <v>178789.62729999999</v>
      </c>
      <c r="E1992">
        <v>111095</v>
      </c>
      <c r="F1992" t="s">
        <v>5099</v>
      </c>
      <c r="G1992" t="s">
        <v>19</v>
      </c>
      <c r="H1992" t="s">
        <v>5100</v>
      </c>
      <c r="I1992" t="s">
        <v>21</v>
      </c>
      <c r="J1992" t="s">
        <v>118</v>
      </c>
      <c r="K1992" t="s">
        <v>22</v>
      </c>
      <c r="L1992" t="s">
        <v>23</v>
      </c>
      <c r="M1992">
        <f t="shared" si="126"/>
        <v>1</v>
      </c>
      <c r="N1992" t="s">
        <v>24</v>
      </c>
      <c r="O1992" t="s">
        <v>722</v>
      </c>
      <c r="P1992">
        <f t="shared" si="127"/>
        <v>22360</v>
      </c>
      <c r="Q1992">
        <v>26000</v>
      </c>
      <c r="R1992">
        <v>355</v>
      </c>
      <c r="S1992">
        <f t="shared" si="128"/>
        <v>5.3</v>
      </c>
    </row>
    <row r="1993" spans="1:19" x14ac:dyDescent="0.25">
      <c r="A1993" t="s">
        <v>97</v>
      </c>
      <c r="B1993" t="s">
        <v>5101</v>
      </c>
      <c r="C1993">
        <v>2007</v>
      </c>
      <c r="D1993">
        <f t="shared" si="125"/>
        <v>59893.197439999996</v>
      </c>
      <c r="E1993">
        <v>37216</v>
      </c>
      <c r="F1993" t="s">
        <v>5102</v>
      </c>
      <c r="G1993" t="s">
        <v>29</v>
      </c>
      <c r="H1993" t="s">
        <v>5103</v>
      </c>
      <c r="I1993" t="s">
        <v>72</v>
      </c>
      <c r="J1993" t="s">
        <v>214</v>
      </c>
      <c r="K1993" t="s">
        <v>146</v>
      </c>
      <c r="L1993" t="s">
        <v>23</v>
      </c>
      <c r="M1993">
        <f t="shared" si="126"/>
        <v>1</v>
      </c>
      <c r="N1993" t="s">
        <v>24</v>
      </c>
      <c r="O1993" t="s">
        <v>1887</v>
      </c>
      <c r="P1993">
        <f t="shared" si="127"/>
        <v>12895.699999999999</v>
      </c>
      <c r="Q1993">
        <v>14995</v>
      </c>
      <c r="R1993">
        <v>210</v>
      </c>
      <c r="S1993">
        <f t="shared" si="128"/>
        <v>3.3</v>
      </c>
    </row>
    <row r="1994" spans="1:19" x14ac:dyDescent="0.25">
      <c r="A1994" t="s">
        <v>110</v>
      </c>
      <c r="B1994" t="s">
        <v>4978</v>
      </c>
      <c r="C1994">
        <v>2015</v>
      </c>
      <c r="D1994">
        <f t="shared" si="125"/>
        <v>41498.44124</v>
      </c>
      <c r="E1994">
        <v>25786</v>
      </c>
      <c r="F1994" t="s">
        <v>5104</v>
      </c>
      <c r="G1994" t="s">
        <v>29</v>
      </c>
      <c r="H1994" t="s">
        <v>2355</v>
      </c>
      <c r="I1994" t="s">
        <v>95</v>
      </c>
      <c r="J1994" t="s">
        <v>40</v>
      </c>
      <c r="K1994" t="s">
        <v>33</v>
      </c>
      <c r="L1994" t="s">
        <v>41</v>
      </c>
      <c r="M1994">
        <f t="shared" si="126"/>
        <v>0</v>
      </c>
      <c r="N1994" t="s">
        <v>24</v>
      </c>
      <c r="O1994" t="s">
        <v>1261</v>
      </c>
      <c r="P1994">
        <f t="shared" si="127"/>
        <v>33110</v>
      </c>
      <c r="Q1994">
        <v>38500</v>
      </c>
      <c r="R1994">
        <v>380</v>
      </c>
      <c r="S1994">
        <f t="shared" si="128"/>
        <v>3</v>
      </c>
    </row>
    <row r="1995" spans="1:19" x14ac:dyDescent="0.25">
      <c r="A1995" t="s">
        <v>210</v>
      </c>
      <c r="B1995" t="s">
        <v>4421</v>
      </c>
      <c r="C1995">
        <v>2021</v>
      </c>
      <c r="D1995">
        <f t="shared" si="125"/>
        <v>24976.9568</v>
      </c>
      <c r="E1995">
        <v>15520</v>
      </c>
      <c r="F1995" t="s">
        <v>5105</v>
      </c>
      <c r="G1995" t="s">
        <v>29</v>
      </c>
      <c r="H1995" t="s">
        <v>570</v>
      </c>
      <c r="I1995" t="s">
        <v>31</v>
      </c>
      <c r="J1995" t="s">
        <v>5106</v>
      </c>
      <c r="K1995" t="s">
        <v>22</v>
      </c>
      <c r="L1995" t="s">
        <v>41</v>
      </c>
      <c r="M1995">
        <f t="shared" si="126"/>
        <v>0</v>
      </c>
      <c r="N1995" t="s">
        <v>24</v>
      </c>
      <c r="O1995" t="s">
        <v>5107</v>
      </c>
      <c r="P1995">
        <f t="shared" si="127"/>
        <v>34794.74</v>
      </c>
      <c r="Q1995">
        <v>40459</v>
      </c>
      <c r="R1995" t="e">
        <v>#VALUE!</v>
      </c>
      <c r="S1995" t="e">
        <f t="shared" si="128"/>
        <v>#VALUE!</v>
      </c>
    </row>
    <row r="1996" spans="1:19" x14ac:dyDescent="0.25">
      <c r="A1996" t="s">
        <v>567</v>
      </c>
      <c r="B1996" t="s">
        <v>1383</v>
      </c>
      <c r="C1996">
        <v>2021</v>
      </c>
      <c r="D1996">
        <f t="shared" si="125"/>
        <v>79795.905220000001</v>
      </c>
      <c r="E1996">
        <v>49583</v>
      </c>
      <c r="F1996" t="s">
        <v>5108</v>
      </c>
      <c r="G1996" t="s">
        <v>29</v>
      </c>
      <c r="H1996" t="s">
        <v>483</v>
      </c>
      <c r="I1996" t="s">
        <v>31</v>
      </c>
      <c r="J1996" t="s">
        <v>5097</v>
      </c>
      <c r="K1996" t="s">
        <v>22</v>
      </c>
      <c r="L1996" t="s">
        <v>41</v>
      </c>
      <c r="M1996">
        <f t="shared" si="126"/>
        <v>0</v>
      </c>
      <c r="O1996" t="s">
        <v>5109</v>
      </c>
      <c r="P1996">
        <f t="shared" si="127"/>
        <v>36821.760000000002</v>
      </c>
      <c r="Q1996">
        <v>42816</v>
      </c>
      <c r="R1996" t="e">
        <v>#VALUE!</v>
      </c>
      <c r="S1996" t="e">
        <f t="shared" si="128"/>
        <v>#VALUE!</v>
      </c>
    </row>
    <row r="1997" spans="1:19" x14ac:dyDescent="0.25">
      <c r="A1997" t="s">
        <v>277</v>
      </c>
      <c r="B1997" t="s">
        <v>5110</v>
      </c>
      <c r="C1997">
        <v>2015</v>
      </c>
      <c r="D1997">
        <f t="shared" si="125"/>
        <v>156588.78200000001</v>
      </c>
      <c r="E1997">
        <v>97300</v>
      </c>
      <c r="F1997" t="s">
        <v>5111</v>
      </c>
      <c r="G1997" t="s">
        <v>245</v>
      </c>
      <c r="H1997" t="s">
        <v>3014</v>
      </c>
      <c r="I1997" t="s">
        <v>95</v>
      </c>
      <c r="J1997" t="s">
        <v>22</v>
      </c>
      <c r="K1997" t="s">
        <v>22</v>
      </c>
      <c r="L1997" t="s">
        <v>41</v>
      </c>
      <c r="M1997">
        <f t="shared" si="126"/>
        <v>0</v>
      </c>
      <c r="N1997" t="s">
        <v>24</v>
      </c>
      <c r="O1997" t="s">
        <v>1554</v>
      </c>
      <c r="P1997">
        <f t="shared" si="127"/>
        <v>25795.7</v>
      </c>
      <c r="Q1997">
        <v>29995</v>
      </c>
      <c r="R1997">
        <v>240</v>
      </c>
      <c r="S1997">
        <f t="shared" si="128"/>
        <v>3</v>
      </c>
    </row>
    <row r="1998" spans="1:19" x14ac:dyDescent="0.25">
      <c r="A1998" t="s">
        <v>148</v>
      </c>
      <c r="B1998" t="s">
        <v>5112</v>
      </c>
      <c r="C1998">
        <v>2002</v>
      </c>
      <c r="D1998">
        <f t="shared" si="125"/>
        <v>143231.26</v>
      </c>
      <c r="E1998">
        <v>89000</v>
      </c>
      <c r="F1998" t="s">
        <v>961</v>
      </c>
      <c r="G1998" t="s">
        <v>29</v>
      </c>
      <c r="H1998" t="s">
        <v>2215</v>
      </c>
      <c r="I1998" t="s">
        <v>72</v>
      </c>
      <c r="J1998" t="s">
        <v>61</v>
      </c>
      <c r="K1998" t="s">
        <v>22</v>
      </c>
      <c r="L1998" t="s">
        <v>41</v>
      </c>
      <c r="M1998">
        <f t="shared" si="126"/>
        <v>0</v>
      </c>
      <c r="N1998" t="s">
        <v>24</v>
      </c>
      <c r="O1998" t="s">
        <v>2636</v>
      </c>
      <c r="P1998">
        <f t="shared" si="127"/>
        <v>8944</v>
      </c>
      <c r="Q1998">
        <v>10400</v>
      </c>
      <c r="R1998">
        <v>200</v>
      </c>
      <c r="S1998">
        <f t="shared" si="128"/>
        <v>3.8</v>
      </c>
    </row>
    <row r="1999" spans="1:19" x14ac:dyDescent="0.25">
      <c r="A1999" t="s">
        <v>277</v>
      </c>
      <c r="B1999" t="s">
        <v>2893</v>
      </c>
      <c r="C1999">
        <v>2015</v>
      </c>
      <c r="D1999">
        <f t="shared" si="125"/>
        <v>83864.316739999995</v>
      </c>
      <c r="E1999">
        <v>52111</v>
      </c>
      <c r="F1999" t="s">
        <v>5113</v>
      </c>
      <c r="G1999" t="s">
        <v>29</v>
      </c>
      <c r="H1999" t="s">
        <v>5114</v>
      </c>
      <c r="I1999" t="s">
        <v>95</v>
      </c>
      <c r="J1999" t="s">
        <v>22</v>
      </c>
      <c r="K1999" t="s">
        <v>22</v>
      </c>
      <c r="L1999" t="s">
        <v>23</v>
      </c>
      <c r="M1999">
        <f t="shared" si="126"/>
        <v>1</v>
      </c>
      <c r="N1999" t="s">
        <v>24</v>
      </c>
      <c r="O1999" t="s">
        <v>2146</v>
      </c>
      <c r="P1999">
        <f t="shared" si="127"/>
        <v>32250</v>
      </c>
      <c r="Q1999">
        <v>37500</v>
      </c>
      <c r="R1999">
        <v>420</v>
      </c>
      <c r="S1999">
        <f t="shared" si="128"/>
        <v>3.6</v>
      </c>
    </row>
    <row r="2000" spans="1:19" x14ac:dyDescent="0.25">
      <c r="A2000" t="s">
        <v>125</v>
      </c>
      <c r="B2000" t="s">
        <v>963</v>
      </c>
      <c r="C2000">
        <v>2019</v>
      </c>
      <c r="D2000">
        <f t="shared" si="125"/>
        <v>121987.97199999999</v>
      </c>
      <c r="E2000">
        <v>75800</v>
      </c>
      <c r="F2000" t="s">
        <v>5115</v>
      </c>
      <c r="G2000" t="s">
        <v>29</v>
      </c>
      <c r="H2000" t="s">
        <v>1980</v>
      </c>
      <c r="I2000" t="s">
        <v>39</v>
      </c>
      <c r="J2000" t="s">
        <v>33</v>
      </c>
      <c r="K2000" t="s">
        <v>22</v>
      </c>
      <c r="L2000" t="s">
        <v>41</v>
      </c>
      <c r="M2000">
        <f t="shared" si="126"/>
        <v>0</v>
      </c>
      <c r="O2000" t="s">
        <v>1280</v>
      </c>
      <c r="P2000">
        <f t="shared" si="127"/>
        <v>30958.28</v>
      </c>
      <c r="Q2000">
        <v>35998</v>
      </c>
      <c r="R2000" t="e">
        <v>#VALUE!</v>
      </c>
      <c r="S2000">
        <f t="shared" si="128"/>
        <v>6.4</v>
      </c>
    </row>
    <row r="2001" spans="1:19" x14ac:dyDescent="0.25">
      <c r="A2001" t="s">
        <v>35</v>
      </c>
      <c r="B2001" t="s">
        <v>1732</v>
      </c>
      <c r="C2001">
        <v>2010</v>
      </c>
      <c r="D2001">
        <f t="shared" si="125"/>
        <v>182660.09</v>
      </c>
      <c r="E2001">
        <v>113500</v>
      </c>
      <c r="F2001" t="s">
        <v>5116</v>
      </c>
      <c r="G2001" t="s">
        <v>29</v>
      </c>
      <c r="H2001" t="s">
        <v>1734</v>
      </c>
      <c r="I2001" t="s">
        <v>72</v>
      </c>
      <c r="J2001" t="s">
        <v>214</v>
      </c>
      <c r="K2001" t="s">
        <v>146</v>
      </c>
      <c r="L2001" t="s">
        <v>23</v>
      </c>
      <c r="M2001">
        <f t="shared" si="126"/>
        <v>1</v>
      </c>
      <c r="N2001" t="s">
        <v>24</v>
      </c>
      <c r="O2001" t="s">
        <v>137</v>
      </c>
      <c r="P2001">
        <f t="shared" si="127"/>
        <v>9460</v>
      </c>
      <c r="Q2001">
        <v>11000</v>
      </c>
      <c r="R2001">
        <v>272</v>
      </c>
      <c r="S2001">
        <f t="shared" si="128"/>
        <v>3.5</v>
      </c>
    </row>
    <row r="2002" spans="1:19" x14ac:dyDescent="0.25">
      <c r="A2002" t="s">
        <v>50</v>
      </c>
      <c r="B2002" t="s">
        <v>5117</v>
      </c>
      <c r="C2002">
        <v>2015</v>
      </c>
      <c r="D2002">
        <f t="shared" si="125"/>
        <v>250062.46788000001</v>
      </c>
      <c r="E2002">
        <v>155382</v>
      </c>
      <c r="F2002" t="s">
        <v>5118</v>
      </c>
      <c r="G2002" t="s">
        <v>29</v>
      </c>
      <c r="H2002" t="s">
        <v>318</v>
      </c>
      <c r="I2002" t="s">
        <v>72</v>
      </c>
      <c r="J2002" t="s">
        <v>108</v>
      </c>
      <c r="K2002" t="s">
        <v>33</v>
      </c>
      <c r="L2002" t="s">
        <v>23</v>
      </c>
      <c r="M2002">
        <f t="shared" si="126"/>
        <v>1</v>
      </c>
      <c r="N2002" t="s">
        <v>24</v>
      </c>
      <c r="O2002" t="s">
        <v>1965</v>
      </c>
      <c r="P2002">
        <f t="shared" si="127"/>
        <v>11610</v>
      </c>
      <c r="Q2002">
        <v>13500</v>
      </c>
      <c r="R2002">
        <v>200</v>
      </c>
      <c r="S2002">
        <f t="shared" si="128"/>
        <v>2</v>
      </c>
    </row>
    <row r="2003" spans="1:19" x14ac:dyDescent="0.25">
      <c r="A2003" t="s">
        <v>120</v>
      </c>
      <c r="B2003" t="s">
        <v>1140</v>
      </c>
      <c r="C2003">
        <v>2016</v>
      </c>
      <c r="D2003">
        <f t="shared" si="125"/>
        <v>79892.465620000003</v>
      </c>
      <c r="E2003">
        <v>49643</v>
      </c>
      <c r="F2003" t="s">
        <v>5119</v>
      </c>
      <c r="G2003" t="s">
        <v>29</v>
      </c>
      <c r="H2003" t="s">
        <v>1142</v>
      </c>
      <c r="I2003" t="s">
        <v>48</v>
      </c>
      <c r="J2003" t="s">
        <v>118</v>
      </c>
      <c r="K2003" t="s">
        <v>22</v>
      </c>
      <c r="L2003" t="s">
        <v>23</v>
      </c>
      <c r="M2003">
        <f t="shared" si="126"/>
        <v>1</v>
      </c>
      <c r="N2003" t="s">
        <v>24</v>
      </c>
      <c r="O2003" t="s">
        <v>2167</v>
      </c>
      <c r="P2003">
        <f t="shared" si="127"/>
        <v>29235.7</v>
      </c>
      <c r="Q2003">
        <v>33995</v>
      </c>
      <c r="R2003">
        <v>402</v>
      </c>
      <c r="S2003">
        <f t="shared" si="128"/>
        <v>4.7</v>
      </c>
    </row>
    <row r="2004" spans="1:19" x14ac:dyDescent="0.25">
      <c r="A2004" t="s">
        <v>68</v>
      </c>
      <c r="B2004" t="s">
        <v>5120</v>
      </c>
      <c r="C2004">
        <v>2015</v>
      </c>
      <c r="D2004">
        <f t="shared" si="125"/>
        <v>123072.66716</v>
      </c>
      <c r="E2004">
        <v>76474</v>
      </c>
      <c r="F2004" t="s">
        <v>5121</v>
      </c>
      <c r="G2004" t="s">
        <v>29</v>
      </c>
      <c r="H2004" t="s">
        <v>181</v>
      </c>
      <c r="I2004" t="s">
        <v>107</v>
      </c>
      <c r="J2004" t="s">
        <v>118</v>
      </c>
      <c r="K2004" t="s">
        <v>22</v>
      </c>
      <c r="L2004" t="s">
        <v>41</v>
      </c>
      <c r="M2004">
        <f t="shared" si="126"/>
        <v>0</v>
      </c>
      <c r="N2004" t="s">
        <v>24</v>
      </c>
      <c r="O2004" t="s">
        <v>675</v>
      </c>
      <c r="P2004">
        <f t="shared" si="127"/>
        <v>27520</v>
      </c>
      <c r="Q2004">
        <v>32000</v>
      </c>
      <c r="R2004">
        <v>445</v>
      </c>
      <c r="S2004">
        <f t="shared" si="128"/>
        <v>4.4000000000000004</v>
      </c>
    </row>
    <row r="2005" spans="1:19" x14ac:dyDescent="0.25">
      <c r="A2005" t="s">
        <v>277</v>
      </c>
      <c r="B2005" t="s">
        <v>661</v>
      </c>
      <c r="C2005">
        <v>2016</v>
      </c>
      <c r="D2005">
        <f t="shared" si="125"/>
        <v>16787.025539999999</v>
      </c>
      <c r="E2005">
        <v>10431</v>
      </c>
      <c r="F2005" t="s">
        <v>5122</v>
      </c>
      <c r="G2005" t="s">
        <v>29</v>
      </c>
      <c r="H2005" t="s">
        <v>663</v>
      </c>
      <c r="I2005" t="s">
        <v>48</v>
      </c>
      <c r="J2005" t="s">
        <v>214</v>
      </c>
      <c r="K2005" t="s">
        <v>22</v>
      </c>
      <c r="L2005" t="s">
        <v>41</v>
      </c>
      <c r="M2005">
        <f t="shared" si="126"/>
        <v>0</v>
      </c>
      <c r="N2005" t="s">
        <v>24</v>
      </c>
      <c r="O2005" t="s">
        <v>5123</v>
      </c>
      <c r="P2005">
        <f t="shared" si="127"/>
        <v>43859.14</v>
      </c>
      <c r="Q2005">
        <v>50999</v>
      </c>
      <c r="R2005">
        <v>275</v>
      </c>
      <c r="S2005">
        <f t="shared" si="128"/>
        <v>2.7</v>
      </c>
    </row>
    <row r="2006" spans="1:19" x14ac:dyDescent="0.25">
      <c r="A2006" t="s">
        <v>43</v>
      </c>
      <c r="B2006" t="s">
        <v>2824</v>
      </c>
      <c r="C2006">
        <v>2009</v>
      </c>
      <c r="D2006">
        <f t="shared" si="125"/>
        <v>305967.72080000001</v>
      </c>
      <c r="E2006">
        <v>190120</v>
      </c>
      <c r="F2006" t="s">
        <v>5124</v>
      </c>
      <c r="G2006" t="s">
        <v>29</v>
      </c>
      <c r="H2006" t="s">
        <v>2826</v>
      </c>
      <c r="I2006" t="s">
        <v>48</v>
      </c>
      <c r="J2006" t="s">
        <v>33</v>
      </c>
      <c r="K2006" t="s">
        <v>22</v>
      </c>
      <c r="L2006" t="s">
        <v>23</v>
      </c>
      <c r="M2006">
        <f t="shared" si="126"/>
        <v>1</v>
      </c>
      <c r="N2006" t="s">
        <v>24</v>
      </c>
      <c r="O2006" t="s">
        <v>683</v>
      </c>
      <c r="P2006">
        <f t="shared" si="127"/>
        <v>10750</v>
      </c>
      <c r="Q2006">
        <v>12500</v>
      </c>
      <c r="R2006">
        <v>390</v>
      </c>
      <c r="S2006">
        <f t="shared" si="128"/>
        <v>5</v>
      </c>
    </row>
    <row r="2007" spans="1:19" x14ac:dyDescent="0.25">
      <c r="A2007" t="s">
        <v>16</v>
      </c>
      <c r="B2007" t="s">
        <v>157</v>
      </c>
      <c r="C2007">
        <v>2020</v>
      </c>
      <c r="D2007">
        <f t="shared" si="125"/>
        <v>148059.28</v>
      </c>
      <c r="E2007">
        <v>92000</v>
      </c>
      <c r="F2007" t="s">
        <v>2603</v>
      </c>
      <c r="G2007" t="s">
        <v>29</v>
      </c>
      <c r="H2007" t="s">
        <v>145</v>
      </c>
      <c r="I2007" t="s">
        <v>165</v>
      </c>
      <c r="J2007" t="s">
        <v>33</v>
      </c>
      <c r="K2007" t="s">
        <v>22</v>
      </c>
      <c r="L2007" t="s">
        <v>41</v>
      </c>
      <c r="M2007">
        <f t="shared" si="126"/>
        <v>0</v>
      </c>
      <c r="N2007" t="s">
        <v>24</v>
      </c>
      <c r="O2007" t="s">
        <v>1136</v>
      </c>
      <c r="P2007">
        <f t="shared" si="127"/>
        <v>25799.14</v>
      </c>
      <c r="Q2007">
        <v>29999</v>
      </c>
      <c r="R2007">
        <v>375</v>
      </c>
      <c r="S2007">
        <f t="shared" si="128"/>
        <v>3.5</v>
      </c>
    </row>
    <row r="2008" spans="1:19" x14ac:dyDescent="0.25">
      <c r="A2008" t="s">
        <v>148</v>
      </c>
      <c r="B2008" t="s">
        <v>2890</v>
      </c>
      <c r="C2008">
        <v>2017</v>
      </c>
      <c r="D2008">
        <f t="shared" si="125"/>
        <v>38624.159999999996</v>
      </c>
      <c r="E2008">
        <v>24000</v>
      </c>
      <c r="F2008" t="s">
        <v>2469</v>
      </c>
      <c r="G2008" t="s">
        <v>29</v>
      </c>
      <c r="H2008" t="s">
        <v>1038</v>
      </c>
      <c r="I2008" t="s">
        <v>134</v>
      </c>
      <c r="J2008" t="s">
        <v>101</v>
      </c>
      <c r="K2008" t="s">
        <v>22</v>
      </c>
      <c r="L2008" t="s">
        <v>41</v>
      </c>
      <c r="M2008">
        <f t="shared" si="126"/>
        <v>0</v>
      </c>
      <c r="N2008" t="s">
        <v>24</v>
      </c>
      <c r="O2008" t="s">
        <v>675</v>
      </c>
      <c r="P2008">
        <f t="shared" si="127"/>
        <v>27520</v>
      </c>
      <c r="Q2008">
        <v>32000</v>
      </c>
      <c r="R2008">
        <v>335</v>
      </c>
      <c r="S2008">
        <f t="shared" si="128"/>
        <v>3.6</v>
      </c>
    </row>
    <row r="2009" spans="1:19" x14ac:dyDescent="0.25">
      <c r="A2009" t="s">
        <v>567</v>
      </c>
      <c r="B2009" t="s">
        <v>1383</v>
      </c>
      <c r="C2009">
        <v>2020</v>
      </c>
      <c r="D2009">
        <f t="shared" si="125"/>
        <v>40870.798640000001</v>
      </c>
      <c r="E2009">
        <v>25396</v>
      </c>
      <c r="F2009" t="s">
        <v>5125</v>
      </c>
      <c r="G2009" t="s">
        <v>29</v>
      </c>
      <c r="H2009" t="s">
        <v>483</v>
      </c>
      <c r="I2009" t="s">
        <v>31</v>
      </c>
      <c r="J2009" t="s">
        <v>5126</v>
      </c>
      <c r="K2009" t="s">
        <v>22</v>
      </c>
      <c r="L2009" t="s">
        <v>41</v>
      </c>
      <c r="M2009">
        <f t="shared" si="126"/>
        <v>0</v>
      </c>
      <c r="N2009" t="s">
        <v>24</v>
      </c>
      <c r="O2009" t="s">
        <v>5127</v>
      </c>
      <c r="P2009">
        <f t="shared" si="127"/>
        <v>37195</v>
      </c>
      <c r="Q2009">
        <v>43250</v>
      </c>
      <c r="R2009" t="e">
        <v>#VALUE!</v>
      </c>
      <c r="S2009" t="e">
        <f t="shared" si="128"/>
        <v>#VALUE!</v>
      </c>
    </row>
    <row r="2010" spans="1:19" x14ac:dyDescent="0.25">
      <c r="A2010" t="s">
        <v>148</v>
      </c>
      <c r="B2010" t="s">
        <v>5128</v>
      </c>
      <c r="C2010">
        <v>2001</v>
      </c>
      <c r="D2010">
        <f t="shared" si="125"/>
        <v>268759.77999999997</v>
      </c>
      <c r="E2010">
        <v>167000</v>
      </c>
      <c r="F2010" t="s">
        <v>5129</v>
      </c>
      <c r="G2010" t="s">
        <v>29</v>
      </c>
      <c r="H2010" t="s">
        <v>5130</v>
      </c>
      <c r="I2010" t="s">
        <v>557</v>
      </c>
      <c r="J2010" t="s">
        <v>118</v>
      </c>
      <c r="K2010" t="s">
        <v>33</v>
      </c>
      <c r="L2010" t="s">
        <v>23</v>
      </c>
      <c r="M2010">
        <f t="shared" si="126"/>
        <v>1</v>
      </c>
      <c r="N2010" t="s">
        <v>24</v>
      </c>
      <c r="O2010" t="s">
        <v>319</v>
      </c>
      <c r="P2010">
        <f t="shared" si="127"/>
        <v>5590</v>
      </c>
      <c r="Q2010">
        <v>6500</v>
      </c>
      <c r="R2010">
        <v>300</v>
      </c>
      <c r="S2010">
        <f t="shared" si="128"/>
        <v>6</v>
      </c>
    </row>
    <row r="2011" spans="1:19" x14ac:dyDescent="0.25">
      <c r="A2011" t="s">
        <v>567</v>
      </c>
      <c r="B2011" t="s">
        <v>1122</v>
      </c>
      <c r="C2011">
        <v>2022</v>
      </c>
      <c r="D2011">
        <f t="shared" si="125"/>
        <v>30006.1443</v>
      </c>
      <c r="E2011">
        <v>18645</v>
      </c>
      <c r="F2011" t="s">
        <v>5131</v>
      </c>
      <c r="G2011" t="s">
        <v>29</v>
      </c>
      <c r="H2011" t="s">
        <v>483</v>
      </c>
      <c r="I2011" t="s">
        <v>39</v>
      </c>
      <c r="J2011" t="s">
        <v>2050</v>
      </c>
      <c r="K2011" t="s">
        <v>22</v>
      </c>
      <c r="L2011" t="s">
        <v>41</v>
      </c>
      <c r="M2011">
        <f t="shared" si="126"/>
        <v>0</v>
      </c>
      <c r="N2011" t="s">
        <v>24</v>
      </c>
      <c r="O2011" t="s">
        <v>5132</v>
      </c>
      <c r="P2011">
        <f t="shared" si="127"/>
        <v>42742</v>
      </c>
      <c r="Q2011">
        <v>49700</v>
      </c>
      <c r="R2011" t="e">
        <v>#VALUE!</v>
      </c>
      <c r="S2011" t="e">
        <f t="shared" si="128"/>
        <v>#VALUE!</v>
      </c>
    </row>
    <row r="2012" spans="1:19" x14ac:dyDescent="0.25">
      <c r="A2012" t="s">
        <v>277</v>
      </c>
      <c r="B2012" t="s">
        <v>5133</v>
      </c>
      <c r="C2012">
        <v>2018</v>
      </c>
      <c r="D2012">
        <f t="shared" si="125"/>
        <v>45817.909800000001</v>
      </c>
      <c r="E2012">
        <v>28470</v>
      </c>
      <c r="F2012" t="s">
        <v>5134</v>
      </c>
      <c r="G2012" t="s">
        <v>29</v>
      </c>
      <c r="H2012" t="s">
        <v>5135</v>
      </c>
      <c r="I2012" t="s">
        <v>107</v>
      </c>
      <c r="J2012" t="s">
        <v>118</v>
      </c>
      <c r="K2012" t="s">
        <v>22</v>
      </c>
      <c r="L2012" t="s">
        <v>23</v>
      </c>
      <c r="M2012">
        <f t="shared" si="126"/>
        <v>1</v>
      </c>
      <c r="N2012" t="s">
        <v>24</v>
      </c>
      <c r="O2012" t="s">
        <v>5136</v>
      </c>
      <c r="P2012">
        <f t="shared" si="127"/>
        <v>126850</v>
      </c>
      <c r="Q2012">
        <v>147500</v>
      </c>
      <c r="R2012">
        <v>540</v>
      </c>
      <c r="S2012">
        <f t="shared" si="128"/>
        <v>3.8</v>
      </c>
    </row>
    <row r="2013" spans="1:19" x14ac:dyDescent="0.25">
      <c r="A2013" t="s">
        <v>16</v>
      </c>
      <c r="B2013" t="s">
        <v>2965</v>
      </c>
      <c r="C2013">
        <v>2016</v>
      </c>
      <c r="D2013">
        <f t="shared" si="125"/>
        <v>86904.36</v>
      </c>
      <c r="E2013">
        <v>54000</v>
      </c>
      <c r="F2013" t="s">
        <v>260</v>
      </c>
      <c r="G2013" t="s">
        <v>29</v>
      </c>
      <c r="H2013" t="s">
        <v>326</v>
      </c>
      <c r="I2013" t="s">
        <v>21</v>
      </c>
      <c r="J2013" t="s">
        <v>118</v>
      </c>
      <c r="K2013" t="s">
        <v>22</v>
      </c>
      <c r="L2013" t="s">
        <v>41</v>
      </c>
      <c r="M2013">
        <f t="shared" si="126"/>
        <v>0</v>
      </c>
      <c r="N2013" t="s">
        <v>24</v>
      </c>
      <c r="O2013" t="s">
        <v>2472</v>
      </c>
      <c r="P2013">
        <f t="shared" si="127"/>
        <v>20639.14</v>
      </c>
      <c r="Q2013">
        <v>23999</v>
      </c>
      <c r="R2013">
        <v>300</v>
      </c>
      <c r="S2013">
        <f t="shared" si="128"/>
        <v>3.7</v>
      </c>
    </row>
    <row r="2014" spans="1:19" x14ac:dyDescent="0.25">
      <c r="A2014" t="s">
        <v>26</v>
      </c>
      <c r="B2014" t="s">
        <v>5137</v>
      </c>
      <c r="C2014">
        <v>2003</v>
      </c>
      <c r="D2014">
        <f t="shared" si="125"/>
        <v>133575.22</v>
      </c>
      <c r="E2014">
        <v>83000</v>
      </c>
      <c r="F2014" t="s">
        <v>1447</v>
      </c>
      <c r="G2014" t="s">
        <v>29</v>
      </c>
      <c r="H2014" t="s">
        <v>5138</v>
      </c>
      <c r="I2014" t="s">
        <v>454</v>
      </c>
      <c r="J2014" t="s">
        <v>40</v>
      </c>
      <c r="K2014" t="s">
        <v>33</v>
      </c>
      <c r="L2014" t="s">
        <v>41</v>
      </c>
      <c r="M2014">
        <f t="shared" si="126"/>
        <v>0</v>
      </c>
      <c r="N2014" t="s">
        <v>24</v>
      </c>
      <c r="O2014" t="s">
        <v>5139</v>
      </c>
      <c r="P2014">
        <f t="shared" si="127"/>
        <v>2494</v>
      </c>
      <c r="Q2014">
        <v>2900</v>
      </c>
      <c r="R2014">
        <v>104</v>
      </c>
      <c r="S2014">
        <f t="shared" si="128"/>
        <v>1.6</v>
      </c>
    </row>
    <row r="2015" spans="1:19" x14ac:dyDescent="0.25">
      <c r="A2015" t="s">
        <v>50</v>
      </c>
      <c r="B2015" t="s">
        <v>1370</v>
      </c>
      <c r="C2015">
        <v>2022</v>
      </c>
      <c r="D2015">
        <f t="shared" si="125"/>
        <v>16207.663140000001</v>
      </c>
      <c r="E2015">
        <v>10071</v>
      </c>
      <c r="F2015" t="s">
        <v>5140</v>
      </c>
      <c r="G2015" t="s">
        <v>46</v>
      </c>
      <c r="H2015" t="s">
        <v>1110</v>
      </c>
      <c r="I2015" t="s">
        <v>39</v>
      </c>
      <c r="J2015" t="s">
        <v>186</v>
      </c>
      <c r="K2015" t="s">
        <v>22</v>
      </c>
      <c r="L2015" t="s">
        <v>41</v>
      </c>
      <c r="M2015">
        <f t="shared" si="126"/>
        <v>0</v>
      </c>
      <c r="O2015" t="s">
        <v>5141</v>
      </c>
      <c r="P2015">
        <f t="shared" si="127"/>
        <v>34914.28</v>
      </c>
      <c r="Q2015">
        <v>40598</v>
      </c>
      <c r="R2015" t="e">
        <v>#VALUE!</v>
      </c>
      <c r="S2015">
        <f t="shared" si="128"/>
        <v>2</v>
      </c>
    </row>
    <row r="2016" spans="1:19" x14ac:dyDescent="0.25">
      <c r="A2016" t="s">
        <v>16</v>
      </c>
      <c r="B2016" t="s">
        <v>157</v>
      </c>
      <c r="C2016">
        <v>2021</v>
      </c>
      <c r="D2016">
        <f t="shared" si="125"/>
        <v>69731.092860000004</v>
      </c>
      <c r="E2016">
        <v>43329</v>
      </c>
      <c r="F2016" t="s">
        <v>5142</v>
      </c>
      <c r="G2016" t="s">
        <v>29</v>
      </c>
      <c r="H2016" t="s">
        <v>159</v>
      </c>
      <c r="I2016" t="s">
        <v>500</v>
      </c>
      <c r="J2016" t="s">
        <v>5143</v>
      </c>
      <c r="K2016" t="s">
        <v>22</v>
      </c>
      <c r="L2016" t="s">
        <v>41</v>
      </c>
      <c r="M2016">
        <f t="shared" si="126"/>
        <v>0</v>
      </c>
      <c r="N2016" t="s">
        <v>24</v>
      </c>
      <c r="O2016" t="s">
        <v>5144</v>
      </c>
      <c r="P2016">
        <f t="shared" si="127"/>
        <v>37532.120000000003</v>
      </c>
      <c r="Q2016">
        <v>43642</v>
      </c>
      <c r="R2016" t="e">
        <v>#VALUE!</v>
      </c>
      <c r="S2016" t="e">
        <f t="shared" si="128"/>
        <v>#VALUE!</v>
      </c>
    </row>
    <row r="2017" spans="1:19" x14ac:dyDescent="0.25">
      <c r="A2017" t="s">
        <v>35</v>
      </c>
      <c r="B2017" t="s">
        <v>4458</v>
      </c>
      <c r="C2017">
        <v>2015</v>
      </c>
      <c r="D2017">
        <f t="shared" si="125"/>
        <v>82720.076000000001</v>
      </c>
      <c r="E2017">
        <v>51400</v>
      </c>
      <c r="F2017" t="s">
        <v>5145</v>
      </c>
      <c r="G2017" t="s">
        <v>29</v>
      </c>
      <c r="H2017" t="s">
        <v>4460</v>
      </c>
      <c r="I2017" t="s">
        <v>95</v>
      </c>
      <c r="J2017" t="s">
        <v>61</v>
      </c>
      <c r="K2017" t="s">
        <v>33</v>
      </c>
      <c r="L2017" t="s">
        <v>41</v>
      </c>
      <c r="M2017">
        <f t="shared" si="126"/>
        <v>0</v>
      </c>
      <c r="N2017" t="s">
        <v>24</v>
      </c>
      <c r="O2017" t="s">
        <v>805</v>
      </c>
      <c r="P2017">
        <f t="shared" si="127"/>
        <v>36980</v>
      </c>
      <c r="Q2017">
        <v>43000</v>
      </c>
      <c r="R2017">
        <v>467</v>
      </c>
      <c r="S2017">
        <f t="shared" si="128"/>
        <v>5</v>
      </c>
    </row>
    <row r="2018" spans="1:19" x14ac:dyDescent="0.25">
      <c r="A2018" t="s">
        <v>148</v>
      </c>
      <c r="B2018" t="s">
        <v>2752</v>
      </c>
      <c r="C2018">
        <v>2015</v>
      </c>
      <c r="D2018">
        <f t="shared" si="125"/>
        <v>247516.492</v>
      </c>
      <c r="E2018">
        <v>153800</v>
      </c>
      <c r="F2018" t="s">
        <v>5146</v>
      </c>
      <c r="G2018" t="s">
        <v>19</v>
      </c>
      <c r="H2018" t="s">
        <v>5100</v>
      </c>
      <c r="I2018" t="s">
        <v>21</v>
      </c>
      <c r="J2018" t="s">
        <v>61</v>
      </c>
      <c r="K2018" t="s">
        <v>22</v>
      </c>
      <c r="L2018" t="s">
        <v>23</v>
      </c>
      <c r="M2018">
        <f t="shared" si="126"/>
        <v>1</v>
      </c>
      <c r="N2018" t="s">
        <v>24</v>
      </c>
      <c r="O2018" t="s">
        <v>598</v>
      </c>
      <c r="P2018">
        <f t="shared" si="127"/>
        <v>19780</v>
      </c>
      <c r="Q2018">
        <v>23000</v>
      </c>
      <c r="R2018">
        <v>355</v>
      </c>
      <c r="S2018">
        <f t="shared" si="128"/>
        <v>5.3</v>
      </c>
    </row>
    <row r="2019" spans="1:19" x14ac:dyDescent="0.25">
      <c r="A2019" t="s">
        <v>84</v>
      </c>
      <c r="B2019" t="s">
        <v>5147</v>
      </c>
      <c r="C2019">
        <v>2022</v>
      </c>
      <c r="D2019">
        <f t="shared" si="125"/>
        <v>14484.06</v>
      </c>
      <c r="E2019">
        <v>9000</v>
      </c>
      <c r="F2019" t="s">
        <v>2851</v>
      </c>
      <c r="G2019" t="s">
        <v>29</v>
      </c>
      <c r="H2019" t="s">
        <v>3309</v>
      </c>
      <c r="I2019" t="s">
        <v>72</v>
      </c>
      <c r="J2019" t="s">
        <v>73</v>
      </c>
      <c r="K2019" t="s">
        <v>33</v>
      </c>
      <c r="L2019" t="s">
        <v>41</v>
      </c>
      <c r="M2019">
        <f t="shared" si="126"/>
        <v>0</v>
      </c>
      <c r="N2019" t="s">
        <v>24</v>
      </c>
      <c r="O2019" t="s">
        <v>2306</v>
      </c>
      <c r="P2019">
        <f t="shared" si="127"/>
        <v>98900</v>
      </c>
      <c r="Q2019">
        <v>115000</v>
      </c>
      <c r="R2019">
        <v>575</v>
      </c>
      <c r="S2019">
        <f t="shared" si="128"/>
        <v>5</v>
      </c>
    </row>
    <row r="2020" spans="1:19" x14ac:dyDescent="0.25">
      <c r="A2020" t="s">
        <v>125</v>
      </c>
      <c r="B2020" t="s">
        <v>5148</v>
      </c>
      <c r="C2020">
        <v>2003</v>
      </c>
      <c r="D2020">
        <f t="shared" si="125"/>
        <v>17380.871999999999</v>
      </c>
      <c r="E2020">
        <v>10800</v>
      </c>
      <c r="F2020" t="s">
        <v>5149</v>
      </c>
      <c r="G2020" t="s">
        <v>29</v>
      </c>
      <c r="H2020" t="s">
        <v>3611</v>
      </c>
      <c r="I2020" t="s">
        <v>134</v>
      </c>
      <c r="J2020" t="s">
        <v>61</v>
      </c>
      <c r="K2020" t="s">
        <v>22</v>
      </c>
      <c r="L2020" t="s">
        <v>41</v>
      </c>
      <c r="M2020">
        <f t="shared" si="126"/>
        <v>0</v>
      </c>
      <c r="N2020" t="s">
        <v>24</v>
      </c>
      <c r="O2020" t="s">
        <v>5150</v>
      </c>
      <c r="P2020">
        <f t="shared" si="127"/>
        <v>56329.14</v>
      </c>
      <c r="Q2020">
        <v>65499</v>
      </c>
      <c r="R2020">
        <v>500</v>
      </c>
      <c r="S2020">
        <f t="shared" si="128"/>
        <v>8.3000000000000007</v>
      </c>
    </row>
    <row r="2021" spans="1:19" x14ac:dyDescent="0.25">
      <c r="A2021" t="s">
        <v>567</v>
      </c>
      <c r="B2021" t="s">
        <v>1122</v>
      </c>
      <c r="C2021">
        <v>2020</v>
      </c>
      <c r="D2021">
        <f t="shared" si="125"/>
        <v>16830.477719999999</v>
      </c>
      <c r="E2021">
        <v>10458</v>
      </c>
      <c r="F2021" t="s">
        <v>5151</v>
      </c>
      <c r="G2021" t="s">
        <v>29</v>
      </c>
      <c r="H2021" t="s">
        <v>483</v>
      </c>
      <c r="I2021" t="s">
        <v>31</v>
      </c>
      <c r="J2021" t="s">
        <v>1772</v>
      </c>
      <c r="K2021" t="s">
        <v>22</v>
      </c>
      <c r="L2021" t="s">
        <v>41</v>
      </c>
      <c r="M2021">
        <f t="shared" si="126"/>
        <v>0</v>
      </c>
      <c r="N2021" t="s">
        <v>24</v>
      </c>
      <c r="O2021" t="s">
        <v>5152</v>
      </c>
      <c r="P2021">
        <f t="shared" si="127"/>
        <v>41980.9</v>
      </c>
      <c r="Q2021">
        <v>48815</v>
      </c>
      <c r="R2021" t="e">
        <v>#VALUE!</v>
      </c>
      <c r="S2021" t="e">
        <f t="shared" si="128"/>
        <v>#VALUE!</v>
      </c>
    </row>
    <row r="2022" spans="1:19" x14ac:dyDescent="0.25">
      <c r="A2022" t="s">
        <v>68</v>
      </c>
      <c r="B2022" t="s">
        <v>3870</v>
      </c>
      <c r="C2022">
        <v>2014</v>
      </c>
      <c r="D2022">
        <f t="shared" si="125"/>
        <v>136325.58205999999</v>
      </c>
      <c r="E2022">
        <v>84709</v>
      </c>
      <c r="F2022" t="s">
        <v>5153</v>
      </c>
      <c r="G2022" t="s">
        <v>29</v>
      </c>
      <c r="H2022" t="s">
        <v>230</v>
      </c>
      <c r="I2022" t="s">
        <v>95</v>
      </c>
      <c r="J2022" t="s">
        <v>61</v>
      </c>
      <c r="K2022" t="s">
        <v>33</v>
      </c>
      <c r="L2022" t="s">
        <v>41</v>
      </c>
      <c r="M2022">
        <f t="shared" si="126"/>
        <v>0</v>
      </c>
      <c r="N2022" t="s">
        <v>24</v>
      </c>
      <c r="O2022" t="s">
        <v>3573</v>
      </c>
      <c r="P2022">
        <f t="shared" si="127"/>
        <v>11868</v>
      </c>
      <c r="Q2022">
        <v>13800</v>
      </c>
      <c r="R2022">
        <v>240</v>
      </c>
      <c r="S2022">
        <f t="shared" si="128"/>
        <v>2</v>
      </c>
    </row>
    <row r="2023" spans="1:19" x14ac:dyDescent="0.25">
      <c r="A2023" t="s">
        <v>120</v>
      </c>
      <c r="B2023" t="s">
        <v>2260</v>
      </c>
      <c r="C2023">
        <v>2019</v>
      </c>
      <c r="D2023">
        <f t="shared" si="125"/>
        <v>53912.89</v>
      </c>
      <c r="E2023">
        <v>33500</v>
      </c>
      <c r="F2023" t="s">
        <v>2896</v>
      </c>
      <c r="G2023" t="s">
        <v>29</v>
      </c>
      <c r="H2023" t="s">
        <v>2262</v>
      </c>
      <c r="I2023" t="s">
        <v>191</v>
      </c>
      <c r="J2023" t="s">
        <v>214</v>
      </c>
      <c r="K2023" t="s">
        <v>22</v>
      </c>
      <c r="L2023" t="s">
        <v>41</v>
      </c>
      <c r="M2023">
        <f t="shared" si="126"/>
        <v>0</v>
      </c>
      <c r="N2023" t="s">
        <v>24</v>
      </c>
      <c r="O2023" t="s">
        <v>5154</v>
      </c>
      <c r="P2023">
        <f t="shared" si="127"/>
        <v>39362.199999999997</v>
      </c>
      <c r="Q2023">
        <v>45770</v>
      </c>
      <c r="R2023">
        <v>385</v>
      </c>
      <c r="S2023">
        <f t="shared" si="128"/>
        <v>3</v>
      </c>
    </row>
    <row r="2024" spans="1:19" x14ac:dyDescent="0.25">
      <c r="A2024" t="s">
        <v>68</v>
      </c>
      <c r="B2024" t="s">
        <v>380</v>
      </c>
      <c r="C2024">
        <v>2015</v>
      </c>
      <c r="D2024">
        <f t="shared" si="125"/>
        <v>157715.32</v>
      </c>
      <c r="E2024">
        <v>98000</v>
      </c>
      <c r="F2024" t="s">
        <v>820</v>
      </c>
      <c r="G2024" t="s">
        <v>29</v>
      </c>
      <c r="H2024" t="s">
        <v>382</v>
      </c>
      <c r="I2024" t="s">
        <v>107</v>
      </c>
      <c r="J2024" t="s">
        <v>22</v>
      </c>
      <c r="K2024" t="s">
        <v>487</v>
      </c>
      <c r="L2024" t="s">
        <v>41</v>
      </c>
      <c r="M2024">
        <f t="shared" si="126"/>
        <v>0</v>
      </c>
      <c r="N2024" t="s">
        <v>24</v>
      </c>
      <c r="O2024" t="s">
        <v>4260</v>
      </c>
      <c r="P2024">
        <f t="shared" si="127"/>
        <v>28379.14</v>
      </c>
      <c r="Q2024">
        <v>32999</v>
      </c>
      <c r="R2024">
        <v>425</v>
      </c>
      <c r="S2024">
        <f t="shared" si="128"/>
        <v>3</v>
      </c>
    </row>
    <row r="2025" spans="1:19" x14ac:dyDescent="0.25">
      <c r="A2025" t="s">
        <v>68</v>
      </c>
      <c r="B2025" t="s">
        <v>4739</v>
      </c>
      <c r="C2025">
        <v>2008</v>
      </c>
      <c r="D2025">
        <f t="shared" si="125"/>
        <v>152328.85902</v>
      </c>
      <c r="E2025">
        <v>94653</v>
      </c>
      <c r="F2025" t="s">
        <v>5155</v>
      </c>
      <c r="G2025" t="s">
        <v>29</v>
      </c>
      <c r="H2025" t="s">
        <v>3024</v>
      </c>
      <c r="I2025" t="s">
        <v>72</v>
      </c>
      <c r="J2025" t="s">
        <v>73</v>
      </c>
      <c r="K2025" t="s">
        <v>73</v>
      </c>
      <c r="L2025" t="s">
        <v>23</v>
      </c>
      <c r="M2025">
        <f t="shared" si="126"/>
        <v>1</v>
      </c>
      <c r="N2025" t="s">
        <v>24</v>
      </c>
      <c r="O2025" t="s">
        <v>74</v>
      </c>
      <c r="P2025">
        <f t="shared" si="127"/>
        <v>6278</v>
      </c>
      <c r="Q2025">
        <v>7300</v>
      </c>
      <c r="R2025">
        <v>360</v>
      </c>
      <c r="S2025">
        <f t="shared" si="128"/>
        <v>4.8</v>
      </c>
    </row>
    <row r="2026" spans="1:19" x14ac:dyDescent="0.25">
      <c r="A2026" t="s">
        <v>16</v>
      </c>
      <c r="B2026" t="s">
        <v>982</v>
      </c>
      <c r="C2026">
        <v>2023</v>
      </c>
      <c r="D2026">
        <f t="shared" si="125"/>
        <v>14936.284540000001</v>
      </c>
      <c r="E2026">
        <v>9281</v>
      </c>
      <c r="F2026" t="s">
        <v>5156</v>
      </c>
      <c r="G2026" t="s">
        <v>29</v>
      </c>
      <c r="H2026" t="s">
        <v>865</v>
      </c>
      <c r="I2026" t="s">
        <v>72</v>
      </c>
      <c r="J2026" t="s">
        <v>22</v>
      </c>
      <c r="K2026" t="s">
        <v>22</v>
      </c>
      <c r="L2026" t="s">
        <v>41</v>
      </c>
      <c r="M2026">
        <f t="shared" si="126"/>
        <v>0</v>
      </c>
      <c r="N2026" t="s">
        <v>24</v>
      </c>
      <c r="O2026" t="s">
        <v>1998</v>
      </c>
      <c r="P2026">
        <f t="shared" si="127"/>
        <v>73100</v>
      </c>
      <c r="Q2026">
        <v>85000</v>
      </c>
      <c r="R2026">
        <v>440</v>
      </c>
      <c r="S2026">
        <f t="shared" si="128"/>
        <v>3.5</v>
      </c>
    </row>
    <row r="2027" spans="1:19" x14ac:dyDescent="0.25">
      <c r="A2027" t="s">
        <v>148</v>
      </c>
      <c r="B2027" t="s">
        <v>873</v>
      </c>
      <c r="C2027">
        <v>2023</v>
      </c>
      <c r="D2027">
        <f t="shared" si="125"/>
        <v>18999.868040000001</v>
      </c>
      <c r="E2027">
        <v>11806</v>
      </c>
      <c r="F2027" t="s">
        <v>5157</v>
      </c>
      <c r="G2027" t="s">
        <v>29</v>
      </c>
      <c r="H2027" t="s">
        <v>874</v>
      </c>
      <c r="I2027" t="s">
        <v>191</v>
      </c>
      <c r="J2027" t="s">
        <v>118</v>
      </c>
      <c r="K2027" t="s">
        <v>22</v>
      </c>
      <c r="L2027" t="s">
        <v>41</v>
      </c>
      <c r="M2027">
        <f t="shared" si="126"/>
        <v>0</v>
      </c>
      <c r="N2027" t="s">
        <v>24</v>
      </c>
      <c r="O2027" t="s">
        <v>711</v>
      </c>
      <c r="P2027">
        <f t="shared" si="127"/>
        <v>40420</v>
      </c>
      <c r="Q2027">
        <v>47000</v>
      </c>
      <c r="R2027">
        <v>310</v>
      </c>
      <c r="S2027">
        <f t="shared" si="128"/>
        <v>3.6</v>
      </c>
    </row>
    <row r="2028" spans="1:19" x14ac:dyDescent="0.25">
      <c r="A2028" t="s">
        <v>120</v>
      </c>
      <c r="B2028" t="s">
        <v>5158</v>
      </c>
      <c r="C2028">
        <v>1993</v>
      </c>
      <c r="D2028">
        <f t="shared" si="125"/>
        <v>112677.94009999999</v>
      </c>
      <c r="E2028">
        <v>70015</v>
      </c>
      <c r="F2028" t="s">
        <v>5159</v>
      </c>
      <c r="G2028" t="s">
        <v>136</v>
      </c>
      <c r="H2028" t="s">
        <v>136</v>
      </c>
      <c r="I2028" t="s">
        <v>557</v>
      </c>
      <c r="J2028" t="s">
        <v>33</v>
      </c>
      <c r="K2028" t="s">
        <v>33</v>
      </c>
      <c r="L2028" t="s">
        <v>41</v>
      </c>
      <c r="M2028">
        <f t="shared" si="126"/>
        <v>0</v>
      </c>
      <c r="N2028" t="s">
        <v>24</v>
      </c>
      <c r="O2028" t="s">
        <v>1152</v>
      </c>
      <c r="P2028">
        <f t="shared" si="127"/>
        <v>19350</v>
      </c>
      <c r="Q2028">
        <v>22500</v>
      </c>
      <c r="R2028" t="e">
        <v>#VALUE!</v>
      </c>
      <c r="S2028" t="e">
        <f t="shared" si="128"/>
        <v>#VALUE!</v>
      </c>
    </row>
    <row r="2029" spans="1:19" x14ac:dyDescent="0.25">
      <c r="A2029" t="s">
        <v>363</v>
      </c>
      <c r="B2029" t="s">
        <v>4453</v>
      </c>
      <c r="C2029">
        <v>2020</v>
      </c>
      <c r="D2029">
        <f t="shared" si="125"/>
        <v>78234.845419999998</v>
      </c>
      <c r="E2029">
        <v>48613</v>
      </c>
      <c r="F2029" t="s">
        <v>5160</v>
      </c>
      <c r="G2029" t="s">
        <v>29</v>
      </c>
      <c r="H2029" t="s">
        <v>1808</v>
      </c>
      <c r="I2029" t="s">
        <v>72</v>
      </c>
      <c r="J2029" t="s">
        <v>22</v>
      </c>
      <c r="K2029" t="s">
        <v>22</v>
      </c>
      <c r="L2029" t="s">
        <v>23</v>
      </c>
      <c r="M2029">
        <f t="shared" si="126"/>
        <v>1</v>
      </c>
      <c r="N2029" t="s">
        <v>24</v>
      </c>
      <c r="O2029" t="s">
        <v>5161</v>
      </c>
      <c r="P2029">
        <f t="shared" si="127"/>
        <v>52890</v>
      </c>
      <c r="Q2029">
        <v>61500</v>
      </c>
      <c r="R2029">
        <v>420</v>
      </c>
      <c r="S2029">
        <f t="shared" si="128"/>
        <v>6.2</v>
      </c>
    </row>
    <row r="2030" spans="1:19" x14ac:dyDescent="0.25">
      <c r="A2030" t="s">
        <v>567</v>
      </c>
      <c r="B2030" t="s">
        <v>5162</v>
      </c>
      <c r="C2030">
        <v>2023</v>
      </c>
      <c r="D2030">
        <f t="shared" si="125"/>
        <v>4811.9265999999998</v>
      </c>
      <c r="E2030">
        <v>2990</v>
      </c>
      <c r="F2030" t="s">
        <v>5163</v>
      </c>
      <c r="G2030" t="s">
        <v>245</v>
      </c>
      <c r="H2030" t="s">
        <v>5164</v>
      </c>
      <c r="I2030" t="s">
        <v>72</v>
      </c>
      <c r="J2030" t="s">
        <v>118</v>
      </c>
      <c r="K2030" t="s">
        <v>22</v>
      </c>
      <c r="L2030" t="s">
        <v>23</v>
      </c>
      <c r="M2030">
        <f t="shared" si="126"/>
        <v>1</v>
      </c>
      <c r="N2030" t="s">
        <v>24</v>
      </c>
      <c r="O2030" t="s">
        <v>1325</v>
      </c>
      <c r="P2030">
        <f t="shared" si="127"/>
        <v>60114</v>
      </c>
      <c r="Q2030">
        <v>69900</v>
      </c>
      <c r="R2030">
        <v>400</v>
      </c>
      <c r="S2030">
        <f t="shared" si="128"/>
        <v>6.7</v>
      </c>
    </row>
    <row r="2031" spans="1:19" x14ac:dyDescent="0.25">
      <c r="A2031" t="s">
        <v>50</v>
      </c>
      <c r="B2031" t="s">
        <v>5165</v>
      </c>
      <c r="C2031">
        <v>2005</v>
      </c>
      <c r="D2031">
        <f t="shared" si="125"/>
        <v>200760.33697999999</v>
      </c>
      <c r="E2031">
        <v>124747</v>
      </c>
      <c r="F2031" t="s">
        <v>5166</v>
      </c>
      <c r="G2031" t="s">
        <v>29</v>
      </c>
      <c r="H2031" t="s">
        <v>3388</v>
      </c>
      <c r="I2031" t="s">
        <v>107</v>
      </c>
      <c r="J2031" t="s">
        <v>61</v>
      </c>
      <c r="K2031" t="s">
        <v>22</v>
      </c>
      <c r="L2031" t="s">
        <v>41</v>
      </c>
      <c r="M2031">
        <f t="shared" si="126"/>
        <v>0</v>
      </c>
      <c r="N2031" t="s">
        <v>24</v>
      </c>
      <c r="O2031" t="s">
        <v>3648</v>
      </c>
      <c r="P2031">
        <f t="shared" si="127"/>
        <v>5934</v>
      </c>
      <c r="Q2031">
        <v>6900</v>
      </c>
      <c r="R2031">
        <v>180</v>
      </c>
      <c r="S2031">
        <f t="shared" si="128"/>
        <v>1.8</v>
      </c>
    </row>
    <row r="2032" spans="1:19" x14ac:dyDescent="0.25">
      <c r="A2032" t="s">
        <v>567</v>
      </c>
      <c r="B2032" t="s">
        <v>1383</v>
      </c>
      <c r="C2032">
        <v>2021</v>
      </c>
      <c r="D2032">
        <f t="shared" si="125"/>
        <v>38624.159999999996</v>
      </c>
      <c r="E2032">
        <v>24000</v>
      </c>
      <c r="F2032" t="s">
        <v>2469</v>
      </c>
      <c r="G2032" t="s">
        <v>46</v>
      </c>
      <c r="H2032" t="s">
        <v>5167</v>
      </c>
      <c r="I2032" t="s">
        <v>72</v>
      </c>
      <c r="J2032" t="s">
        <v>61</v>
      </c>
      <c r="K2032" t="s">
        <v>22</v>
      </c>
      <c r="L2032" t="s">
        <v>41</v>
      </c>
      <c r="M2032">
        <f t="shared" si="126"/>
        <v>0</v>
      </c>
      <c r="N2032" t="s">
        <v>24</v>
      </c>
      <c r="O2032" t="s">
        <v>333</v>
      </c>
      <c r="P2032">
        <f t="shared" si="127"/>
        <v>36120</v>
      </c>
      <c r="Q2032">
        <v>42000</v>
      </c>
      <c r="R2032">
        <v>395</v>
      </c>
      <c r="S2032">
        <f t="shared" si="128"/>
        <v>5.7</v>
      </c>
    </row>
    <row r="2033" spans="1:19" x14ac:dyDescent="0.25">
      <c r="A2033" t="s">
        <v>857</v>
      </c>
      <c r="B2033" t="s">
        <v>5168</v>
      </c>
      <c r="C2033">
        <v>2009</v>
      </c>
      <c r="D2033">
        <f t="shared" si="125"/>
        <v>181855.42</v>
      </c>
      <c r="E2033">
        <v>113000</v>
      </c>
      <c r="F2033" t="s">
        <v>3192</v>
      </c>
      <c r="G2033" t="s">
        <v>29</v>
      </c>
      <c r="H2033" t="s">
        <v>2650</v>
      </c>
      <c r="I2033" t="s">
        <v>21</v>
      </c>
      <c r="J2033" t="s">
        <v>33</v>
      </c>
      <c r="K2033" t="s">
        <v>22</v>
      </c>
      <c r="L2033" t="s">
        <v>41</v>
      </c>
      <c r="M2033">
        <f t="shared" si="126"/>
        <v>0</v>
      </c>
      <c r="N2033" t="s">
        <v>24</v>
      </c>
      <c r="O2033" t="s">
        <v>5169</v>
      </c>
      <c r="P2033">
        <f t="shared" si="127"/>
        <v>4729.1400000000003</v>
      </c>
      <c r="Q2033">
        <v>5499</v>
      </c>
      <c r="R2033">
        <v>244</v>
      </c>
      <c r="S2033">
        <f t="shared" si="128"/>
        <v>2.2999999999999998</v>
      </c>
    </row>
    <row r="2034" spans="1:19" x14ac:dyDescent="0.25">
      <c r="A2034" t="s">
        <v>43</v>
      </c>
      <c r="B2034" t="s">
        <v>3096</v>
      </c>
      <c r="C2034">
        <v>2017</v>
      </c>
      <c r="D2034">
        <f t="shared" si="125"/>
        <v>143401.85003999999</v>
      </c>
      <c r="E2034">
        <v>89106</v>
      </c>
      <c r="F2034" t="s">
        <v>5170</v>
      </c>
      <c r="G2034" t="s">
        <v>29</v>
      </c>
      <c r="H2034" t="s">
        <v>3094</v>
      </c>
      <c r="I2034" t="s">
        <v>107</v>
      </c>
      <c r="J2034" t="s">
        <v>118</v>
      </c>
      <c r="K2034" t="s">
        <v>146</v>
      </c>
      <c r="L2034" t="s">
        <v>41</v>
      </c>
      <c r="M2034">
        <f t="shared" si="126"/>
        <v>0</v>
      </c>
      <c r="N2034" t="s">
        <v>24</v>
      </c>
      <c r="O2034" t="s">
        <v>546</v>
      </c>
      <c r="P2034">
        <f t="shared" si="127"/>
        <v>15480</v>
      </c>
      <c r="Q2034">
        <v>18000</v>
      </c>
      <c r="R2034">
        <v>295</v>
      </c>
      <c r="S2034">
        <f t="shared" si="128"/>
        <v>3.5</v>
      </c>
    </row>
    <row r="2035" spans="1:19" x14ac:dyDescent="0.25">
      <c r="A2035" t="s">
        <v>16</v>
      </c>
      <c r="B2035" t="s">
        <v>3531</v>
      </c>
      <c r="C2035">
        <v>2017</v>
      </c>
      <c r="D2035">
        <f t="shared" si="125"/>
        <v>35405.480000000003</v>
      </c>
      <c r="E2035">
        <v>22000</v>
      </c>
      <c r="F2035" t="s">
        <v>2567</v>
      </c>
      <c r="G2035" t="s">
        <v>19</v>
      </c>
      <c r="H2035" t="s">
        <v>5171</v>
      </c>
      <c r="I2035" t="s">
        <v>21</v>
      </c>
      <c r="J2035" t="s">
        <v>146</v>
      </c>
      <c r="K2035" t="s">
        <v>22</v>
      </c>
      <c r="L2035" t="s">
        <v>23</v>
      </c>
      <c r="M2035">
        <f t="shared" si="126"/>
        <v>1</v>
      </c>
      <c r="N2035" t="s">
        <v>24</v>
      </c>
      <c r="O2035" t="s">
        <v>1328</v>
      </c>
      <c r="P2035">
        <f t="shared" si="127"/>
        <v>45580</v>
      </c>
      <c r="Q2035">
        <v>53000</v>
      </c>
      <c r="R2035">
        <v>385</v>
      </c>
      <c r="S2035">
        <f t="shared" si="128"/>
        <v>6.2</v>
      </c>
    </row>
    <row r="2036" spans="1:19" x14ac:dyDescent="0.25">
      <c r="A2036" t="s">
        <v>210</v>
      </c>
      <c r="B2036" t="s">
        <v>2179</v>
      </c>
      <c r="C2036">
        <v>2022</v>
      </c>
      <c r="D2036">
        <f t="shared" si="125"/>
        <v>32946.408479999998</v>
      </c>
      <c r="E2036">
        <v>20472</v>
      </c>
      <c r="F2036" t="s">
        <v>5172</v>
      </c>
      <c r="G2036" t="s">
        <v>29</v>
      </c>
      <c r="H2036" t="s">
        <v>2181</v>
      </c>
      <c r="I2036" t="s">
        <v>123</v>
      </c>
      <c r="J2036" t="s">
        <v>214</v>
      </c>
      <c r="K2036" t="s">
        <v>22</v>
      </c>
      <c r="L2036" t="s">
        <v>41</v>
      </c>
      <c r="M2036">
        <f t="shared" si="126"/>
        <v>0</v>
      </c>
      <c r="O2036" t="s">
        <v>5173</v>
      </c>
      <c r="P2036">
        <f t="shared" si="127"/>
        <v>24336.28</v>
      </c>
      <c r="Q2036">
        <v>28298</v>
      </c>
      <c r="R2036" t="e">
        <v>#VALUE!</v>
      </c>
      <c r="S2036" t="e">
        <f t="shared" si="128"/>
        <v>#VALUE!</v>
      </c>
    </row>
    <row r="2037" spans="1:19" x14ac:dyDescent="0.25">
      <c r="A2037" t="s">
        <v>43</v>
      </c>
      <c r="B2037" t="s">
        <v>5174</v>
      </c>
      <c r="C2037">
        <v>2023</v>
      </c>
      <c r="D2037">
        <f t="shared" si="125"/>
        <v>13840.324000000001</v>
      </c>
      <c r="E2037">
        <v>8600</v>
      </c>
      <c r="F2037" t="s">
        <v>5175</v>
      </c>
      <c r="G2037" t="s">
        <v>29</v>
      </c>
      <c r="H2037" t="s">
        <v>660</v>
      </c>
      <c r="I2037" t="s">
        <v>48</v>
      </c>
      <c r="J2037" t="s">
        <v>22</v>
      </c>
      <c r="K2037" t="s">
        <v>108</v>
      </c>
      <c r="M2037">
        <f t="shared" si="126"/>
        <v>0</v>
      </c>
      <c r="O2037" t="s">
        <v>5176</v>
      </c>
      <c r="P2037">
        <f t="shared" si="127"/>
        <v>67931.399999999994</v>
      </c>
      <c r="Q2037">
        <v>78990</v>
      </c>
      <c r="R2037">
        <v>400</v>
      </c>
      <c r="S2037">
        <f t="shared" si="128"/>
        <v>5.6</v>
      </c>
    </row>
    <row r="2038" spans="1:19" x14ac:dyDescent="0.25">
      <c r="A2038" t="s">
        <v>148</v>
      </c>
      <c r="B2038" t="s">
        <v>5177</v>
      </c>
      <c r="C2038">
        <v>2022</v>
      </c>
      <c r="D2038">
        <f t="shared" si="125"/>
        <v>7649.1930199999997</v>
      </c>
      <c r="E2038">
        <v>4753</v>
      </c>
      <c r="F2038" t="s">
        <v>5178</v>
      </c>
      <c r="G2038" t="s">
        <v>29</v>
      </c>
      <c r="H2038" t="s">
        <v>164</v>
      </c>
      <c r="I2038" t="s">
        <v>165</v>
      </c>
      <c r="J2038" t="s">
        <v>118</v>
      </c>
      <c r="K2038" t="s">
        <v>22</v>
      </c>
      <c r="L2038" t="s">
        <v>41</v>
      </c>
      <c r="M2038">
        <f t="shared" si="126"/>
        <v>0</v>
      </c>
      <c r="N2038" t="s">
        <v>24</v>
      </c>
      <c r="O2038" t="s">
        <v>2743</v>
      </c>
      <c r="P2038">
        <f t="shared" si="127"/>
        <v>49020</v>
      </c>
      <c r="Q2038">
        <v>57000</v>
      </c>
      <c r="R2038">
        <v>355</v>
      </c>
      <c r="S2038">
        <f t="shared" si="128"/>
        <v>5.3</v>
      </c>
    </row>
    <row r="2039" spans="1:19" x14ac:dyDescent="0.25">
      <c r="A2039" t="s">
        <v>26</v>
      </c>
      <c r="B2039" t="s">
        <v>5179</v>
      </c>
      <c r="C2039">
        <v>2010</v>
      </c>
      <c r="D2039">
        <f t="shared" si="125"/>
        <v>104607.1</v>
      </c>
      <c r="E2039">
        <v>65000</v>
      </c>
      <c r="F2039" t="s">
        <v>728</v>
      </c>
      <c r="G2039" t="s">
        <v>29</v>
      </c>
      <c r="H2039" t="s">
        <v>962</v>
      </c>
      <c r="I2039" t="s">
        <v>72</v>
      </c>
      <c r="J2039" t="s">
        <v>33</v>
      </c>
      <c r="K2039" t="s">
        <v>22</v>
      </c>
      <c r="M2039">
        <f t="shared" si="126"/>
        <v>0</v>
      </c>
      <c r="O2039" t="s">
        <v>492</v>
      </c>
      <c r="P2039">
        <f t="shared" si="127"/>
        <v>7654</v>
      </c>
      <c r="Q2039">
        <v>8900</v>
      </c>
      <c r="R2039">
        <v>210</v>
      </c>
      <c r="S2039">
        <f t="shared" si="128"/>
        <v>2</v>
      </c>
    </row>
    <row r="2040" spans="1:19" x14ac:dyDescent="0.25">
      <c r="A2040" t="s">
        <v>148</v>
      </c>
      <c r="B2040" t="s">
        <v>3194</v>
      </c>
      <c r="C2040">
        <v>2021</v>
      </c>
      <c r="D2040">
        <f t="shared" si="125"/>
        <v>24140.1</v>
      </c>
      <c r="E2040">
        <v>15000</v>
      </c>
      <c r="F2040" t="s">
        <v>2252</v>
      </c>
      <c r="G2040" t="s">
        <v>29</v>
      </c>
      <c r="H2040" t="s">
        <v>3196</v>
      </c>
      <c r="I2040" t="s">
        <v>134</v>
      </c>
      <c r="J2040" t="s">
        <v>40</v>
      </c>
      <c r="K2040" t="s">
        <v>33</v>
      </c>
      <c r="L2040" t="s">
        <v>41</v>
      </c>
      <c r="M2040">
        <f t="shared" si="126"/>
        <v>0</v>
      </c>
      <c r="N2040" t="s">
        <v>24</v>
      </c>
      <c r="O2040" t="s">
        <v>1791</v>
      </c>
      <c r="P2040">
        <f t="shared" si="127"/>
        <v>37410</v>
      </c>
      <c r="Q2040">
        <v>43500</v>
      </c>
      <c r="R2040">
        <v>455</v>
      </c>
      <c r="S2040">
        <f t="shared" si="128"/>
        <v>6.2</v>
      </c>
    </row>
    <row r="2041" spans="1:19" x14ac:dyDescent="0.25">
      <c r="A2041" t="s">
        <v>148</v>
      </c>
      <c r="B2041" t="s">
        <v>5180</v>
      </c>
      <c r="C2041">
        <v>1997</v>
      </c>
      <c r="D2041">
        <f t="shared" si="125"/>
        <v>368538.86</v>
      </c>
      <c r="E2041">
        <v>229000</v>
      </c>
      <c r="F2041" t="s">
        <v>5181</v>
      </c>
      <c r="G2041" t="s">
        <v>245</v>
      </c>
      <c r="H2041" t="s">
        <v>5182</v>
      </c>
      <c r="I2041" t="s">
        <v>72</v>
      </c>
      <c r="J2041" t="s">
        <v>73</v>
      </c>
      <c r="K2041" t="s">
        <v>146</v>
      </c>
      <c r="L2041" t="s">
        <v>23</v>
      </c>
      <c r="M2041">
        <f t="shared" si="126"/>
        <v>1</v>
      </c>
      <c r="N2041" t="s">
        <v>24</v>
      </c>
      <c r="O2041" t="s">
        <v>296</v>
      </c>
      <c r="P2041">
        <f t="shared" si="127"/>
        <v>16770</v>
      </c>
      <c r="Q2041">
        <v>19500</v>
      </c>
      <c r="R2041">
        <v>180</v>
      </c>
      <c r="S2041">
        <f t="shared" si="128"/>
        <v>6.5</v>
      </c>
    </row>
    <row r="2042" spans="1:19" x14ac:dyDescent="0.25">
      <c r="A2042" t="s">
        <v>50</v>
      </c>
      <c r="B2042" t="s">
        <v>5183</v>
      </c>
      <c r="C2042">
        <v>2014</v>
      </c>
      <c r="D2042">
        <f t="shared" si="125"/>
        <v>68236.016000000003</v>
      </c>
      <c r="E2042">
        <v>42400</v>
      </c>
      <c r="F2042" t="s">
        <v>5184</v>
      </c>
      <c r="G2042" t="s">
        <v>245</v>
      </c>
      <c r="H2042" t="s">
        <v>3014</v>
      </c>
      <c r="I2042" t="s">
        <v>95</v>
      </c>
      <c r="J2042" t="s">
        <v>61</v>
      </c>
      <c r="K2042" t="s">
        <v>22</v>
      </c>
      <c r="L2042" t="s">
        <v>41</v>
      </c>
      <c r="M2042">
        <f t="shared" si="126"/>
        <v>0</v>
      </c>
      <c r="N2042" t="s">
        <v>24</v>
      </c>
      <c r="O2042" t="s">
        <v>741</v>
      </c>
      <c r="P2042">
        <f t="shared" si="127"/>
        <v>22790</v>
      </c>
      <c r="Q2042">
        <v>26500</v>
      </c>
      <c r="R2042">
        <v>240</v>
      </c>
      <c r="S2042">
        <f t="shared" si="128"/>
        <v>3</v>
      </c>
    </row>
    <row r="2043" spans="1:19" x14ac:dyDescent="0.25">
      <c r="A2043" t="s">
        <v>84</v>
      </c>
      <c r="B2043" t="s">
        <v>3054</v>
      </c>
      <c r="C2043">
        <v>2023</v>
      </c>
      <c r="D2043">
        <f t="shared" si="125"/>
        <v>25491.945599999999</v>
      </c>
      <c r="E2043">
        <v>15840</v>
      </c>
      <c r="F2043" t="s">
        <v>5185</v>
      </c>
      <c r="G2043" t="s">
        <v>29</v>
      </c>
      <c r="H2043" t="s">
        <v>3056</v>
      </c>
      <c r="I2043" t="s">
        <v>95</v>
      </c>
      <c r="J2043" t="s">
        <v>118</v>
      </c>
      <c r="K2043" t="s">
        <v>22</v>
      </c>
      <c r="L2043" t="s">
        <v>41</v>
      </c>
      <c r="M2043">
        <f t="shared" si="126"/>
        <v>0</v>
      </c>
      <c r="N2043" t="s">
        <v>24</v>
      </c>
      <c r="O2043" t="s">
        <v>1325</v>
      </c>
      <c r="P2043">
        <f t="shared" si="127"/>
        <v>60114</v>
      </c>
      <c r="Q2043">
        <v>69900</v>
      </c>
      <c r="R2043">
        <v>296</v>
      </c>
      <c r="S2043">
        <f t="shared" si="128"/>
        <v>2</v>
      </c>
    </row>
    <row r="2044" spans="1:19" x14ac:dyDescent="0.25">
      <c r="A2044" t="s">
        <v>277</v>
      </c>
      <c r="B2044" t="s">
        <v>2893</v>
      </c>
      <c r="C2044">
        <v>2016</v>
      </c>
      <c r="D2044">
        <f t="shared" si="125"/>
        <v>122631.708</v>
      </c>
      <c r="E2044">
        <v>76200</v>
      </c>
      <c r="F2044" t="s">
        <v>5186</v>
      </c>
      <c r="G2044" t="s">
        <v>29</v>
      </c>
      <c r="H2044" t="s">
        <v>5114</v>
      </c>
      <c r="I2044" t="s">
        <v>107</v>
      </c>
      <c r="J2044" t="s">
        <v>33</v>
      </c>
      <c r="K2044" t="s">
        <v>146</v>
      </c>
      <c r="L2044" t="s">
        <v>41</v>
      </c>
      <c r="M2044">
        <f t="shared" si="126"/>
        <v>0</v>
      </c>
      <c r="N2044" t="s">
        <v>24</v>
      </c>
      <c r="O2044" t="s">
        <v>333</v>
      </c>
      <c r="P2044">
        <f t="shared" si="127"/>
        <v>36120</v>
      </c>
      <c r="Q2044">
        <v>42000</v>
      </c>
      <c r="R2044">
        <v>420</v>
      </c>
      <c r="S2044">
        <f t="shared" si="128"/>
        <v>3.6</v>
      </c>
    </row>
    <row r="2045" spans="1:19" x14ac:dyDescent="0.25">
      <c r="A2045" t="s">
        <v>148</v>
      </c>
      <c r="B2045" t="s">
        <v>3760</v>
      </c>
      <c r="C2045">
        <v>2019</v>
      </c>
      <c r="D2045">
        <f t="shared" si="125"/>
        <v>170054.12977999999</v>
      </c>
      <c r="E2045">
        <v>105667</v>
      </c>
      <c r="F2045" t="s">
        <v>5187</v>
      </c>
      <c r="G2045" t="s">
        <v>29</v>
      </c>
      <c r="H2045" t="s">
        <v>164</v>
      </c>
      <c r="I2045" t="s">
        <v>21</v>
      </c>
      <c r="J2045" t="s">
        <v>22</v>
      </c>
      <c r="K2045" t="s">
        <v>146</v>
      </c>
      <c r="L2045" t="s">
        <v>41</v>
      </c>
      <c r="M2045">
        <f t="shared" si="126"/>
        <v>0</v>
      </c>
      <c r="N2045" t="s">
        <v>24</v>
      </c>
      <c r="O2045" t="s">
        <v>1578</v>
      </c>
      <c r="P2045">
        <f t="shared" si="127"/>
        <v>33540</v>
      </c>
      <c r="Q2045">
        <v>39000</v>
      </c>
      <c r="R2045">
        <v>355</v>
      </c>
      <c r="S2045">
        <f t="shared" si="128"/>
        <v>5.3</v>
      </c>
    </row>
    <row r="2046" spans="1:19" x14ac:dyDescent="0.25">
      <c r="A2046" t="s">
        <v>148</v>
      </c>
      <c r="B2046" t="s">
        <v>3760</v>
      </c>
      <c r="C2046">
        <v>2019</v>
      </c>
      <c r="D2046">
        <f t="shared" si="125"/>
        <v>82620.296919999993</v>
      </c>
      <c r="E2046">
        <v>51338</v>
      </c>
      <c r="F2046" t="s">
        <v>5188</v>
      </c>
      <c r="G2046" t="s">
        <v>29</v>
      </c>
      <c r="H2046" t="s">
        <v>164</v>
      </c>
      <c r="I2046" t="s">
        <v>21</v>
      </c>
      <c r="J2046" t="s">
        <v>118</v>
      </c>
      <c r="K2046" t="s">
        <v>22</v>
      </c>
      <c r="L2046" t="s">
        <v>41</v>
      </c>
      <c r="M2046">
        <f t="shared" si="126"/>
        <v>0</v>
      </c>
      <c r="N2046" t="s">
        <v>24</v>
      </c>
      <c r="O2046" t="s">
        <v>3800</v>
      </c>
      <c r="P2046">
        <f t="shared" si="127"/>
        <v>42914</v>
      </c>
      <c r="Q2046">
        <v>49900</v>
      </c>
      <c r="R2046">
        <v>355</v>
      </c>
      <c r="S2046">
        <f t="shared" si="128"/>
        <v>5.3</v>
      </c>
    </row>
    <row r="2047" spans="1:19" x14ac:dyDescent="0.25">
      <c r="A2047" t="s">
        <v>125</v>
      </c>
      <c r="B2047" t="s">
        <v>3777</v>
      </c>
      <c r="C2047">
        <v>2016</v>
      </c>
      <c r="D2047">
        <f t="shared" si="125"/>
        <v>123689.04438000001</v>
      </c>
      <c r="E2047">
        <v>76857</v>
      </c>
      <c r="F2047" t="s">
        <v>5189</v>
      </c>
      <c r="G2047" t="s">
        <v>29</v>
      </c>
      <c r="H2047" t="s">
        <v>3778</v>
      </c>
      <c r="I2047" t="s">
        <v>454</v>
      </c>
      <c r="J2047" t="s">
        <v>22</v>
      </c>
      <c r="K2047" t="s">
        <v>22</v>
      </c>
      <c r="L2047" t="s">
        <v>23</v>
      </c>
      <c r="M2047">
        <f t="shared" si="126"/>
        <v>1</v>
      </c>
      <c r="N2047" t="s">
        <v>24</v>
      </c>
      <c r="O2047" t="s">
        <v>5190</v>
      </c>
      <c r="P2047">
        <f t="shared" si="127"/>
        <v>6966</v>
      </c>
      <c r="Q2047">
        <v>8100</v>
      </c>
      <c r="R2047">
        <v>160</v>
      </c>
      <c r="S2047">
        <f t="shared" si="128"/>
        <v>2</v>
      </c>
    </row>
    <row r="2048" spans="1:19" x14ac:dyDescent="0.25">
      <c r="A2048" t="s">
        <v>16</v>
      </c>
      <c r="B2048" t="s">
        <v>1603</v>
      </c>
      <c r="C2048">
        <v>2019</v>
      </c>
      <c r="D2048">
        <f t="shared" si="125"/>
        <v>129069.068</v>
      </c>
      <c r="E2048">
        <v>80200</v>
      </c>
      <c r="F2048" t="s">
        <v>5191</v>
      </c>
      <c r="G2048" t="s">
        <v>19</v>
      </c>
      <c r="H2048" t="s">
        <v>5171</v>
      </c>
      <c r="I2048" t="s">
        <v>72</v>
      </c>
      <c r="J2048" t="s">
        <v>118</v>
      </c>
      <c r="K2048" t="s">
        <v>22</v>
      </c>
      <c r="L2048" t="s">
        <v>41</v>
      </c>
      <c r="M2048">
        <f t="shared" si="126"/>
        <v>0</v>
      </c>
      <c r="N2048" t="s">
        <v>24</v>
      </c>
      <c r="O2048" t="s">
        <v>2551</v>
      </c>
      <c r="P2048">
        <f t="shared" si="127"/>
        <v>36550</v>
      </c>
      <c r="Q2048">
        <v>42500</v>
      </c>
      <c r="R2048">
        <v>385</v>
      </c>
      <c r="S2048">
        <f t="shared" si="128"/>
        <v>6.2</v>
      </c>
    </row>
    <row r="2049" spans="1:19" x14ac:dyDescent="0.25">
      <c r="A2049" t="s">
        <v>97</v>
      </c>
      <c r="B2049" t="s">
        <v>2172</v>
      </c>
      <c r="C2049">
        <v>2002</v>
      </c>
      <c r="D2049">
        <f t="shared" si="125"/>
        <v>393000.82799999998</v>
      </c>
      <c r="E2049">
        <v>244200</v>
      </c>
      <c r="F2049" t="s">
        <v>5192</v>
      </c>
      <c r="G2049" t="s">
        <v>29</v>
      </c>
      <c r="H2049" t="s">
        <v>2765</v>
      </c>
      <c r="I2049" t="s">
        <v>72</v>
      </c>
      <c r="J2049" t="s">
        <v>118</v>
      </c>
      <c r="K2049" t="s">
        <v>136</v>
      </c>
      <c r="L2049" t="s">
        <v>23</v>
      </c>
      <c r="M2049">
        <f t="shared" si="126"/>
        <v>1</v>
      </c>
      <c r="N2049" t="s">
        <v>24</v>
      </c>
      <c r="O2049" t="s">
        <v>2314</v>
      </c>
      <c r="P2049">
        <f t="shared" si="127"/>
        <v>3397</v>
      </c>
      <c r="Q2049">
        <v>3950</v>
      </c>
      <c r="R2049">
        <v>240</v>
      </c>
      <c r="S2049">
        <f t="shared" si="128"/>
        <v>4.7</v>
      </c>
    </row>
    <row r="2050" spans="1:19" x14ac:dyDescent="0.25">
      <c r="A2050" t="s">
        <v>16</v>
      </c>
      <c r="B2050" t="s">
        <v>2989</v>
      </c>
      <c r="C2050">
        <v>2014</v>
      </c>
      <c r="D2050">
        <f t="shared" si="125"/>
        <v>62056.150399999999</v>
      </c>
      <c r="E2050">
        <v>38560</v>
      </c>
      <c r="F2050" t="s">
        <v>5193</v>
      </c>
      <c r="G2050" t="s">
        <v>29</v>
      </c>
      <c r="H2050" t="s">
        <v>322</v>
      </c>
      <c r="I2050" t="s">
        <v>134</v>
      </c>
      <c r="J2050" t="s">
        <v>22</v>
      </c>
      <c r="K2050" t="s">
        <v>22</v>
      </c>
      <c r="L2050" t="s">
        <v>23</v>
      </c>
      <c r="M2050">
        <f t="shared" si="126"/>
        <v>1</v>
      </c>
      <c r="N2050" t="s">
        <v>24</v>
      </c>
      <c r="O2050" t="s">
        <v>323</v>
      </c>
      <c r="P2050">
        <f t="shared" si="127"/>
        <v>24510</v>
      </c>
      <c r="Q2050">
        <v>28500</v>
      </c>
      <c r="R2050">
        <v>420</v>
      </c>
      <c r="S2050">
        <f t="shared" si="128"/>
        <v>5</v>
      </c>
    </row>
    <row r="2051" spans="1:19" x14ac:dyDescent="0.25">
      <c r="A2051" t="s">
        <v>148</v>
      </c>
      <c r="B2051" t="s">
        <v>5194</v>
      </c>
      <c r="C2051">
        <v>2020</v>
      </c>
      <c r="D2051">
        <f t="shared" ref="D2051:D2114" si="129">E2051*1.60934</f>
        <v>20116.75</v>
      </c>
      <c r="E2051">
        <v>12500</v>
      </c>
      <c r="F2051" t="s">
        <v>99</v>
      </c>
      <c r="G2051" t="s">
        <v>29</v>
      </c>
      <c r="H2051" t="s">
        <v>1368</v>
      </c>
      <c r="I2051" t="s">
        <v>107</v>
      </c>
      <c r="J2051" t="s">
        <v>101</v>
      </c>
      <c r="K2051" t="s">
        <v>22</v>
      </c>
      <c r="L2051" t="s">
        <v>41</v>
      </c>
      <c r="M2051">
        <f t="shared" ref="M2051:M2114" si="130">IF(ISNUMBER(SEARCH("At least 1 accident or damage reported", L2051)), 1, 0)</f>
        <v>0</v>
      </c>
      <c r="N2051" t="s">
        <v>24</v>
      </c>
      <c r="O2051" t="s">
        <v>5195</v>
      </c>
      <c r="P2051">
        <f t="shared" ref="P2051:P2114" si="131">Q2051*0.86</f>
        <v>73099.14</v>
      </c>
      <c r="Q2051">
        <v>84999</v>
      </c>
      <c r="R2051">
        <v>490</v>
      </c>
      <c r="S2051">
        <f t="shared" ref="S2051:S2114" si="132">VALUE(SUBSTITUTE(MID(H2051, SEARCH("L", H2051)-4, 4), "L", ""))</f>
        <v>6.2</v>
      </c>
    </row>
    <row r="2052" spans="1:19" x14ac:dyDescent="0.25">
      <c r="A2052" t="s">
        <v>26</v>
      </c>
      <c r="B2052" t="s">
        <v>4955</v>
      </c>
      <c r="C2052">
        <v>2016</v>
      </c>
      <c r="D2052">
        <f t="shared" si="129"/>
        <v>72907.93002</v>
      </c>
      <c r="E2052">
        <v>45303</v>
      </c>
      <c r="F2052" t="s">
        <v>5196</v>
      </c>
      <c r="G2052" t="s">
        <v>29</v>
      </c>
      <c r="H2052" t="s">
        <v>3328</v>
      </c>
      <c r="I2052" t="s">
        <v>95</v>
      </c>
      <c r="J2052" t="s">
        <v>118</v>
      </c>
      <c r="K2052" t="s">
        <v>22</v>
      </c>
      <c r="L2052" t="s">
        <v>41</v>
      </c>
      <c r="M2052">
        <f t="shared" si="130"/>
        <v>0</v>
      </c>
      <c r="N2052" t="s">
        <v>24</v>
      </c>
      <c r="O2052" t="s">
        <v>4983</v>
      </c>
      <c r="P2052">
        <f t="shared" si="131"/>
        <v>18059.14</v>
      </c>
      <c r="Q2052">
        <v>20999</v>
      </c>
      <c r="R2052">
        <v>348</v>
      </c>
      <c r="S2052">
        <f t="shared" si="132"/>
        <v>3.8</v>
      </c>
    </row>
    <row r="2053" spans="1:19" x14ac:dyDescent="0.25">
      <c r="A2053" t="s">
        <v>16</v>
      </c>
      <c r="B2053" t="s">
        <v>5197</v>
      </c>
      <c r="C2053">
        <v>2014</v>
      </c>
      <c r="D2053">
        <f t="shared" si="129"/>
        <v>177027.4</v>
      </c>
      <c r="E2053">
        <v>110000</v>
      </c>
      <c r="F2053" t="s">
        <v>1399</v>
      </c>
      <c r="G2053" t="s">
        <v>29</v>
      </c>
      <c r="H2053" t="s">
        <v>1440</v>
      </c>
      <c r="I2053" t="s">
        <v>134</v>
      </c>
      <c r="J2053" t="s">
        <v>61</v>
      </c>
      <c r="K2053" t="s">
        <v>33</v>
      </c>
      <c r="L2053" t="s">
        <v>41</v>
      </c>
      <c r="M2053">
        <f t="shared" si="130"/>
        <v>0</v>
      </c>
      <c r="N2053" t="s">
        <v>24</v>
      </c>
      <c r="O2053" t="s">
        <v>5198</v>
      </c>
      <c r="P2053">
        <f t="shared" si="131"/>
        <v>8165.7</v>
      </c>
      <c r="Q2053">
        <v>9495</v>
      </c>
      <c r="R2053">
        <v>252</v>
      </c>
      <c r="S2053">
        <f t="shared" si="132"/>
        <v>2</v>
      </c>
    </row>
    <row r="2054" spans="1:19" x14ac:dyDescent="0.25">
      <c r="A2054" t="s">
        <v>363</v>
      </c>
      <c r="B2054" t="s">
        <v>3191</v>
      </c>
      <c r="C2054">
        <v>2011</v>
      </c>
      <c r="D2054">
        <f t="shared" si="129"/>
        <v>106538.308</v>
      </c>
      <c r="E2054">
        <v>66200</v>
      </c>
      <c r="F2054" t="s">
        <v>5199</v>
      </c>
      <c r="G2054" t="s">
        <v>29</v>
      </c>
      <c r="H2054" t="s">
        <v>3193</v>
      </c>
      <c r="I2054" t="s">
        <v>21</v>
      </c>
      <c r="J2054" t="s">
        <v>22</v>
      </c>
      <c r="K2054" t="s">
        <v>22</v>
      </c>
      <c r="L2054" t="s">
        <v>41</v>
      </c>
      <c r="M2054">
        <f t="shared" si="130"/>
        <v>0</v>
      </c>
      <c r="N2054" t="s">
        <v>24</v>
      </c>
      <c r="O2054" t="s">
        <v>4939</v>
      </c>
      <c r="P2054">
        <f t="shared" si="131"/>
        <v>14189.14</v>
      </c>
      <c r="Q2054">
        <v>16499</v>
      </c>
      <c r="R2054">
        <v>270</v>
      </c>
      <c r="S2054">
        <f t="shared" si="132"/>
        <v>3</v>
      </c>
    </row>
    <row r="2055" spans="1:19" x14ac:dyDescent="0.25">
      <c r="A2055" t="s">
        <v>450</v>
      </c>
      <c r="B2055" t="s">
        <v>5200</v>
      </c>
      <c r="C2055">
        <v>2003</v>
      </c>
      <c r="D2055">
        <f t="shared" si="129"/>
        <v>114263.14</v>
      </c>
      <c r="E2055">
        <v>71000</v>
      </c>
      <c r="F2055" t="s">
        <v>1825</v>
      </c>
      <c r="G2055" t="s">
        <v>29</v>
      </c>
      <c r="H2055" t="s">
        <v>453</v>
      </c>
      <c r="I2055" t="s">
        <v>839</v>
      </c>
      <c r="J2055" t="s">
        <v>214</v>
      </c>
      <c r="K2055" t="s">
        <v>22</v>
      </c>
      <c r="L2055" t="s">
        <v>41</v>
      </c>
      <c r="M2055">
        <f t="shared" si="130"/>
        <v>0</v>
      </c>
      <c r="N2055" t="s">
        <v>24</v>
      </c>
      <c r="O2055" t="s">
        <v>1129</v>
      </c>
      <c r="P2055">
        <f t="shared" si="131"/>
        <v>12814</v>
      </c>
      <c r="Q2055">
        <v>14900</v>
      </c>
      <c r="R2055">
        <v>165</v>
      </c>
      <c r="S2055">
        <f t="shared" si="132"/>
        <v>2.5</v>
      </c>
    </row>
    <row r="2056" spans="1:19" x14ac:dyDescent="0.25">
      <c r="A2056" t="s">
        <v>97</v>
      </c>
      <c r="B2056" t="s">
        <v>995</v>
      </c>
      <c r="C2056">
        <v>2019</v>
      </c>
      <c r="D2056">
        <f t="shared" si="129"/>
        <v>130840.95134</v>
      </c>
      <c r="E2056">
        <v>81301</v>
      </c>
      <c r="F2056" t="s">
        <v>5201</v>
      </c>
      <c r="G2056" t="s">
        <v>29</v>
      </c>
      <c r="H2056" t="s">
        <v>997</v>
      </c>
      <c r="I2056" t="s">
        <v>31</v>
      </c>
      <c r="J2056" t="s">
        <v>22</v>
      </c>
      <c r="K2056" t="s">
        <v>22</v>
      </c>
      <c r="L2056" t="s">
        <v>41</v>
      </c>
      <c r="M2056">
        <f t="shared" si="130"/>
        <v>0</v>
      </c>
      <c r="N2056" t="s">
        <v>24</v>
      </c>
      <c r="O2056" t="s">
        <v>5202</v>
      </c>
      <c r="P2056">
        <f t="shared" si="131"/>
        <v>26036.5</v>
      </c>
      <c r="Q2056">
        <v>30275</v>
      </c>
      <c r="R2056" t="e">
        <v>#VALUE!</v>
      </c>
      <c r="S2056" t="e">
        <f t="shared" si="132"/>
        <v>#VALUE!</v>
      </c>
    </row>
    <row r="2057" spans="1:19" x14ac:dyDescent="0.25">
      <c r="A2057" t="s">
        <v>148</v>
      </c>
      <c r="B2057" t="s">
        <v>5203</v>
      </c>
      <c r="C2057">
        <v>2019</v>
      </c>
      <c r="D2057">
        <f t="shared" si="129"/>
        <v>11318.488219999999</v>
      </c>
      <c r="E2057">
        <v>7033</v>
      </c>
      <c r="F2057" t="s">
        <v>5204</v>
      </c>
      <c r="G2057" t="s">
        <v>29</v>
      </c>
      <c r="H2057" t="s">
        <v>5205</v>
      </c>
      <c r="I2057" t="s">
        <v>95</v>
      </c>
      <c r="J2057" t="s">
        <v>118</v>
      </c>
      <c r="K2057" t="s">
        <v>22</v>
      </c>
      <c r="L2057" t="s">
        <v>41</v>
      </c>
      <c r="M2057">
        <f t="shared" si="130"/>
        <v>0</v>
      </c>
      <c r="N2057" t="s">
        <v>24</v>
      </c>
      <c r="O2057" t="s">
        <v>1942</v>
      </c>
      <c r="P2057">
        <f t="shared" si="131"/>
        <v>54954</v>
      </c>
      <c r="Q2057">
        <v>63900</v>
      </c>
      <c r="R2057">
        <v>460</v>
      </c>
      <c r="S2057">
        <f t="shared" si="132"/>
        <v>6.2</v>
      </c>
    </row>
    <row r="2058" spans="1:19" x14ac:dyDescent="0.25">
      <c r="A2058" t="s">
        <v>125</v>
      </c>
      <c r="B2058" t="s">
        <v>4964</v>
      </c>
      <c r="C2058">
        <v>2020</v>
      </c>
      <c r="D2058">
        <f t="shared" si="129"/>
        <v>57936.24</v>
      </c>
      <c r="E2058">
        <v>36000</v>
      </c>
      <c r="F2058" t="s">
        <v>1197</v>
      </c>
      <c r="G2058" t="s">
        <v>29</v>
      </c>
      <c r="H2058" t="s">
        <v>4965</v>
      </c>
      <c r="I2058" t="s">
        <v>95</v>
      </c>
      <c r="J2058" t="s">
        <v>33</v>
      </c>
      <c r="K2058" t="s">
        <v>214</v>
      </c>
      <c r="L2058" t="s">
        <v>41</v>
      </c>
      <c r="M2058">
        <f t="shared" si="130"/>
        <v>0</v>
      </c>
      <c r="N2058" t="s">
        <v>24</v>
      </c>
      <c r="O2058" t="s">
        <v>109</v>
      </c>
      <c r="P2058">
        <f t="shared" si="131"/>
        <v>53320</v>
      </c>
      <c r="Q2058">
        <v>62000</v>
      </c>
      <c r="R2058">
        <v>475</v>
      </c>
      <c r="S2058">
        <f t="shared" si="132"/>
        <v>6.4</v>
      </c>
    </row>
    <row r="2059" spans="1:19" x14ac:dyDescent="0.25">
      <c r="A2059" t="s">
        <v>56</v>
      </c>
      <c r="B2059" t="s">
        <v>5206</v>
      </c>
      <c r="C2059">
        <v>2010</v>
      </c>
      <c r="D2059">
        <f t="shared" si="129"/>
        <v>186683.44</v>
      </c>
      <c r="E2059">
        <v>116000</v>
      </c>
      <c r="F2059" t="s">
        <v>5207</v>
      </c>
      <c r="G2059" t="s">
        <v>29</v>
      </c>
      <c r="H2059" t="s">
        <v>3317</v>
      </c>
      <c r="I2059" t="s">
        <v>134</v>
      </c>
      <c r="J2059" t="s">
        <v>61</v>
      </c>
      <c r="K2059" t="s">
        <v>22</v>
      </c>
      <c r="L2059" t="s">
        <v>23</v>
      </c>
      <c r="M2059">
        <f t="shared" si="130"/>
        <v>1</v>
      </c>
      <c r="N2059" t="s">
        <v>24</v>
      </c>
      <c r="O2059" t="s">
        <v>621</v>
      </c>
      <c r="P2059">
        <f t="shared" si="131"/>
        <v>7740</v>
      </c>
      <c r="Q2059">
        <v>9000</v>
      </c>
      <c r="R2059">
        <v>201</v>
      </c>
      <c r="S2059">
        <f t="shared" si="132"/>
        <v>2.4</v>
      </c>
    </row>
    <row r="2060" spans="1:19" x14ac:dyDescent="0.25">
      <c r="A2060" t="s">
        <v>148</v>
      </c>
      <c r="B2060" t="s">
        <v>3223</v>
      </c>
      <c r="C2060">
        <v>2018</v>
      </c>
      <c r="D2060">
        <f t="shared" si="129"/>
        <v>68847.565199999997</v>
      </c>
      <c r="E2060">
        <v>42780</v>
      </c>
      <c r="F2060" t="s">
        <v>5208</v>
      </c>
      <c r="G2060" t="s">
        <v>29</v>
      </c>
      <c r="H2060" t="s">
        <v>3196</v>
      </c>
      <c r="I2060" t="s">
        <v>107</v>
      </c>
      <c r="J2060" t="s">
        <v>22</v>
      </c>
      <c r="K2060" t="s">
        <v>22</v>
      </c>
      <c r="L2060" t="s">
        <v>23</v>
      </c>
      <c r="M2060">
        <f t="shared" si="130"/>
        <v>1</v>
      </c>
      <c r="N2060" t="s">
        <v>24</v>
      </c>
      <c r="O2060" t="s">
        <v>5209</v>
      </c>
      <c r="P2060">
        <f t="shared" si="131"/>
        <v>35346</v>
      </c>
      <c r="Q2060">
        <v>41100</v>
      </c>
      <c r="R2060">
        <v>455</v>
      </c>
      <c r="S2060">
        <f t="shared" si="132"/>
        <v>6.2</v>
      </c>
    </row>
    <row r="2061" spans="1:19" x14ac:dyDescent="0.25">
      <c r="A2061" t="s">
        <v>68</v>
      </c>
      <c r="B2061" t="s">
        <v>5210</v>
      </c>
      <c r="C2061">
        <v>2014</v>
      </c>
      <c r="D2061">
        <f t="shared" si="129"/>
        <v>64190.135240000003</v>
      </c>
      <c r="E2061">
        <v>39886</v>
      </c>
      <c r="F2061" t="s">
        <v>5211</v>
      </c>
      <c r="G2061" t="s">
        <v>29</v>
      </c>
      <c r="H2061" t="s">
        <v>1298</v>
      </c>
      <c r="I2061" t="s">
        <v>107</v>
      </c>
      <c r="J2061" t="s">
        <v>22</v>
      </c>
      <c r="K2061" t="s">
        <v>214</v>
      </c>
      <c r="L2061" t="s">
        <v>23</v>
      </c>
      <c r="M2061">
        <f t="shared" si="130"/>
        <v>1</v>
      </c>
      <c r="N2061" t="s">
        <v>24</v>
      </c>
      <c r="O2061" t="s">
        <v>722</v>
      </c>
      <c r="P2061">
        <f t="shared" si="131"/>
        <v>22360</v>
      </c>
      <c r="Q2061">
        <v>26000</v>
      </c>
      <c r="R2061">
        <v>315</v>
      </c>
      <c r="S2061">
        <f t="shared" si="132"/>
        <v>3</v>
      </c>
    </row>
    <row r="2062" spans="1:19" x14ac:dyDescent="0.25">
      <c r="A2062" t="s">
        <v>50</v>
      </c>
      <c r="B2062" t="s">
        <v>3481</v>
      </c>
      <c r="C2062">
        <v>2014</v>
      </c>
      <c r="D2062">
        <f t="shared" si="129"/>
        <v>243654.076</v>
      </c>
      <c r="E2062">
        <v>151400</v>
      </c>
      <c r="F2062" t="s">
        <v>5212</v>
      </c>
      <c r="G2062" t="s">
        <v>29</v>
      </c>
      <c r="H2062" t="s">
        <v>1694</v>
      </c>
      <c r="I2062" t="s">
        <v>107</v>
      </c>
      <c r="J2062" t="s">
        <v>33</v>
      </c>
      <c r="K2062" t="s">
        <v>22</v>
      </c>
      <c r="L2062" t="s">
        <v>41</v>
      </c>
      <c r="M2062">
        <f t="shared" si="130"/>
        <v>0</v>
      </c>
      <c r="N2062" t="s">
        <v>24</v>
      </c>
      <c r="O2062" t="s">
        <v>5213</v>
      </c>
      <c r="P2062">
        <f t="shared" si="131"/>
        <v>13244</v>
      </c>
      <c r="Q2062">
        <v>15400</v>
      </c>
      <c r="R2062">
        <v>333</v>
      </c>
      <c r="S2062">
        <f t="shared" si="132"/>
        <v>3</v>
      </c>
    </row>
    <row r="2063" spans="1:19" x14ac:dyDescent="0.25">
      <c r="A2063" t="s">
        <v>690</v>
      </c>
      <c r="B2063" t="s">
        <v>4827</v>
      </c>
      <c r="C2063">
        <v>2017</v>
      </c>
      <c r="D2063">
        <f t="shared" si="129"/>
        <v>77248.319999999992</v>
      </c>
      <c r="E2063">
        <v>48000</v>
      </c>
      <c r="F2063" t="s">
        <v>409</v>
      </c>
      <c r="G2063" t="s">
        <v>29</v>
      </c>
      <c r="H2063" t="s">
        <v>1381</v>
      </c>
      <c r="I2063" t="s">
        <v>72</v>
      </c>
      <c r="J2063" t="s">
        <v>214</v>
      </c>
      <c r="K2063" t="s">
        <v>22</v>
      </c>
      <c r="L2063" t="s">
        <v>41</v>
      </c>
      <c r="M2063">
        <f t="shared" si="130"/>
        <v>0</v>
      </c>
      <c r="N2063" t="s">
        <v>24</v>
      </c>
      <c r="O2063" t="s">
        <v>1477</v>
      </c>
      <c r="P2063">
        <f t="shared" si="131"/>
        <v>17630</v>
      </c>
      <c r="Q2063">
        <v>20500</v>
      </c>
      <c r="R2063">
        <v>280</v>
      </c>
      <c r="S2063">
        <f t="shared" si="132"/>
        <v>2</v>
      </c>
    </row>
    <row r="2064" spans="1:19" x14ac:dyDescent="0.25">
      <c r="A2064" t="s">
        <v>97</v>
      </c>
      <c r="B2064" t="s">
        <v>995</v>
      </c>
      <c r="C2064">
        <v>2023</v>
      </c>
      <c r="D2064">
        <f t="shared" si="129"/>
        <v>14044.71018</v>
      </c>
      <c r="E2064">
        <v>8727</v>
      </c>
      <c r="F2064" t="s">
        <v>5214</v>
      </c>
      <c r="G2064" t="s">
        <v>29</v>
      </c>
      <c r="H2064" t="s">
        <v>3236</v>
      </c>
      <c r="I2064" t="s">
        <v>31</v>
      </c>
      <c r="J2064" t="s">
        <v>5215</v>
      </c>
      <c r="K2064" t="s">
        <v>22</v>
      </c>
      <c r="L2064" t="s">
        <v>41</v>
      </c>
      <c r="M2064">
        <f t="shared" si="130"/>
        <v>0</v>
      </c>
      <c r="O2064" t="s">
        <v>5216</v>
      </c>
      <c r="P2064">
        <f t="shared" si="131"/>
        <v>38352.559999999998</v>
      </c>
      <c r="Q2064">
        <v>44596</v>
      </c>
      <c r="R2064" t="e">
        <v>#VALUE!</v>
      </c>
      <c r="S2064" t="e">
        <f t="shared" si="132"/>
        <v>#VALUE!</v>
      </c>
    </row>
    <row r="2065" spans="1:19" x14ac:dyDescent="0.25">
      <c r="A2065" t="s">
        <v>1245</v>
      </c>
      <c r="B2065" t="s">
        <v>1706</v>
      </c>
      <c r="C2065">
        <v>2011</v>
      </c>
      <c r="D2065">
        <f t="shared" si="129"/>
        <v>127137.86</v>
      </c>
      <c r="E2065">
        <v>79000</v>
      </c>
      <c r="F2065" t="s">
        <v>662</v>
      </c>
      <c r="G2065" t="s">
        <v>29</v>
      </c>
      <c r="H2065" t="s">
        <v>2106</v>
      </c>
      <c r="I2065" t="s">
        <v>95</v>
      </c>
      <c r="J2065" t="s">
        <v>22</v>
      </c>
      <c r="K2065" t="s">
        <v>118</v>
      </c>
      <c r="L2065" t="s">
        <v>23</v>
      </c>
      <c r="M2065">
        <f t="shared" si="130"/>
        <v>1</v>
      </c>
      <c r="N2065" t="s">
        <v>24</v>
      </c>
      <c r="O2065" t="s">
        <v>5217</v>
      </c>
      <c r="P2065">
        <f t="shared" si="131"/>
        <v>69058</v>
      </c>
      <c r="Q2065">
        <v>80300</v>
      </c>
      <c r="R2065">
        <v>563</v>
      </c>
      <c r="S2065">
        <f t="shared" si="132"/>
        <v>6.6</v>
      </c>
    </row>
    <row r="2066" spans="1:19" x14ac:dyDescent="0.25">
      <c r="A2066" t="s">
        <v>125</v>
      </c>
      <c r="B2066" t="s">
        <v>2969</v>
      </c>
      <c r="C2066">
        <v>2020</v>
      </c>
      <c r="D2066">
        <f t="shared" si="129"/>
        <v>86904.36</v>
      </c>
      <c r="E2066">
        <v>54000</v>
      </c>
      <c r="F2066" t="s">
        <v>260</v>
      </c>
      <c r="G2066" t="s">
        <v>29</v>
      </c>
      <c r="H2066" t="s">
        <v>5218</v>
      </c>
      <c r="I2066" t="s">
        <v>95</v>
      </c>
      <c r="J2066" t="s">
        <v>33</v>
      </c>
      <c r="K2066" t="s">
        <v>22</v>
      </c>
      <c r="L2066" t="s">
        <v>41</v>
      </c>
      <c r="M2066">
        <f t="shared" si="130"/>
        <v>0</v>
      </c>
      <c r="N2066" t="s">
        <v>24</v>
      </c>
      <c r="O2066" t="s">
        <v>457</v>
      </c>
      <c r="P2066">
        <f t="shared" si="131"/>
        <v>29240</v>
      </c>
      <c r="Q2066">
        <v>34000</v>
      </c>
      <c r="R2066">
        <v>372</v>
      </c>
      <c r="S2066">
        <f t="shared" si="132"/>
        <v>5.7</v>
      </c>
    </row>
    <row r="2067" spans="1:19" x14ac:dyDescent="0.25">
      <c r="A2067" t="s">
        <v>277</v>
      </c>
      <c r="B2067" t="s">
        <v>392</v>
      </c>
      <c r="C2067">
        <v>2016</v>
      </c>
      <c r="D2067">
        <f t="shared" si="129"/>
        <v>177027.4</v>
      </c>
      <c r="E2067">
        <v>110000</v>
      </c>
      <c r="F2067" t="s">
        <v>1399</v>
      </c>
      <c r="G2067" t="s">
        <v>29</v>
      </c>
      <c r="H2067" t="s">
        <v>280</v>
      </c>
      <c r="I2067" t="s">
        <v>72</v>
      </c>
      <c r="J2067" t="s">
        <v>118</v>
      </c>
      <c r="K2067" t="s">
        <v>118</v>
      </c>
      <c r="L2067" t="s">
        <v>23</v>
      </c>
      <c r="M2067">
        <f t="shared" si="130"/>
        <v>1</v>
      </c>
      <c r="N2067" t="s">
        <v>24</v>
      </c>
      <c r="O2067" t="s">
        <v>2817</v>
      </c>
      <c r="P2067">
        <f t="shared" si="131"/>
        <v>22274</v>
      </c>
      <c r="Q2067">
        <v>25900</v>
      </c>
      <c r="R2067">
        <v>300</v>
      </c>
      <c r="S2067">
        <f t="shared" si="132"/>
        <v>3.6</v>
      </c>
    </row>
    <row r="2068" spans="1:19" x14ac:dyDescent="0.25">
      <c r="A2068" t="s">
        <v>148</v>
      </c>
      <c r="B2068" t="s">
        <v>5219</v>
      </c>
      <c r="C2068">
        <v>2020</v>
      </c>
      <c r="D2068">
        <f t="shared" si="129"/>
        <v>79964.885920000001</v>
      </c>
      <c r="E2068">
        <v>49688</v>
      </c>
      <c r="F2068" t="s">
        <v>5220</v>
      </c>
      <c r="H2068" t="s">
        <v>1864</v>
      </c>
      <c r="I2068" t="s">
        <v>72</v>
      </c>
      <c r="J2068" t="s">
        <v>40</v>
      </c>
      <c r="K2068" t="s">
        <v>33</v>
      </c>
      <c r="L2068" t="s">
        <v>41</v>
      </c>
      <c r="M2068">
        <f t="shared" si="130"/>
        <v>0</v>
      </c>
      <c r="N2068" t="s">
        <v>24</v>
      </c>
      <c r="O2068" t="s">
        <v>974</v>
      </c>
      <c r="P2068">
        <f t="shared" si="131"/>
        <v>21414</v>
      </c>
      <c r="Q2068">
        <v>24900</v>
      </c>
      <c r="R2068">
        <v>200</v>
      </c>
      <c r="S2068" t="e">
        <f t="shared" si="132"/>
        <v>#VALUE!</v>
      </c>
    </row>
    <row r="2069" spans="1:19" x14ac:dyDescent="0.25">
      <c r="A2069" t="s">
        <v>120</v>
      </c>
      <c r="B2069" t="s">
        <v>121</v>
      </c>
      <c r="C2069">
        <v>2020</v>
      </c>
      <c r="D2069">
        <f t="shared" si="129"/>
        <v>22530.76</v>
      </c>
      <c r="E2069">
        <v>14000</v>
      </c>
      <c r="F2069" t="s">
        <v>5221</v>
      </c>
      <c r="G2069" t="s">
        <v>29</v>
      </c>
      <c r="H2069" t="s">
        <v>303</v>
      </c>
      <c r="I2069" t="s">
        <v>48</v>
      </c>
      <c r="J2069" t="s">
        <v>22</v>
      </c>
      <c r="K2069" t="s">
        <v>146</v>
      </c>
      <c r="L2069" t="s">
        <v>41</v>
      </c>
      <c r="M2069">
        <f t="shared" si="130"/>
        <v>0</v>
      </c>
      <c r="N2069" t="s">
        <v>24</v>
      </c>
      <c r="O2069" t="s">
        <v>192</v>
      </c>
      <c r="P2069">
        <f t="shared" si="131"/>
        <v>41280</v>
      </c>
      <c r="Q2069">
        <v>48000</v>
      </c>
      <c r="R2069">
        <v>208</v>
      </c>
      <c r="S2069">
        <f t="shared" si="132"/>
        <v>2</v>
      </c>
    </row>
    <row r="2070" spans="1:19" x14ac:dyDescent="0.25">
      <c r="A2070" t="s">
        <v>125</v>
      </c>
      <c r="B2070" t="s">
        <v>5222</v>
      </c>
      <c r="C2070">
        <v>2023</v>
      </c>
      <c r="D2070">
        <f t="shared" si="129"/>
        <v>8046.7</v>
      </c>
      <c r="E2070">
        <v>5000</v>
      </c>
      <c r="F2070" t="s">
        <v>5223</v>
      </c>
      <c r="G2070" t="s">
        <v>29</v>
      </c>
      <c r="H2070" t="s">
        <v>3720</v>
      </c>
      <c r="I2070" t="s">
        <v>107</v>
      </c>
      <c r="J2070" t="s">
        <v>33</v>
      </c>
      <c r="K2070" t="s">
        <v>22</v>
      </c>
      <c r="L2070" t="s">
        <v>41</v>
      </c>
      <c r="M2070">
        <f t="shared" si="130"/>
        <v>0</v>
      </c>
      <c r="N2070" t="s">
        <v>24</v>
      </c>
      <c r="O2070" t="s">
        <v>5224</v>
      </c>
      <c r="P2070">
        <f t="shared" si="131"/>
        <v>94600</v>
      </c>
      <c r="Q2070">
        <v>110000</v>
      </c>
      <c r="R2070">
        <v>717</v>
      </c>
      <c r="S2070">
        <f t="shared" si="132"/>
        <v>6.2</v>
      </c>
    </row>
    <row r="2071" spans="1:19" x14ac:dyDescent="0.25">
      <c r="A2071" t="s">
        <v>148</v>
      </c>
      <c r="B2071" t="s">
        <v>5225</v>
      </c>
      <c r="C2071">
        <v>2022</v>
      </c>
      <c r="D2071">
        <f t="shared" si="129"/>
        <v>18663.51598</v>
      </c>
      <c r="E2071">
        <v>11597</v>
      </c>
      <c r="F2071" t="s">
        <v>5226</v>
      </c>
      <c r="G2071" t="s">
        <v>29</v>
      </c>
      <c r="H2071" t="s">
        <v>3257</v>
      </c>
      <c r="I2071" t="s">
        <v>39</v>
      </c>
      <c r="J2071" t="s">
        <v>855</v>
      </c>
      <c r="K2071" t="s">
        <v>266</v>
      </c>
      <c r="L2071" t="s">
        <v>41</v>
      </c>
      <c r="M2071">
        <f t="shared" si="130"/>
        <v>0</v>
      </c>
      <c r="O2071" t="s">
        <v>5227</v>
      </c>
      <c r="P2071">
        <f t="shared" si="131"/>
        <v>58987.4</v>
      </c>
      <c r="Q2071">
        <v>68590</v>
      </c>
      <c r="R2071" t="e">
        <v>#VALUE!</v>
      </c>
      <c r="S2071" t="e">
        <f t="shared" si="132"/>
        <v>#VALUE!</v>
      </c>
    </row>
    <row r="2072" spans="1:19" x14ac:dyDescent="0.25">
      <c r="A2072" t="s">
        <v>120</v>
      </c>
      <c r="B2072" t="s">
        <v>1836</v>
      </c>
      <c r="C2072">
        <v>2017</v>
      </c>
      <c r="D2072">
        <f t="shared" si="129"/>
        <v>138565.78333999999</v>
      </c>
      <c r="E2072">
        <v>86101</v>
      </c>
      <c r="F2072" t="s">
        <v>5228</v>
      </c>
      <c r="G2072" t="s">
        <v>29</v>
      </c>
      <c r="H2072" t="s">
        <v>2032</v>
      </c>
      <c r="I2072" t="s">
        <v>72</v>
      </c>
      <c r="J2072" t="s">
        <v>33</v>
      </c>
      <c r="K2072" t="s">
        <v>214</v>
      </c>
      <c r="L2072" t="s">
        <v>23</v>
      </c>
      <c r="M2072">
        <f t="shared" si="130"/>
        <v>1</v>
      </c>
      <c r="N2072" t="s">
        <v>24</v>
      </c>
      <c r="O2072" t="s">
        <v>5229</v>
      </c>
      <c r="P2072">
        <f t="shared" si="131"/>
        <v>62588.22</v>
      </c>
      <c r="Q2072">
        <v>72777</v>
      </c>
      <c r="R2072">
        <v>577</v>
      </c>
      <c r="S2072">
        <f t="shared" si="132"/>
        <v>5.5</v>
      </c>
    </row>
    <row r="2073" spans="1:19" x14ac:dyDescent="0.25">
      <c r="A2073" t="s">
        <v>148</v>
      </c>
      <c r="B2073" t="s">
        <v>5084</v>
      </c>
      <c r="C2073">
        <v>2017</v>
      </c>
      <c r="D2073">
        <f t="shared" si="129"/>
        <v>94654.941439999995</v>
      </c>
      <c r="E2073">
        <v>58816</v>
      </c>
      <c r="F2073" t="s">
        <v>5230</v>
      </c>
      <c r="G2073" t="s">
        <v>29</v>
      </c>
      <c r="H2073" t="s">
        <v>265</v>
      </c>
      <c r="I2073" t="s">
        <v>5231</v>
      </c>
      <c r="J2073" t="s">
        <v>22</v>
      </c>
      <c r="K2073" t="s">
        <v>266</v>
      </c>
      <c r="L2073" t="s">
        <v>41</v>
      </c>
      <c r="M2073">
        <f t="shared" si="130"/>
        <v>0</v>
      </c>
      <c r="O2073" t="s">
        <v>5232</v>
      </c>
      <c r="P2073">
        <f t="shared" si="131"/>
        <v>31467.399999999998</v>
      </c>
      <c r="Q2073">
        <v>36590</v>
      </c>
      <c r="R2073" t="e">
        <v>#VALUE!</v>
      </c>
      <c r="S2073" t="e">
        <f t="shared" si="132"/>
        <v>#VALUE!</v>
      </c>
    </row>
    <row r="2074" spans="1:19" x14ac:dyDescent="0.25">
      <c r="A2074" t="s">
        <v>35</v>
      </c>
      <c r="B2074" t="s">
        <v>486</v>
      </c>
      <c r="C2074">
        <v>2016</v>
      </c>
      <c r="D2074">
        <f t="shared" si="129"/>
        <v>125296.77503999999</v>
      </c>
      <c r="E2074">
        <v>77856</v>
      </c>
      <c r="F2074" t="s">
        <v>5233</v>
      </c>
      <c r="G2074" t="s">
        <v>29</v>
      </c>
      <c r="H2074" t="s">
        <v>997</v>
      </c>
      <c r="I2074" t="s">
        <v>571</v>
      </c>
      <c r="J2074" t="s">
        <v>511</v>
      </c>
      <c r="K2074" t="s">
        <v>22</v>
      </c>
      <c r="L2074" t="s">
        <v>41</v>
      </c>
      <c r="M2074">
        <f t="shared" si="130"/>
        <v>0</v>
      </c>
      <c r="N2074" t="s">
        <v>24</v>
      </c>
      <c r="O2074" t="s">
        <v>5234</v>
      </c>
      <c r="P2074">
        <f t="shared" si="131"/>
        <v>26590.34</v>
      </c>
      <c r="Q2074">
        <v>30919</v>
      </c>
      <c r="R2074" t="e">
        <v>#VALUE!</v>
      </c>
      <c r="S2074" t="e">
        <f t="shared" si="132"/>
        <v>#VALUE!</v>
      </c>
    </row>
    <row r="2075" spans="1:19" x14ac:dyDescent="0.25">
      <c r="A2075" t="s">
        <v>396</v>
      </c>
      <c r="B2075" t="s">
        <v>1091</v>
      </c>
      <c r="C2075">
        <v>2021</v>
      </c>
      <c r="D2075">
        <f t="shared" si="129"/>
        <v>32297.84446</v>
      </c>
      <c r="E2075">
        <v>20069</v>
      </c>
      <c r="F2075" t="s">
        <v>5235</v>
      </c>
      <c r="G2075" t="s">
        <v>29</v>
      </c>
      <c r="H2075" t="s">
        <v>777</v>
      </c>
      <c r="I2075" t="s">
        <v>31</v>
      </c>
      <c r="J2075" t="s">
        <v>2367</v>
      </c>
      <c r="K2075" t="s">
        <v>401</v>
      </c>
      <c r="L2075" t="s">
        <v>41</v>
      </c>
      <c r="M2075">
        <f t="shared" si="130"/>
        <v>0</v>
      </c>
      <c r="O2075" t="s">
        <v>5236</v>
      </c>
      <c r="P2075">
        <f t="shared" si="131"/>
        <v>197714</v>
      </c>
      <c r="Q2075">
        <v>229900</v>
      </c>
      <c r="R2075" t="e">
        <v>#VALUE!</v>
      </c>
      <c r="S2075" t="e">
        <f t="shared" si="132"/>
        <v>#VALUE!</v>
      </c>
    </row>
    <row r="2076" spans="1:19" x14ac:dyDescent="0.25">
      <c r="A2076" t="s">
        <v>503</v>
      </c>
      <c r="B2076" t="s">
        <v>5237</v>
      </c>
      <c r="C2076">
        <v>2015</v>
      </c>
      <c r="D2076">
        <f t="shared" si="129"/>
        <v>185527.93388</v>
      </c>
      <c r="E2076">
        <v>115282</v>
      </c>
      <c r="F2076" t="s">
        <v>5238</v>
      </c>
      <c r="G2076" t="s">
        <v>29</v>
      </c>
      <c r="H2076" t="s">
        <v>854</v>
      </c>
      <c r="I2076" t="s">
        <v>571</v>
      </c>
      <c r="J2076" t="s">
        <v>5239</v>
      </c>
      <c r="K2076" t="s">
        <v>813</v>
      </c>
      <c r="L2076" t="s">
        <v>23</v>
      </c>
      <c r="M2076">
        <f t="shared" si="130"/>
        <v>1</v>
      </c>
      <c r="N2076" t="s">
        <v>24</v>
      </c>
      <c r="O2076" t="s">
        <v>5240</v>
      </c>
      <c r="P2076">
        <f t="shared" si="131"/>
        <v>10692.38</v>
      </c>
      <c r="Q2076">
        <v>12433</v>
      </c>
      <c r="R2076" t="e">
        <v>#VALUE!</v>
      </c>
      <c r="S2076" t="e">
        <f t="shared" si="132"/>
        <v>#VALUE!</v>
      </c>
    </row>
    <row r="2077" spans="1:19" x14ac:dyDescent="0.25">
      <c r="A2077" t="s">
        <v>277</v>
      </c>
      <c r="B2077" t="s">
        <v>4572</v>
      </c>
      <c r="C2077">
        <v>2016</v>
      </c>
      <c r="D2077">
        <f t="shared" si="129"/>
        <v>49406.737999999998</v>
      </c>
      <c r="E2077">
        <v>30700</v>
      </c>
      <c r="F2077" t="s">
        <v>5241</v>
      </c>
      <c r="G2077" t="s">
        <v>29</v>
      </c>
      <c r="H2077" t="s">
        <v>5242</v>
      </c>
      <c r="I2077" t="s">
        <v>48</v>
      </c>
      <c r="J2077" t="s">
        <v>118</v>
      </c>
      <c r="K2077" t="s">
        <v>22</v>
      </c>
      <c r="L2077" t="s">
        <v>41</v>
      </c>
      <c r="M2077">
        <f t="shared" si="130"/>
        <v>0</v>
      </c>
      <c r="N2077" t="s">
        <v>24</v>
      </c>
      <c r="O2077" t="s">
        <v>5243</v>
      </c>
      <c r="P2077">
        <f t="shared" si="131"/>
        <v>119539.14</v>
      </c>
      <c r="Q2077">
        <v>138999</v>
      </c>
      <c r="R2077">
        <v>475</v>
      </c>
      <c r="S2077">
        <f t="shared" si="132"/>
        <v>3.8</v>
      </c>
    </row>
    <row r="2078" spans="1:19" x14ac:dyDescent="0.25">
      <c r="A2078" t="s">
        <v>268</v>
      </c>
      <c r="B2078" t="s">
        <v>4352</v>
      </c>
      <c r="C2078">
        <v>2003</v>
      </c>
      <c r="D2078">
        <f t="shared" si="129"/>
        <v>166930.40083999999</v>
      </c>
      <c r="E2078">
        <v>103726</v>
      </c>
      <c r="F2078" t="s">
        <v>5244</v>
      </c>
      <c r="G2078" t="s">
        <v>29</v>
      </c>
      <c r="H2078" t="s">
        <v>5245</v>
      </c>
      <c r="I2078" t="s">
        <v>839</v>
      </c>
      <c r="J2078" t="s">
        <v>214</v>
      </c>
      <c r="K2078" t="s">
        <v>33</v>
      </c>
      <c r="L2078" t="s">
        <v>23</v>
      </c>
      <c r="M2078">
        <f t="shared" si="130"/>
        <v>1</v>
      </c>
      <c r="N2078" t="s">
        <v>24</v>
      </c>
      <c r="O2078" t="s">
        <v>4700</v>
      </c>
      <c r="P2078">
        <f t="shared" si="131"/>
        <v>5155.7</v>
      </c>
      <c r="Q2078">
        <v>5995</v>
      </c>
      <c r="R2078">
        <v>115</v>
      </c>
      <c r="S2078">
        <f t="shared" si="132"/>
        <v>1.6</v>
      </c>
    </row>
    <row r="2079" spans="1:19" x14ac:dyDescent="0.25">
      <c r="A2079" t="s">
        <v>857</v>
      </c>
      <c r="B2079" t="s">
        <v>5246</v>
      </c>
      <c r="C2079">
        <v>2008</v>
      </c>
      <c r="D2079">
        <f t="shared" si="129"/>
        <v>64051.731999999996</v>
      </c>
      <c r="E2079">
        <v>39800</v>
      </c>
      <c r="F2079" t="s">
        <v>5247</v>
      </c>
      <c r="G2079" t="s">
        <v>29</v>
      </c>
      <c r="H2079" t="s">
        <v>2519</v>
      </c>
      <c r="I2079" t="s">
        <v>107</v>
      </c>
      <c r="J2079" t="s">
        <v>40</v>
      </c>
      <c r="K2079" t="s">
        <v>22</v>
      </c>
      <c r="L2079" t="s">
        <v>41</v>
      </c>
      <c r="M2079">
        <f t="shared" si="130"/>
        <v>0</v>
      </c>
      <c r="N2079" t="s">
        <v>24</v>
      </c>
      <c r="O2079" t="s">
        <v>1565</v>
      </c>
      <c r="P2079">
        <f t="shared" si="131"/>
        <v>11395</v>
      </c>
      <c r="Q2079">
        <v>13250</v>
      </c>
      <c r="R2079">
        <v>158</v>
      </c>
      <c r="S2079">
        <f t="shared" si="132"/>
        <v>2</v>
      </c>
    </row>
    <row r="2080" spans="1:19" x14ac:dyDescent="0.25">
      <c r="A2080" t="s">
        <v>97</v>
      </c>
      <c r="B2080" t="s">
        <v>5248</v>
      </c>
      <c r="C2080">
        <v>2019</v>
      </c>
      <c r="D2080">
        <f t="shared" si="129"/>
        <v>127942.53</v>
      </c>
      <c r="E2080">
        <v>79500</v>
      </c>
      <c r="F2080" t="s">
        <v>1715</v>
      </c>
      <c r="G2080" t="s">
        <v>29</v>
      </c>
      <c r="H2080" t="s">
        <v>3431</v>
      </c>
      <c r="I2080" t="s">
        <v>72</v>
      </c>
      <c r="J2080" t="s">
        <v>118</v>
      </c>
      <c r="K2080" t="s">
        <v>22</v>
      </c>
      <c r="L2080" t="s">
        <v>41</v>
      </c>
      <c r="M2080">
        <f t="shared" si="130"/>
        <v>0</v>
      </c>
      <c r="N2080" t="s">
        <v>24</v>
      </c>
      <c r="O2080" t="s">
        <v>5249</v>
      </c>
      <c r="P2080">
        <f t="shared" si="131"/>
        <v>28666.38</v>
      </c>
      <c r="Q2080">
        <v>33333</v>
      </c>
      <c r="R2080">
        <v>270</v>
      </c>
      <c r="S2080">
        <f t="shared" si="132"/>
        <v>4</v>
      </c>
    </row>
    <row r="2081" spans="1:19" x14ac:dyDescent="0.25">
      <c r="A2081" t="s">
        <v>97</v>
      </c>
      <c r="B2081" t="s">
        <v>1100</v>
      </c>
      <c r="C2081">
        <v>2008</v>
      </c>
      <c r="D2081">
        <f t="shared" si="129"/>
        <v>266377.95679999999</v>
      </c>
      <c r="E2081">
        <v>165520</v>
      </c>
      <c r="F2081" t="s">
        <v>5250</v>
      </c>
      <c r="G2081" t="s">
        <v>29</v>
      </c>
      <c r="H2081" t="s">
        <v>2811</v>
      </c>
      <c r="I2081" t="s">
        <v>72</v>
      </c>
      <c r="J2081" t="s">
        <v>33</v>
      </c>
      <c r="K2081" t="s">
        <v>33</v>
      </c>
      <c r="L2081" t="s">
        <v>23</v>
      </c>
      <c r="M2081">
        <f t="shared" si="130"/>
        <v>1</v>
      </c>
      <c r="N2081" t="s">
        <v>24</v>
      </c>
      <c r="O2081" t="s">
        <v>621</v>
      </c>
      <c r="P2081">
        <f t="shared" si="131"/>
        <v>7740</v>
      </c>
      <c r="Q2081">
        <v>9000</v>
      </c>
      <c r="R2081">
        <v>270</v>
      </c>
      <c r="S2081">
        <f t="shared" si="132"/>
        <v>3.5</v>
      </c>
    </row>
    <row r="2082" spans="1:19" x14ac:dyDescent="0.25">
      <c r="A2082" t="s">
        <v>68</v>
      </c>
      <c r="B2082" t="s">
        <v>5251</v>
      </c>
      <c r="C2082">
        <v>2014</v>
      </c>
      <c r="D2082">
        <f t="shared" si="129"/>
        <v>148059.28</v>
      </c>
      <c r="E2082">
        <v>92000</v>
      </c>
      <c r="F2082" t="s">
        <v>2603</v>
      </c>
      <c r="G2082" t="s">
        <v>29</v>
      </c>
      <c r="H2082" t="s">
        <v>181</v>
      </c>
      <c r="I2082" t="s">
        <v>107</v>
      </c>
      <c r="J2082" t="s">
        <v>22</v>
      </c>
      <c r="K2082" t="s">
        <v>22</v>
      </c>
      <c r="L2082" t="s">
        <v>23</v>
      </c>
      <c r="M2082">
        <f t="shared" si="130"/>
        <v>1</v>
      </c>
      <c r="N2082" t="s">
        <v>24</v>
      </c>
      <c r="O2082" t="s">
        <v>720</v>
      </c>
      <c r="P2082">
        <f t="shared" si="131"/>
        <v>20640</v>
      </c>
      <c r="Q2082">
        <v>24000</v>
      </c>
      <c r="R2082">
        <v>445</v>
      </c>
      <c r="S2082">
        <f t="shared" si="132"/>
        <v>4.4000000000000004</v>
      </c>
    </row>
    <row r="2083" spans="1:19" x14ac:dyDescent="0.25">
      <c r="A2083" t="s">
        <v>26</v>
      </c>
      <c r="B2083" t="s">
        <v>5252</v>
      </c>
      <c r="C2083">
        <v>2023</v>
      </c>
      <c r="D2083">
        <f t="shared" si="129"/>
        <v>2414.0099999999998</v>
      </c>
      <c r="E2083">
        <v>1500</v>
      </c>
      <c r="F2083" t="s">
        <v>2418</v>
      </c>
      <c r="G2083" t="s">
        <v>29</v>
      </c>
      <c r="H2083" t="s">
        <v>2843</v>
      </c>
      <c r="I2083" t="s">
        <v>107</v>
      </c>
      <c r="J2083" t="s">
        <v>73</v>
      </c>
      <c r="K2083" t="s">
        <v>22</v>
      </c>
      <c r="L2083" t="s">
        <v>41</v>
      </c>
      <c r="M2083">
        <f t="shared" si="130"/>
        <v>0</v>
      </c>
      <c r="N2083" t="s">
        <v>24</v>
      </c>
      <c r="O2083" t="s">
        <v>449</v>
      </c>
      <c r="P2083">
        <f t="shared" si="131"/>
        <v>47300</v>
      </c>
      <c r="Q2083">
        <v>55000</v>
      </c>
      <c r="R2083">
        <v>291</v>
      </c>
      <c r="S2083">
        <f t="shared" si="132"/>
        <v>3.8</v>
      </c>
    </row>
    <row r="2084" spans="1:19" x14ac:dyDescent="0.25">
      <c r="A2084" t="s">
        <v>2213</v>
      </c>
      <c r="B2084" t="s">
        <v>4614</v>
      </c>
      <c r="C2084">
        <v>2008</v>
      </c>
      <c r="D2084">
        <f t="shared" si="129"/>
        <v>61315.853999999999</v>
      </c>
      <c r="E2084">
        <v>38100</v>
      </c>
      <c r="F2084" t="s">
        <v>1641</v>
      </c>
      <c r="G2084" t="s">
        <v>29</v>
      </c>
      <c r="H2084" t="s">
        <v>1886</v>
      </c>
      <c r="I2084" t="s">
        <v>839</v>
      </c>
      <c r="J2084" t="s">
        <v>487</v>
      </c>
      <c r="K2084" t="s">
        <v>22</v>
      </c>
      <c r="L2084" t="s">
        <v>41</v>
      </c>
      <c r="M2084">
        <f t="shared" si="130"/>
        <v>0</v>
      </c>
      <c r="N2084" t="s">
        <v>24</v>
      </c>
      <c r="O2084" t="s">
        <v>4895</v>
      </c>
      <c r="P2084">
        <f t="shared" si="131"/>
        <v>17157</v>
      </c>
      <c r="Q2084">
        <v>19950</v>
      </c>
      <c r="R2084">
        <v>260</v>
      </c>
      <c r="S2084">
        <f t="shared" si="132"/>
        <v>2</v>
      </c>
    </row>
    <row r="2085" spans="1:19" x14ac:dyDescent="0.25">
      <c r="A2085" t="s">
        <v>84</v>
      </c>
      <c r="B2085" t="s">
        <v>1714</v>
      </c>
      <c r="C2085">
        <v>2018</v>
      </c>
      <c r="D2085">
        <f t="shared" si="129"/>
        <v>67793.447499999995</v>
      </c>
      <c r="E2085">
        <v>42125</v>
      </c>
      <c r="F2085" t="s">
        <v>628</v>
      </c>
      <c r="G2085" t="s">
        <v>29</v>
      </c>
      <c r="H2085" t="s">
        <v>366</v>
      </c>
      <c r="I2085" t="s">
        <v>107</v>
      </c>
      <c r="J2085" t="s">
        <v>118</v>
      </c>
      <c r="K2085" t="s">
        <v>22</v>
      </c>
      <c r="L2085" t="s">
        <v>41</v>
      </c>
      <c r="M2085">
        <f t="shared" si="130"/>
        <v>0</v>
      </c>
      <c r="N2085" t="s">
        <v>24</v>
      </c>
      <c r="O2085" t="s">
        <v>3080</v>
      </c>
      <c r="P2085">
        <f t="shared" si="131"/>
        <v>33539.14</v>
      </c>
      <c r="Q2085">
        <v>38999</v>
      </c>
      <c r="R2085">
        <v>237</v>
      </c>
      <c r="S2085">
        <f t="shared" si="132"/>
        <v>2</v>
      </c>
    </row>
    <row r="2086" spans="1:19" x14ac:dyDescent="0.25">
      <c r="A2086" t="s">
        <v>277</v>
      </c>
      <c r="B2086" t="s">
        <v>5110</v>
      </c>
      <c r="C2086">
        <v>2014</v>
      </c>
      <c r="D2086">
        <f t="shared" si="129"/>
        <v>139719.68012</v>
      </c>
      <c r="E2086">
        <v>86818</v>
      </c>
      <c r="F2086" t="s">
        <v>5253</v>
      </c>
      <c r="G2086" t="s">
        <v>245</v>
      </c>
      <c r="H2086" t="s">
        <v>3014</v>
      </c>
      <c r="I2086" t="s">
        <v>107</v>
      </c>
      <c r="J2086" t="s">
        <v>61</v>
      </c>
      <c r="K2086" t="s">
        <v>22</v>
      </c>
      <c r="L2086" t="s">
        <v>41</v>
      </c>
      <c r="M2086">
        <f t="shared" si="130"/>
        <v>0</v>
      </c>
      <c r="N2086" t="s">
        <v>24</v>
      </c>
      <c r="O2086" t="s">
        <v>1945</v>
      </c>
      <c r="P2086">
        <f t="shared" si="131"/>
        <v>28810</v>
      </c>
      <c r="Q2086">
        <v>33500</v>
      </c>
      <c r="R2086">
        <v>240</v>
      </c>
      <c r="S2086">
        <f t="shared" si="132"/>
        <v>3</v>
      </c>
    </row>
    <row r="2087" spans="1:19" x14ac:dyDescent="0.25">
      <c r="A2087" t="s">
        <v>68</v>
      </c>
      <c r="B2087" t="s">
        <v>5254</v>
      </c>
      <c r="C2087">
        <v>2023</v>
      </c>
      <c r="D2087">
        <f t="shared" si="129"/>
        <v>5616.5965999999999</v>
      </c>
      <c r="E2087">
        <v>3490</v>
      </c>
      <c r="F2087" t="s">
        <v>5255</v>
      </c>
      <c r="G2087" t="s">
        <v>29</v>
      </c>
      <c r="H2087" t="s">
        <v>2224</v>
      </c>
      <c r="I2087" t="s">
        <v>95</v>
      </c>
      <c r="J2087" t="s">
        <v>33</v>
      </c>
      <c r="K2087" t="s">
        <v>22</v>
      </c>
      <c r="L2087" t="s">
        <v>41</v>
      </c>
      <c r="M2087">
        <f t="shared" si="130"/>
        <v>0</v>
      </c>
      <c r="N2087" t="s">
        <v>24</v>
      </c>
      <c r="O2087" t="s">
        <v>5256</v>
      </c>
      <c r="P2087">
        <f t="shared" si="131"/>
        <v>82198.8</v>
      </c>
      <c r="Q2087">
        <v>95580</v>
      </c>
      <c r="R2087">
        <v>503</v>
      </c>
      <c r="S2087">
        <f t="shared" si="132"/>
        <v>3</v>
      </c>
    </row>
    <row r="2088" spans="1:19" x14ac:dyDescent="0.25">
      <c r="A2088" t="s">
        <v>97</v>
      </c>
      <c r="B2088" t="s">
        <v>5257</v>
      </c>
      <c r="C2088">
        <v>2008</v>
      </c>
      <c r="D2088">
        <f t="shared" si="129"/>
        <v>179119.54199999999</v>
      </c>
      <c r="E2088">
        <v>111300</v>
      </c>
      <c r="F2088" t="s">
        <v>5258</v>
      </c>
      <c r="G2088" t="s">
        <v>29</v>
      </c>
      <c r="H2088" t="s">
        <v>275</v>
      </c>
      <c r="I2088" t="s">
        <v>107</v>
      </c>
      <c r="J2088" t="s">
        <v>226</v>
      </c>
      <c r="K2088" t="s">
        <v>146</v>
      </c>
      <c r="L2088" t="s">
        <v>41</v>
      </c>
      <c r="M2088">
        <f t="shared" si="130"/>
        <v>0</v>
      </c>
      <c r="N2088" t="s">
        <v>24</v>
      </c>
      <c r="O2088" t="s">
        <v>507</v>
      </c>
      <c r="P2088">
        <f t="shared" si="131"/>
        <v>6794</v>
      </c>
      <c r="Q2088">
        <v>7900</v>
      </c>
      <c r="R2088">
        <v>268</v>
      </c>
      <c r="S2088">
        <f t="shared" si="132"/>
        <v>3.5</v>
      </c>
    </row>
    <row r="2089" spans="1:19" x14ac:dyDescent="0.25">
      <c r="A2089" t="s">
        <v>68</v>
      </c>
      <c r="B2089" t="s">
        <v>1703</v>
      </c>
      <c r="C2089">
        <v>2011</v>
      </c>
      <c r="D2089">
        <f t="shared" si="129"/>
        <v>158037.18799999999</v>
      </c>
      <c r="E2089">
        <v>98200</v>
      </c>
      <c r="F2089" t="s">
        <v>5259</v>
      </c>
      <c r="G2089" t="s">
        <v>29</v>
      </c>
      <c r="H2089" t="s">
        <v>2527</v>
      </c>
      <c r="I2089" t="s">
        <v>48</v>
      </c>
      <c r="J2089" t="s">
        <v>118</v>
      </c>
      <c r="K2089" t="s">
        <v>22</v>
      </c>
      <c r="L2089" t="s">
        <v>41</v>
      </c>
      <c r="M2089">
        <f t="shared" si="130"/>
        <v>0</v>
      </c>
      <c r="N2089" t="s">
        <v>24</v>
      </c>
      <c r="O2089" t="s">
        <v>543</v>
      </c>
      <c r="P2089">
        <f t="shared" si="131"/>
        <v>23220</v>
      </c>
      <c r="Q2089">
        <v>27000</v>
      </c>
      <c r="R2089">
        <v>414</v>
      </c>
      <c r="S2089">
        <f t="shared" si="132"/>
        <v>4</v>
      </c>
    </row>
    <row r="2090" spans="1:19" x14ac:dyDescent="0.25">
      <c r="A2090" t="s">
        <v>277</v>
      </c>
      <c r="B2090" t="s">
        <v>3940</v>
      </c>
      <c r="C2090">
        <v>2018</v>
      </c>
      <c r="D2090">
        <f t="shared" si="129"/>
        <v>68396.95</v>
      </c>
      <c r="E2090">
        <v>42500</v>
      </c>
      <c r="F2090" t="s">
        <v>5260</v>
      </c>
      <c r="G2090" t="s">
        <v>29</v>
      </c>
      <c r="H2090" t="s">
        <v>3941</v>
      </c>
      <c r="I2090" t="s">
        <v>95</v>
      </c>
      <c r="J2090" t="s">
        <v>22</v>
      </c>
      <c r="K2090" t="s">
        <v>146</v>
      </c>
      <c r="L2090" t="s">
        <v>23</v>
      </c>
      <c r="M2090">
        <f t="shared" si="130"/>
        <v>1</v>
      </c>
      <c r="N2090" t="s">
        <v>24</v>
      </c>
      <c r="O2090" t="s">
        <v>4059</v>
      </c>
      <c r="P2090">
        <f t="shared" si="131"/>
        <v>46439.14</v>
      </c>
      <c r="Q2090">
        <v>53999</v>
      </c>
      <c r="R2090">
        <v>330</v>
      </c>
      <c r="S2090">
        <f t="shared" si="132"/>
        <v>3</v>
      </c>
    </row>
    <row r="2091" spans="1:19" x14ac:dyDescent="0.25">
      <c r="A2091" t="s">
        <v>210</v>
      </c>
      <c r="B2091" t="s">
        <v>4813</v>
      </c>
      <c r="C2091">
        <v>2001</v>
      </c>
      <c r="D2091">
        <f t="shared" si="129"/>
        <v>275197.14</v>
      </c>
      <c r="E2091">
        <v>171000</v>
      </c>
      <c r="F2091" t="s">
        <v>203</v>
      </c>
      <c r="G2091" t="s">
        <v>29</v>
      </c>
      <c r="H2091" t="s">
        <v>4326</v>
      </c>
      <c r="I2091" t="s">
        <v>839</v>
      </c>
      <c r="J2091" t="s">
        <v>118</v>
      </c>
      <c r="K2091" t="s">
        <v>22</v>
      </c>
      <c r="L2091" t="s">
        <v>23</v>
      </c>
      <c r="M2091">
        <f t="shared" si="130"/>
        <v>1</v>
      </c>
      <c r="N2091" t="s">
        <v>24</v>
      </c>
      <c r="O2091" t="s">
        <v>1096</v>
      </c>
      <c r="P2091">
        <f t="shared" si="131"/>
        <v>12900</v>
      </c>
      <c r="Q2091">
        <v>15000</v>
      </c>
      <c r="R2091">
        <v>181</v>
      </c>
      <c r="S2091">
        <f t="shared" si="132"/>
        <v>4</v>
      </c>
    </row>
    <row r="2092" spans="1:19" x14ac:dyDescent="0.25">
      <c r="A2092" t="s">
        <v>237</v>
      </c>
      <c r="B2092" t="s">
        <v>5261</v>
      </c>
      <c r="C2092">
        <v>2023</v>
      </c>
      <c r="D2092">
        <f t="shared" si="129"/>
        <v>18747.201659999999</v>
      </c>
      <c r="E2092">
        <v>11649</v>
      </c>
      <c r="F2092" t="s">
        <v>5262</v>
      </c>
      <c r="G2092" t="s">
        <v>29</v>
      </c>
      <c r="H2092" t="s">
        <v>1260</v>
      </c>
      <c r="I2092" t="s">
        <v>191</v>
      </c>
      <c r="J2092" t="s">
        <v>22</v>
      </c>
      <c r="K2092" t="s">
        <v>22</v>
      </c>
      <c r="M2092">
        <f t="shared" si="130"/>
        <v>0</v>
      </c>
      <c r="O2092" t="s">
        <v>689</v>
      </c>
      <c r="P2092">
        <f t="shared" si="131"/>
        <v>34399.14</v>
      </c>
      <c r="Q2092">
        <v>39999</v>
      </c>
      <c r="R2092">
        <v>280</v>
      </c>
      <c r="S2092">
        <f t="shared" si="132"/>
        <v>3.5</v>
      </c>
    </row>
    <row r="2093" spans="1:19" x14ac:dyDescent="0.25">
      <c r="A2093" t="s">
        <v>120</v>
      </c>
      <c r="B2093" t="s">
        <v>917</v>
      </c>
      <c r="C2093">
        <v>2013</v>
      </c>
      <c r="D2093">
        <f t="shared" si="129"/>
        <v>40125.674220000001</v>
      </c>
      <c r="E2093">
        <v>24933</v>
      </c>
      <c r="F2093" t="s">
        <v>5263</v>
      </c>
      <c r="G2093" t="s">
        <v>29</v>
      </c>
      <c r="H2093" t="s">
        <v>919</v>
      </c>
      <c r="I2093" t="s">
        <v>107</v>
      </c>
      <c r="J2093" t="s">
        <v>61</v>
      </c>
      <c r="K2093" t="s">
        <v>214</v>
      </c>
      <c r="L2093" t="s">
        <v>23</v>
      </c>
      <c r="M2093">
        <f t="shared" si="130"/>
        <v>1</v>
      </c>
      <c r="N2093" t="s">
        <v>24</v>
      </c>
      <c r="O2093" t="s">
        <v>5264</v>
      </c>
      <c r="P2093">
        <f t="shared" si="131"/>
        <v>34615</v>
      </c>
      <c r="Q2093">
        <v>40250</v>
      </c>
      <c r="R2093">
        <v>429</v>
      </c>
      <c r="S2093">
        <f t="shared" si="132"/>
        <v>4.5999999999999996</v>
      </c>
    </row>
    <row r="2094" spans="1:19" x14ac:dyDescent="0.25">
      <c r="A2094" t="s">
        <v>50</v>
      </c>
      <c r="B2094" t="s">
        <v>5265</v>
      </c>
      <c r="C2094">
        <v>2007</v>
      </c>
      <c r="D2094">
        <f t="shared" si="129"/>
        <v>160562.24246000001</v>
      </c>
      <c r="E2094">
        <v>99769</v>
      </c>
      <c r="F2094" t="s">
        <v>5266</v>
      </c>
      <c r="G2094" t="s">
        <v>29</v>
      </c>
      <c r="H2094" t="s">
        <v>2611</v>
      </c>
      <c r="I2094" t="s">
        <v>134</v>
      </c>
      <c r="J2094" t="s">
        <v>33</v>
      </c>
      <c r="K2094" t="s">
        <v>118</v>
      </c>
      <c r="L2094" t="s">
        <v>41</v>
      </c>
      <c r="M2094">
        <f t="shared" si="130"/>
        <v>0</v>
      </c>
      <c r="N2094" t="s">
        <v>24</v>
      </c>
      <c r="O2094" t="s">
        <v>1554</v>
      </c>
      <c r="P2094">
        <f t="shared" si="131"/>
        <v>25795.7</v>
      </c>
      <c r="Q2094">
        <v>29995</v>
      </c>
      <c r="R2094">
        <v>420</v>
      </c>
      <c r="S2094">
        <f t="shared" si="132"/>
        <v>4.2</v>
      </c>
    </row>
    <row r="2095" spans="1:19" x14ac:dyDescent="0.25">
      <c r="A2095" t="s">
        <v>97</v>
      </c>
      <c r="B2095" t="s">
        <v>5257</v>
      </c>
      <c r="C2095">
        <v>2022</v>
      </c>
      <c r="D2095">
        <f t="shared" si="129"/>
        <v>26000.497039999998</v>
      </c>
      <c r="E2095">
        <v>16156</v>
      </c>
      <c r="F2095" t="s">
        <v>5267</v>
      </c>
      <c r="G2095" t="s">
        <v>29</v>
      </c>
      <c r="H2095" t="s">
        <v>997</v>
      </c>
      <c r="I2095" t="s">
        <v>31</v>
      </c>
      <c r="J2095" t="s">
        <v>5268</v>
      </c>
      <c r="K2095" t="s">
        <v>1103</v>
      </c>
      <c r="L2095" t="s">
        <v>41</v>
      </c>
      <c r="M2095">
        <f t="shared" si="130"/>
        <v>0</v>
      </c>
      <c r="O2095" t="s">
        <v>5269</v>
      </c>
      <c r="P2095">
        <f t="shared" si="131"/>
        <v>33875.4</v>
      </c>
      <c r="Q2095">
        <v>39390</v>
      </c>
      <c r="R2095" t="e">
        <v>#VALUE!</v>
      </c>
      <c r="S2095" t="e">
        <f t="shared" si="132"/>
        <v>#VALUE!</v>
      </c>
    </row>
    <row r="2096" spans="1:19" x14ac:dyDescent="0.25">
      <c r="A2096" t="s">
        <v>120</v>
      </c>
      <c r="B2096" t="s">
        <v>2679</v>
      </c>
      <c r="C2096">
        <v>2008</v>
      </c>
      <c r="D2096">
        <f t="shared" si="129"/>
        <v>108228.11500000001</v>
      </c>
      <c r="E2096">
        <v>67250</v>
      </c>
      <c r="F2096" t="s">
        <v>5270</v>
      </c>
      <c r="G2096" t="s">
        <v>29</v>
      </c>
      <c r="H2096" t="s">
        <v>275</v>
      </c>
      <c r="I2096" t="s">
        <v>72</v>
      </c>
      <c r="J2096" t="s">
        <v>118</v>
      </c>
      <c r="K2096" t="s">
        <v>146</v>
      </c>
      <c r="L2096" t="s">
        <v>41</v>
      </c>
      <c r="M2096">
        <f t="shared" si="130"/>
        <v>0</v>
      </c>
      <c r="N2096" t="s">
        <v>24</v>
      </c>
      <c r="O2096" t="s">
        <v>2810</v>
      </c>
      <c r="P2096">
        <f t="shared" si="131"/>
        <v>10234</v>
      </c>
      <c r="Q2096">
        <v>11900</v>
      </c>
      <c r="R2096">
        <v>268</v>
      </c>
      <c r="S2096">
        <f t="shared" si="132"/>
        <v>3.5</v>
      </c>
    </row>
    <row r="2097" spans="1:19" x14ac:dyDescent="0.25">
      <c r="A2097" t="s">
        <v>503</v>
      </c>
      <c r="B2097" t="s">
        <v>2487</v>
      </c>
      <c r="C2097">
        <v>2021</v>
      </c>
      <c r="D2097">
        <f t="shared" si="129"/>
        <v>48315.605479999998</v>
      </c>
      <c r="E2097">
        <v>30022</v>
      </c>
      <c r="F2097" t="s">
        <v>5271</v>
      </c>
      <c r="G2097" t="s">
        <v>29</v>
      </c>
      <c r="H2097" t="s">
        <v>1808</v>
      </c>
      <c r="I2097" t="s">
        <v>72</v>
      </c>
      <c r="J2097" t="s">
        <v>40</v>
      </c>
      <c r="K2097" t="s">
        <v>22</v>
      </c>
      <c r="L2097" t="s">
        <v>23</v>
      </c>
      <c r="M2097">
        <f t="shared" si="130"/>
        <v>1</v>
      </c>
      <c r="N2097" t="s">
        <v>24</v>
      </c>
      <c r="O2097" t="s">
        <v>3074</v>
      </c>
      <c r="P2097">
        <f t="shared" si="131"/>
        <v>64070</v>
      </c>
      <c r="Q2097">
        <v>74500</v>
      </c>
      <c r="R2097">
        <v>420</v>
      </c>
      <c r="S2097">
        <f t="shared" si="132"/>
        <v>6.2</v>
      </c>
    </row>
    <row r="2098" spans="1:19" x14ac:dyDescent="0.25">
      <c r="A2098" t="s">
        <v>277</v>
      </c>
      <c r="B2098" t="s">
        <v>2777</v>
      </c>
      <c r="C2098">
        <v>2017</v>
      </c>
      <c r="D2098">
        <f t="shared" si="129"/>
        <v>68551.446639999995</v>
      </c>
      <c r="E2098">
        <v>42596</v>
      </c>
      <c r="F2098" t="s">
        <v>5272</v>
      </c>
      <c r="G2098" t="s">
        <v>29</v>
      </c>
      <c r="H2098" t="s">
        <v>5273</v>
      </c>
      <c r="I2098" t="s">
        <v>107</v>
      </c>
      <c r="J2098" t="s">
        <v>22</v>
      </c>
      <c r="K2098" t="s">
        <v>22</v>
      </c>
      <c r="L2098" t="s">
        <v>41</v>
      </c>
      <c r="M2098">
        <f t="shared" si="130"/>
        <v>0</v>
      </c>
      <c r="N2098" t="s">
        <v>24</v>
      </c>
      <c r="O2098" t="s">
        <v>3075</v>
      </c>
      <c r="P2098">
        <f t="shared" si="131"/>
        <v>67080</v>
      </c>
      <c r="Q2098">
        <v>78000</v>
      </c>
      <c r="R2098">
        <v>440</v>
      </c>
      <c r="S2098">
        <f t="shared" si="132"/>
        <v>2.9</v>
      </c>
    </row>
    <row r="2099" spans="1:19" x14ac:dyDescent="0.25">
      <c r="A2099" t="s">
        <v>16</v>
      </c>
      <c r="B2099" t="s">
        <v>1288</v>
      </c>
      <c r="C2099">
        <v>2021</v>
      </c>
      <c r="D2099">
        <f t="shared" si="129"/>
        <v>54242.804700000001</v>
      </c>
      <c r="E2099">
        <v>33705</v>
      </c>
      <c r="F2099" t="s">
        <v>5274</v>
      </c>
      <c r="G2099" t="s">
        <v>29</v>
      </c>
      <c r="H2099" t="s">
        <v>812</v>
      </c>
      <c r="I2099" t="s">
        <v>500</v>
      </c>
      <c r="J2099" t="s">
        <v>118</v>
      </c>
      <c r="K2099" t="s">
        <v>5275</v>
      </c>
      <c r="L2099" t="s">
        <v>23</v>
      </c>
      <c r="M2099">
        <f t="shared" si="130"/>
        <v>1</v>
      </c>
      <c r="N2099" t="s">
        <v>24</v>
      </c>
      <c r="O2099" t="s">
        <v>4451</v>
      </c>
      <c r="P2099">
        <f t="shared" si="131"/>
        <v>31815.7</v>
      </c>
      <c r="Q2099">
        <v>36995</v>
      </c>
      <c r="R2099" t="e">
        <v>#VALUE!</v>
      </c>
      <c r="S2099" t="e">
        <f t="shared" si="132"/>
        <v>#VALUE!</v>
      </c>
    </row>
    <row r="2100" spans="1:19" x14ac:dyDescent="0.25">
      <c r="A2100" t="s">
        <v>84</v>
      </c>
      <c r="B2100" t="s">
        <v>544</v>
      </c>
      <c r="C2100">
        <v>2016</v>
      </c>
      <c r="D2100">
        <f t="shared" si="129"/>
        <v>101871.22199999999</v>
      </c>
      <c r="E2100">
        <v>63300</v>
      </c>
      <c r="F2100" t="s">
        <v>5276</v>
      </c>
      <c r="G2100" t="s">
        <v>29</v>
      </c>
      <c r="H2100" t="s">
        <v>410</v>
      </c>
      <c r="I2100" t="s">
        <v>95</v>
      </c>
      <c r="J2100" t="s">
        <v>118</v>
      </c>
      <c r="K2100" t="s">
        <v>108</v>
      </c>
      <c r="L2100" t="s">
        <v>41</v>
      </c>
      <c r="M2100">
        <f t="shared" si="130"/>
        <v>0</v>
      </c>
      <c r="N2100" t="s">
        <v>24</v>
      </c>
      <c r="O2100" t="s">
        <v>67</v>
      </c>
      <c r="P2100">
        <f t="shared" si="131"/>
        <v>26660</v>
      </c>
      <c r="Q2100">
        <v>31000</v>
      </c>
      <c r="R2100">
        <v>340</v>
      </c>
      <c r="S2100">
        <f t="shared" si="132"/>
        <v>3</v>
      </c>
    </row>
    <row r="2101" spans="1:19" x14ac:dyDescent="0.25">
      <c r="A2101" t="s">
        <v>56</v>
      </c>
      <c r="B2101" t="s">
        <v>4175</v>
      </c>
      <c r="C2101">
        <v>2023</v>
      </c>
      <c r="D2101">
        <f t="shared" si="129"/>
        <v>7563.8980000000001</v>
      </c>
      <c r="E2101">
        <v>4700</v>
      </c>
      <c r="F2101" t="s">
        <v>1664</v>
      </c>
      <c r="G2101" t="s">
        <v>29</v>
      </c>
      <c r="H2101" t="s">
        <v>4177</v>
      </c>
      <c r="I2101" t="s">
        <v>165</v>
      </c>
      <c r="J2101" t="s">
        <v>214</v>
      </c>
      <c r="K2101" t="s">
        <v>22</v>
      </c>
      <c r="L2101" t="s">
        <v>41</v>
      </c>
      <c r="M2101">
        <f t="shared" si="130"/>
        <v>0</v>
      </c>
      <c r="N2101" t="s">
        <v>24</v>
      </c>
      <c r="O2101" t="s">
        <v>2023</v>
      </c>
      <c r="P2101">
        <f t="shared" si="131"/>
        <v>44720</v>
      </c>
      <c r="Q2101">
        <v>52000</v>
      </c>
      <c r="R2101">
        <v>355</v>
      </c>
      <c r="S2101">
        <f t="shared" si="132"/>
        <v>3</v>
      </c>
    </row>
    <row r="2102" spans="1:19" x14ac:dyDescent="0.25">
      <c r="A2102" t="s">
        <v>97</v>
      </c>
      <c r="B2102" t="s">
        <v>5277</v>
      </c>
      <c r="C2102">
        <v>2020</v>
      </c>
      <c r="D2102">
        <f t="shared" si="129"/>
        <v>43864.171040000001</v>
      </c>
      <c r="E2102">
        <v>27256</v>
      </c>
      <c r="F2102" t="s">
        <v>5278</v>
      </c>
      <c r="G2102" t="s">
        <v>29</v>
      </c>
      <c r="H2102" t="s">
        <v>3672</v>
      </c>
      <c r="I2102" t="s">
        <v>5279</v>
      </c>
      <c r="J2102" t="s">
        <v>998</v>
      </c>
      <c r="K2102" t="s">
        <v>5280</v>
      </c>
      <c r="L2102" t="s">
        <v>41</v>
      </c>
      <c r="M2102">
        <f t="shared" si="130"/>
        <v>0</v>
      </c>
      <c r="O2102" t="s">
        <v>1112</v>
      </c>
      <c r="P2102">
        <f t="shared" si="131"/>
        <v>36978.28</v>
      </c>
      <c r="Q2102">
        <v>42998</v>
      </c>
      <c r="R2102" t="e">
        <v>#VALUE!</v>
      </c>
      <c r="S2102">
        <f t="shared" si="132"/>
        <v>3.5</v>
      </c>
    </row>
    <row r="2103" spans="1:19" x14ac:dyDescent="0.25">
      <c r="A2103" t="s">
        <v>292</v>
      </c>
      <c r="B2103" t="s">
        <v>5281</v>
      </c>
      <c r="C2103">
        <v>2010</v>
      </c>
      <c r="D2103">
        <f t="shared" si="129"/>
        <v>172973.47253999999</v>
      </c>
      <c r="E2103">
        <v>107481</v>
      </c>
      <c r="F2103" t="s">
        <v>5282</v>
      </c>
      <c r="G2103" t="s">
        <v>29</v>
      </c>
      <c r="H2103" t="s">
        <v>5283</v>
      </c>
      <c r="I2103" t="s">
        <v>72</v>
      </c>
      <c r="J2103" t="s">
        <v>118</v>
      </c>
      <c r="K2103" t="s">
        <v>22</v>
      </c>
      <c r="L2103" t="s">
        <v>41</v>
      </c>
      <c r="M2103">
        <f t="shared" si="130"/>
        <v>0</v>
      </c>
      <c r="N2103" t="s">
        <v>24</v>
      </c>
      <c r="O2103" t="s">
        <v>1965</v>
      </c>
      <c r="P2103">
        <f t="shared" si="131"/>
        <v>11610</v>
      </c>
      <c r="Q2103">
        <v>13500</v>
      </c>
      <c r="R2103">
        <v>239</v>
      </c>
      <c r="S2103">
        <f t="shared" si="132"/>
        <v>3.7</v>
      </c>
    </row>
    <row r="2104" spans="1:19" x14ac:dyDescent="0.25">
      <c r="A2104" t="s">
        <v>79</v>
      </c>
      <c r="B2104" t="s">
        <v>2010</v>
      </c>
      <c r="C2104">
        <v>2018</v>
      </c>
      <c r="D2104">
        <f t="shared" si="129"/>
        <v>99296.278000000006</v>
      </c>
      <c r="E2104">
        <v>61700</v>
      </c>
      <c r="F2104" t="s">
        <v>5284</v>
      </c>
      <c r="H2104" t="s">
        <v>1228</v>
      </c>
      <c r="I2104" t="s">
        <v>72</v>
      </c>
      <c r="J2104" t="s">
        <v>118</v>
      </c>
      <c r="K2104" t="s">
        <v>22</v>
      </c>
      <c r="L2104" t="s">
        <v>41</v>
      </c>
      <c r="M2104">
        <f t="shared" si="130"/>
        <v>0</v>
      </c>
      <c r="N2104" t="s">
        <v>24</v>
      </c>
      <c r="O2104" t="s">
        <v>2817</v>
      </c>
      <c r="P2104">
        <f t="shared" si="131"/>
        <v>22274</v>
      </c>
      <c r="Q2104">
        <v>25900</v>
      </c>
      <c r="R2104">
        <v>271</v>
      </c>
      <c r="S2104" t="e">
        <f t="shared" si="132"/>
        <v>#VALUE!</v>
      </c>
    </row>
    <row r="2105" spans="1:19" x14ac:dyDescent="0.25">
      <c r="A2105" t="s">
        <v>328</v>
      </c>
      <c r="B2105" t="s">
        <v>5285</v>
      </c>
      <c r="C2105">
        <v>1995</v>
      </c>
      <c r="D2105">
        <f t="shared" si="129"/>
        <v>151277.96</v>
      </c>
      <c r="E2105">
        <v>94000</v>
      </c>
      <c r="F2105" t="s">
        <v>1393</v>
      </c>
      <c r="G2105" t="s">
        <v>136</v>
      </c>
      <c r="H2105" t="s">
        <v>136</v>
      </c>
      <c r="I2105" t="s">
        <v>72</v>
      </c>
      <c r="J2105" t="s">
        <v>118</v>
      </c>
      <c r="K2105" t="s">
        <v>22</v>
      </c>
      <c r="L2105" t="s">
        <v>41</v>
      </c>
      <c r="M2105">
        <f t="shared" si="130"/>
        <v>0</v>
      </c>
      <c r="N2105" t="s">
        <v>24</v>
      </c>
      <c r="O2105" t="s">
        <v>152</v>
      </c>
      <c r="P2105">
        <f t="shared" si="131"/>
        <v>3870</v>
      </c>
      <c r="Q2105">
        <v>4500</v>
      </c>
      <c r="R2105" t="e">
        <v>#VALUE!</v>
      </c>
      <c r="S2105" t="e">
        <f t="shared" si="132"/>
        <v>#VALUE!</v>
      </c>
    </row>
    <row r="2106" spans="1:19" x14ac:dyDescent="0.25">
      <c r="A2106" t="s">
        <v>210</v>
      </c>
      <c r="B2106" t="s">
        <v>1004</v>
      </c>
      <c r="C2106">
        <v>2017</v>
      </c>
      <c r="D2106">
        <f t="shared" si="129"/>
        <v>205995.51999999999</v>
      </c>
      <c r="E2106">
        <v>128000</v>
      </c>
      <c r="F2106" t="s">
        <v>1657</v>
      </c>
      <c r="G2106" t="s">
        <v>29</v>
      </c>
      <c r="H2106" t="s">
        <v>540</v>
      </c>
      <c r="I2106" t="s">
        <v>247</v>
      </c>
      <c r="J2106" t="s">
        <v>33</v>
      </c>
      <c r="K2106" t="s">
        <v>22</v>
      </c>
      <c r="L2106" t="s">
        <v>41</v>
      </c>
      <c r="M2106">
        <f t="shared" si="130"/>
        <v>0</v>
      </c>
      <c r="N2106" t="s">
        <v>24</v>
      </c>
      <c r="O2106" t="s">
        <v>5286</v>
      </c>
      <c r="P2106">
        <f t="shared" si="131"/>
        <v>23048</v>
      </c>
      <c r="Q2106">
        <v>26800</v>
      </c>
      <c r="R2106">
        <v>285</v>
      </c>
      <c r="S2106">
        <f t="shared" si="132"/>
        <v>3.6</v>
      </c>
    </row>
    <row r="2107" spans="1:19" x14ac:dyDescent="0.25">
      <c r="A2107" t="s">
        <v>148</v>
      </c>
      <c r="B2107" t="s">
        <v>3223</v>
      </c>
      <c r="C2107">
        <v>2018</v>
      </c>
      <c r="D2107">
        <f t="shared" si="129"/>
        <v>41842.839999999997</v>
      </c>
      <c r="E2107">
        <v>26000</v>
      </c>
      <c r="F2107" t="s">
        <v>895</v>
      </c>
      <c r="G2107" t="s">
        <v>29</v>
      </c>
      <c r="H2107" t="s">
        <v>3196</v>
      </c>
      <c r="I2107" t="s">
        <v>95</v>
      </c>
      <c r="J2107" t="s">
        <v>118</v>
      </c>
      <c r="K2107" t="s">
        <v>22</v>
      </c>
      <c r="L2107" t="s">
        <v>41</v>
      </c>
      <c r="M2107">
        <f t="shared" si="130"/>
        <v>0</v>
      </c>
      <c r="N2107" t="s">
        <v>24</v>
      </c>
      <c r="O2107" t="s">
        <v>1578</v>
      </c>
      <c r="P2107">
        <f t="shared" si="131"/>
        <v>33540</v>
      </c>
      <c r="Q2107">
        <v>39000</v>
      </c>
      <c r="R2107">
        <v>455</v>
      </c>
      <c r="S2107">
        <f t="shared" si="132"/>
        <v>6.2</v>
      </c>
    </row>
    <row r="2108" spans="1:19" x14ac:dyDescent="0.25">
      <c r="A2108" t="s">
        <v>50</v>
      </c>
      <c r="B2108" t="s">
        <v>2003</v>
      </c>
      <c r="C2108">
        <v>2015</v>
      </c>
      <c r="D2108">
        <f t="shared" si="129"/>
        <v>119091.16</v>
      </c>
      <c r="E2108">
        <v>74000</v>
      </c>
      <c r="F2108" t="s">
        <v>132</v>
      </c>
      <c r="G2108" t="s">
        <v>29</v>
      </c>
      <c r="H2108" t="s">
        <v>1814</v>
      </c>
      <c r="I2108" t="s">
        <v>48</v>
      </c>
      <c r="J2108" t="s">
        <v>40</v>
      </c>
      <c r="K2108" t="s">
        <v>33</v>
      </c>
      <c r="L2108" t="s">
        <v>41</v>
      </c>
      <c r="M2108">
        <f t="shared" si="130"/>
        <v>0</v>
      </c>
      <c r="N2108" t="s">
        <v>24</v>
      </c>
      <c r="O2108" t="s">
        <v>2957</v>
      </c>
      <c r="P2108">
        <f t="shared" si="131"/>
        <v>25757</v>
      </c>
      <c r="Q2108">
        <v>29950</v>
      </c>
      <c r="R2108">
        <v>420</v>
      </c>
      <c r="S2108">
        <f t="shared" si="132"/>
        <v>4</v>
      </c>
    </row>
    <row r="2109" spans="1:19" x14ac:dyDescent="0.25">
      <c r="A2109" t="s">
        <v>50</v>
      </c>
      <c r="B2109" t="s">
        <v>5287</v>
      </c>
      <c r="C2109">
        <v>2012</v>
      </c>
      <c r="D2109">
        <f t="shared" si="129"/>
        <v>88352.766000000003</v>
      </c>
      <c r="E2109">
        <v>54900</v>
      </c>
      <c r="F2109" t="s">
        <v>4070</v>
      </c>
      <c r="G2109" t="s">
        <v>29</v>
      </c>
      <c r="H2109" t="s">
        <v>5288</v>
      </c>
      <c r="I2109" t="s">
        <v>134</v>
      </c>
      <c r="J2109" t="s">
        <v>118</v>
      </c>
      <c r="K2109" t="s">
        <v>108</v>
      </c>
      <c r="M2109">
        <f t="shared" si="130"/>
        <v>0</v>
      </c>
      <c r="O2109" t="s">
        <v>549</v>
      </c>
      <c r="P2109">
        <f t="shared" si="131"/>
        <v>24854</v>
      </c>
      <c r="Q2109">
        <v>28900</v>
      </c>
      <c r="R2109">
        <v>360</v>
      </c>
      <c r="S2109">
        <f t="shared" si="132"/>
        <v>2.5</v>
      </c>
    </row>
    <row r="2110" spans="1:19" x14ac:dyDescent="0.25">
      <c r="A2110" t="s">
        <v>43</v>
      </c>
      <c r="B2110" t="s">
        <v>5289</v>
      </c>
      <c r="C2110">
        <v>2012</v>
      </c>
      <c r="D2110">
        <f t="shared" si="129"/>
        <v>228164.17850000001</v>
      </c>
      <c r="E2110">
        <v>141775</v>
      </c>
      <c r="F2110" t="s">
        <v>5290</v>
      </c>
      <c r="G2110" t="s">
        <v>29</v>
      </c>
      <c r="H2110" t="s">
        <v>660</v>
      </c>
      <c r="I2110" t="s">
        <v>107</v>
      </c>
      <c r="J2110" t="s">
        <v>118</v>
      </c>
      <c r="K2110" t="s">
        <v>146</v>
      </c>
      <c r="L2110" t="s">
        <v>41</v>
      </c>
      <c r="M2110">
        <f t="shared" si="130"/>
        <v>0</v>
      </c>
      <c r="N2110" t="s">
        <v>24</v>
      </c>
      <c r="O2110" t="s">
        <v>818</v>
      </c>
      <c r="P2110">
        <f t="shared" si="131"/>
        <v>9890</v>
      </c>
      <c r="Q2110">
        <v>11500</v>
      </c>
      <c r="R2110">
        <v>400</v>
      </c>
      <c r="S2110">
        <f t="shared" si="132"/>
        <v>5.6</v>
      </c>
    </row>
    <row r="2111" spans="1:19" x14ac:dyDescent="0.25">
      <c r="A2111" t="s">
        <v>426</v>
      </c>
      <c r="B2111" t="s">
        <v>5291</v>
      </c>
      <c r="C2111">
        <v>2001</v>
      </c>
      <c r="D2111">
        <f t="shared" si="129"/>
        <v>101790.755</v>
      </c>
      <c r="E2111">
        <v>63250</v>
      </c>
      <c r="F2111" t="s">
        <v>5292</v>
      </c>
      <c r="G2111" t="s">
        <v>29</v>
      </c>
      <c r="H2111" t="s">
        <v>5293</v>
      </c>
      <c r="I2111" t="s">
        <v>557</v>
      </c>
      <c r="J2111" t="s">
        <v>101</v>
      </c>
      <c r="K2111" t="s">
        <v>101</v>
      </c>
      <c r="L2111" t="s">
        <v>41</v>
      </c>
      <c r="M2111">
        <f t="shared" si="130"/>
        <v>0</v>
      </c>
      <c r="N2111" t="s">
        <v>24</v>
      </c>
      <c r="O2111" t="s">
        <v>672</v>
      </c>
      <c r="P2111">
        <f t="shared" si="131"/>
        <v>10320</v>
      </c>
      <c r="Q2111">
        <v>12000</v>
      </c>
      <c r="R2111">
        <v>115</v>
      </c>
      <c r="S2111">
        <f t="shared" si="132"/>
        <v>2</v>
      </c>
    </row>
    <row r="2112" spans="1:19" x14ac:dyDescent="0.25">
      <c r="A2112" t="s">
        <v>50</v>
      </c>
      <c r="B2112" t="s">
        <v>1370</v>
      </c>
      <c r="C2112">
        <v>2022</v>
      </c>
      <c r="D2112">
        <f t="shared" si="129"/>
        <v>22361.779299999998</v>
      </c>
      <c r="E2112">
        <v>13895</v>
      </c>
      <c r="F2112" t="s">
        <v>5294</v>
      </c>
      <c r="G2112" t="s">
        <v>46</v>
      </c>
      <c r="H2112" t="s">
        <v>1110</v>
      </c>
      <c r="I2112" t="s">
        <v>39</v>
      </c>
      <c r="J2112" t="s">
        <v>5093</v>
      </c>
      <c r="K2112" t="s">
        <v>22</v>
      </c>
      <c r="L2112" t="s">
        <v>41</v>
      </c>
      <c r="M2112">
        <f t="shared" si="130"/>
        <v>0</v>
      </c>
      <c r="O2112" t="s">
        <v>1770</v>
      </c>
      <c r="P2112">
        <f t="shared" si="131"/>
        <v>38698.28</v>
      </c>
      <c r="Q2112">
        <v>44998</v>
      </c>
      <c r="R2112" t="e">
        <v>#VALUE!</v>
      </c>
      <c r="S2112">
        <f t="shared" si="132"/>
        <v>2</v>
      </c>
    </row>
    <row r="2113" spans="1:19" x14ac:dyDescent="0.25">
      <c r="A2113" t="s">
        <v>396</v>
      </c>
      <c r="B2113" t="s">
        <v>5295</v>
      </c>
      <c r="C2113">
        <v>2017</v>
      </c>
      <c r="D2113">
        <f t="shared" si="129"/>
        <v>17145.908360000001</v>
      </c>
      <c r="E2113">
        <v>10654</v>
      </c>
      <c r="F2113" t="s">
        <v>5296</v>
      </c>
      <c r="G2113" t="s">
        <v>29</v>
      </c>
      <c r="H2113" t="s">
        <v>5297</v>
      </c>
      <c r="I2113" t="s">
        <v>39</v>
      </c>
      <c r="J2113" t="s">
        <v>5298</v>
      </c>
      <c r="K2113" t="s">
        <v>401</v>
      </c>
      <c r="L2113" t="s">
        <v>41</v>
      </c>
      <c r="M2113">
        <f t="shared" si="130"/>
        <v>0</v>
      </c>
      <c r="O2113" t="s">
        <v>5299</v>
      </c>
      <c r="P2113">
        <f t="shared" si="131"/>
        <v>386992.26</v>
      </c>
      <c r="Q2113">
        <v>449991</v>
      </c>
      <c r="R2113" t="e">
        <v>#VALUE!</v>
      </c>
      <c r="S2113" t="e">
        <f t="shared" si="132"/>
        <v>#VALUE!</v>
      </c>
    </row>
    <row r="2114" spans="1:19" x14ac:dyDescent="0.25">
      <c r="A2114" t="s">
        <v>16</v>
      </c>
      <c r="B2114" t="s">
        <v>2984</v>
      </c>
      <c r="C2114">
        <v>2014</v>
      </c>
      <c r="D2114">
        <f t="shared" si="129"/>
        <v>57775.305999999997</v>
      </c>
      <c r="E2114">
        <v>35900</v>
      </c>
      <c r="F2114" t="s">
        <v>5300</v>
      </c>
      <c r="G2114" t="s">
        <v>19</v>
      </c>
      <c r="H2114" t="s">
        <v>5171</v>
      </c>
      <c r="I2114" t="s">
        <v>107</v>
      </c>
      <c r="J2114" t="s">
        <v>40</v>
      </c>
      <c r="K2114" t="s">
        <v>33</v>
      </c>
      <c r="L2114" t="s">
        <v>23</v>
      </c>
      <c r="M2114">
        <f t="shared" si="130"/>
        <v>1</v>
      </c>
      <c r="N2114" t="s">
        <v>24</v>
      </c>
      <c r="O2114" t="s">
        <v>1163</v>
      </c>
      <c r="P2114">
        <f t="shared" si="131"/>
        <v>23994</v>
      </c>
      <c r="Q2114">
        <v>27900</v>
      </c>
      <c r="R2114">
        <v>385</v>
      </c>
      <c r="S2114">
        <f t="shared" si="132"/>
        <v>6.2</v>
      </c>
    </row>
    <row r="2115" spans="1:19" x14ac:dyDescent="0.25">
      <c r="A2115" t="s">
        <v>503</v>
      </c>
      <c r="B2115" t="s">
        <v>3968</v>
      </c>
      <c r="C2115">
        <v>2022</v>
      </c>
      <c r="D2115">
        <f t="shared" ref="D2115:D2178" si="133">E2115*1.60934</f>
        <v>77740.778040000005</v>
      </c>
      <c r="E2115">
        <v>48306</v>
      </c>
      <c r="F2115" t="s">
        <v>5301</v>
      </c>
      <c r="G2115" t="s">
        <v>29</v>
      </c>
      <c r="H2115" t="s">
        <v>3257</v>
      </c>
      <c r="I2115" t="s">
        <v>500</v>
      </c>
      <c r="J2115" t="s">
        <v>526</v>
      </c>
      <c r="K2115" t="s">
        <v>266</v>
      </c>
      <c r="L2115" t="s">
        <v>23</v>
      </c>
      <c r="M2115">
        <f t="shared" ref="M2115:M2178" si="134">IF(ISNUMBER(SEARCH("At least 1 accident or damage reported", L2115)), 1, 0)</f>
        <v>1</v>
      </c>
      <c r="N2115" t="s">
        <v>24</v>
      </c>
      <c r="O2115" t="s">
        <v>4728</v>
      </c>
      <c r="P2115">
        <f t="shared" ref="P2115:P2178" si="135">Q2115*0.86</f>
        <v>61919.14</v>
      </c>
      <c r="Q2115">
        <v>71999</v>
      </c>
      <c r="R2115" t="e">
        <v>#VALUE!</v>
      </c>
      <c r="S2115" t="e">
        <f t="shared" ref="S2115:S2178" si="136">VALUE(SUBSTITUTE(MID(H2115, SEARCH("L", H2115)-4, 4), "L", ""))</f>
        <v>#VALUE!</v>
      </c>
    </row>
    <row r="2116" spans="1:19" x14ac:dyDescent="0.25">
      <c r="A2116" t="s">
        <v>50</v>
      </c>
      <c r="B2116" t="s">
        <v>2820</v>
      </c>
      <c r="C2116">
        <v>2012</v>
      </c>
      <c r="D2116">
        <f t="shared" si="133"/>
        <v>201167.5</v>
      </c>
      <c r="E2116">
        <v>125000</v>
      </c>
      <c r="F2116" t="s">
        <v>2108</v>
      </c>
      <c r="G2116" t="s">
        <v>29</v>
      </c>
      <c r="H2116" t="s">
        <v>221</v>
      </c>
      <c r="I2116" t="s">
        <v>95</v>
      </c>
      <c r="J2116" t="s">
        <v>22</v>
      </c>
      <c r="K2116" t="s">
        <v>22</v>
      </c>
      <c r="L2116" t="s">
        <v>41</v>
      </c>
      <c r="M2116">
        <f t="shared" si="134"/>
        <v>0</v>
      </c>
      <c r="N2116" t="s">
        <v>24</v>
      </c>
      <c r="O2116" t="s">
        <v>1035</v>
      </c>
      <c r="P2116">
        <f t="shared" si="135"/>
        <v>9030</v>
      </c>
      <c r="Q2116">
        <v>10500</v>
      </c>
      <c r="R2116">
        <v>211</v>
      </c>
      <c r="S2116">
        <f t="shared" si="136"/>
        <v>2</v>
      </c>
    </row>
    <row r="2117" spans="1:19" x14ac:dyDescent="0.25">
      <c r="A2117" t="s">
        <v>125</v>
      </c>
      <c r="B2117" t="s">
        <v>5302</v>
      </c>
      <c r="C2117">
        <v>2016</v>
      </c>
      <c r="D2117">
        <f t="shared" si="133"/>
        <v>60672.118000000002</v>
      </c>
      <c r="E2117">
        <v>37700</v>
      </c>
      <c r="F2117" t="s">
        <v>5303</v>
      </c>
      <c r="G2117" t="s">
        <v>136</v>
      </c>
      <c r="H2117" t="s">
        <v>136</v>
      </c>
      <c r="I2117" t="s">
        <v>95</v>
      </c>
      <c r="J2117" t="s">
        <v>22</v>
      </c>
      <c r="K2117" t="s">
        <v>22</v>
      </c>
      <c r="L2117" t="s">
        <v>23</v>
      </c>
      <c r="M2117">
        <f t="shared" si="134"/>
        <v>1</v>
      </c>
      <c r="N2117" t="s">
        <v>24</v>
      </c>
      <c r="O2117" t="s">
        <v>1376</v>
      </c>
      <c r="P2117">
        <f t="shared" si="135"/>
        <v>32680</v>
      </c>
      <c r="Q2117">
        <v>38000</v>
      </c>
      <c r="R2117" t="e">
        <v>#VALUE!</v>
      </c>
      <c r="S2117" t="e">
        <f t="shared" si="136"/>
        <v>#VALUE!</v>
      </c>
    </row>
    <row r="2118" spans="1:19" x14ac:dyDescent="0.25">
      <c r="A2118" t="s">
        <v>79</v>
      </c>
      <c r="B2118" t="s">
        <v>4378</v>
      </c>
      <c r="C2118">
        <v>2017</v>
      </c>
      <c r="D2118">
        <f t="shared" si="133"/>
        <v>165762.01999999999</v>
      </c>
      <c r="E2118">
        <v>103000</v>
      </c>
      <c r="F2118" t="s">
        <v>1685</v>
      </c>
      <c r="H2118" t="s">
        <v>3817</v>
      </c>
      <c r="I2118" t="s">
        <v>257</v>
      </c>
      <c r="J2118" t="s">
        <v>22</v>
      </c>
      <c r="K2118" t="s">
        <v>118</v>
      </c>
      <c r="L2118" t="s">
        <v>41</v>
      </c>
      <c r="M2118">
        <f t="shared" si="134"/>
        <v>0</v>
      </c>
      <c r="N2118" t="s">
        <v>24</v>
      </c>
      <c r="O2118" t="s">
        <v>920</v>
      </c>
      <c r="P2118">
        <f t="shared" si="135"/>
        <v>30960</v>
      </c>
      <c r="Q2118">
        <v>36000</v>
      </c>
      <c r="R2118" t="e">
        <v>#VALUE!</v>
      </c>
      <c r="S2118" t="e">
        <f t="shared" si="136"/>
        <v>#VALUE!</v>
      </c>
    </row>
    <row r="2119" spans="1:19" x14ac:dyDescent="0.25">
      <c r="A2119" t="s">
        <v>857</v>
      </c>
      <c r="B2119" t="s">
        <v>1216</v>
      </c>
      <c r="C2119">
        <v>2021</v>
      </c>
      <c r="D2119">
        <f t="shared" si="133"/>
        <v>72907.93002</v>
      </c>
      <c r="E2119">
        <v>45303</v>
      </c>
      <c r="F2119" t="s">
        <v>5196</v>
      </c>
      <c r="G2119" t="s">
        <v>29</v>
      </c>
      <c r="H2119" t="s">
        <v>1466</v>
      </c>
      <c r="I2119" t="s">
        <v>571</v>
      </c>
      <c r="J2119" t="s">
        <v>5304</v>
      </c>
      <c r="K2119" t="s">
        <v>5305</v>
      </c>
      <c r="L2119" t="s">
        <v>41</v>
      </c>
      <c r="M2119">
        <f t="shared" si="134"/>
        <v>0</v>
      </c>
      <c r="O2119" t="s">
        <v>5306</v>
      </c>
      <c r="P2119">
        <f t="shared" si="135"/>
        <v>21828.52</v>
      </c>
      <c r="Q2119">
        <v>25382</v>
      </c>
      <c r="R2119" t="e">
        <v>#VALUE!</v>
      </c>
      <c r="S2119" t="e">
        <f t="shared" si="136"/>
        <v>#VALUE!</v>
      </c>
    </row>
    <row r="2120" spans="1:19" x14ac:dyDescent="0.25">
      <c r="A2120" t="s">
        <v>35</v>
      </c>
      <c r="B2120" t="s">
        <v>1732</v>
      </c>
      <c r="C2120">
        <v>2016</v>
      </c>
      <c r="D2120">
        <f t="shared" si="133"/>
        <v>86743.426000000007</v>
      </c>
      <c r="E2120">
        <v>53900</v>
      </c>
      <c r="F2120" t="s">
        <v>5307</v>
      </c>
      <c r="G2120" t="s">
        <v>29</v>
      </c>
      <c r="H2120" t="s">
        <v>275</v>
      </c>
      <c r="I2120" t="s">
        <v>72</v>
      </c>
      <c r="J2120" t="s">
        <v>214</v>
      </c>
      <c r="K2120" t="s">
        <v>146</v>
      </c>
      <c r="L2120" t="s">
        <v>41</v>
      </c>
      <c r="M2120">
        <f t="shared" si="134"/>
        <v>0</v>
      </c>
      <c r="N2120" t="s">
        <v>24</v>
      </c>
      <c r="O2120" t="s">
        <v>1225</v>
      </c>
      <c r="P2120">
        <f t="shared" si="135"/>
        <v>23650</v>
      </c>
      <c r="Q2120">
        <v>27500</v>
      </c>
      <c r="R2120">
        <v>268</v>
      </c>
      <c r="S2120">
        <f t="shared" si="136"/>
        <v>3.5</v>
      </c>
    </row>
    <row r="2121" spans="1:19" x14ac:dyDescent="0.25">
      <c r="A2121" t="s">
        <v>210</v>
      </c>
      <c r="B2121" t="s">
        <v>3205</v>
      </c>
      <c r="C2121">
        <v>2008</v>
      </c>
      <c r="D2121">
        <f t="shared" si="133"/>
        <v>86904.36</v>
      </c>
      <c r="E2121">
        <v>54000</v>
      </c>
      <c r="F2121" t="s">
        <v>260</v>
      </c>
      <c r="G2121" t="s">
        <v>29</v>
      </c>
      <c r="H2121" t="s">
        <v>4376</v>
      </c>
      <c r="I2121" t="s">
        <v>72</v>
      </c>
      <c r="J2121" t="s">
        <v>73</v>
      </c>
      <c r="K2121" t="s">
        <v>33</v>
      </c>
      <c r="L2121" t="s">
        <v>41</v>
      </c>
      <c r="M2121">
        <f t="shared" si="134"/>
        <v>0</v>
      </c>
      <c r="N2121" t="s">
        <v>24</v>
      </c>
      <c r="O2121" t="s">
        <v>231</v>
      </c>
      <c r="P2121">
        <f t="shared" si="135"/>
        <v>17200</v>
      </c>
      <c r="Q2121">
        <v>20000</v>
      </c>
      <c r="R2121">
        <v>202</v>
      </c>
      <c r="S2121">
        <f t="shared" si="136"/>
        <v>3.8</v>
      </c>
    </row>
    <row r="2122" spans="1:19" x14ac:dyDescent="0.25">
      <c r="A2122" t="s">
        <v>148</v>
      </c>
      <c r="B2122" t="s">
        <v>4936</v>
      </c>
      <c r="C2122">
        <v>2007</v>
      </c>
      <c r="D2122">
        <f t="shared" si="133"/>
        <v>207604.86</v>
      </c>
      <c r="E2122">
        <v>129000</v>
      </c>
      <c r="F2122" t="s">
        <v>761</v>
      </c>
      <c r="G2122" t="s">
        <v>29</v>
      </c>
      <c r="H2122" t="s">
        <v>5308</v>
      </c>
      <c r="I2122" t="s">
        <v>72</v>
      </c>
      <c r="J2122" t="s">
        <v>118</v>
      </c>
      <c r="K2122" t="s">
        <v>146</v>
      </c>
      <c r="L2122" t="s">
        <v>41</v>
      </c>
      <c r="M2122">
        <f t="shared" si="134"/>
        <v>0</v>
      </c>
      <c r="N2122" t="s">
        <v>24</v>
      </c>
      <c r="O2122" t="s">
        <v>5309</v>
      </c>
      <c r="P2122">
        <f t="shared" si="135"/>
        <v>15437</v>
      </c>
      <c r="Q2122">
        <v>17950</v>
      </c>
      <c r="R2122">
        <v>366</v>
      </c>
      <c r="S2122">
        <f t="shared" si="136"/>
        <v>6</v>
      </c>
    </row>
    <row r="2123" spans="1:19" x14ac:dyDescent="0.25">
      <c r="A2123" t="s">
        <v>210</v>
      </c>
      <c r="B2123" t="s">
        <v>3600</v>
      </c>
      <c r="C2123">
        <v>2022</v>
      </c>
      <c r="D2123">
        <f t="shared" si="133"/>
        <v>16466.766879999999</v>
      </c>
      <c r="E2123">
        <v>10232</v>
      </c>
      <c r="F2123" t="s">
        <v>5310</v>
      </c>
      <c r="G2123" t="s">
        <v>29</v>
      </c>
      <c r="H2123" t="s">
        <v>570</v>
      </c>
      <c r="I2123" t="s">
        <v>39</v>
      </c>
      <c r="J2123" t="s">
        <v>2050</v>
      </c>
      <c r="K2123" t="s">
        <v>2228</v>
      </c>
      <c r="L2123" t="s">
        <v>41</v>
      </c>
      <c r="M2123">
        <f t="shared" si="134"/>
        <v>0</v>
      </c>
      <c r="N2123" t="s">
        <v>24</v>
      </c>
      <c r="O2123" t="s">
        <v>5311</v>
      </c>
      <c r="P2123">
        <f t="shared" si="135"/>
        <v>38395.56</v>
      </c>
      <c r="Q2123">
        <v>44646</v>
      </c>
      <c r="R2123" t="e">
        <v>#VALUE!</v>
      </c>
      <c r="S2123" t="e">
        <f t="shared" si="136"/>
        <v>#VALUE!</v>
      </c>
    </row>
    <row r="2124" spans="1:19" x14ac:dyDescent="0.25">
      <c r="A2124" t="s">
        <v>56</v>
      </c>
      <c r="B2124" t="s">
        <v>5312</v>
      </c>
      <c r="C2124">
        <v>2023</v>
      </c>
      <c r="D2124">
        <f t="shared" si="133"/>
        <v>5967.4327199999998</v>
      </c>
      <c r="E2124">
        <v>3708</v>
      </c>
      <c r="F2124" t="s">
        <v>5313</v>
      </c>
      <c r="G2124" t="s">
        <v>29</v>
      </c>
      <c r="H2124" t="s">
        <v>240</v>
      </c>
      <c r="I2124" t="s">
        <v>39</v>
      </c>
      <c r="J2124" t="s">
        <v>118</v>
      </c>
      <c r="K2124" t="s">
        <v>1899</v>
      </c>
      <c r="L2124" t="s">
        <v>41</v>
      </c>
      <c r="M2124">
        <f t="shared" si="134"/>
        <v>0</v>
      </c>
      <c r="O2124" t="s">
        <v>2702</v>
      </c>
      <c r="P2124">
        <f t="shared" si="135"/>
        <v>50738.28</v>
      </c>
      <c r="Q2124">
        <v>58998</v>
      </c>
      <c r="R2124" t="e">
        <v>#VALUE!</v>
      </c>
      <c r="S2124">
        <f t="shared" si="136"/>
        <v>3.5</v>
      </c>
    </row>
    <row r="2125" spans="1:19" x14ac:dyDescent="0.25">
      <c r="A2125" t="s">
        <v>130</v>
      </c>
      <c r="B2125" t="s">
        <v>3656</v>
      </c>
      <c r="C2125">
        <v>2018</v>
      </c>
      <c r="D2125">
        <f t="shared" si="133"/>
        <v>268759.77999999997</v>
      </c>
      <c r="E2125">
        <v>167000</v>
      </c>
      <c r="F2125" t="s">
        <v>5129</v>
      </c>
      <c r="G2125" t="s">
        <v>29</v>
      </c>
      <c r="H2125" t="s">
        <v>5314</v>
      </c>
      <c r="I2125" t="s">
        <v>72</v>
      </c>
      <c r="J2125" t="s">
        <v>22</v>
      </c>
      <c r="K2125" t="s">
        <v>146</v>
      </c>
      <c r="M2125">
        <f t="shared" si="134"/>
        <v>0</v>
      </c>
      <c r="O2125" t="s">
        <v>537</v>
      </c>
      <c r="P2125">
        <f t="shared" si="135"/>
        <v>12470</v>
      </c>
      <c r="Q2125">
        <v>14500</v>
      </c>
      <c r="R2125">
        <v>284</v>
      </c>
      <c r="S2125">
        <f t="shared" si="136"/>
        <v>3.5</v>
      </c>
    </row>
    <row r="2126" spans="1:19" x14ac:dyDescent="0.25">
      <c r="A2126" t="s">
        <v>79</v>
      </c>
      <c r="B2126" t="s">
        <v>1387</v>
      </c>
      <c r="C2126">
        <v>2019</v>
      </c>
      <c r="D2126">
        <f t="shared" si="133"/>
        <v>59545.58</v>
      </c>
      <c r="E2126">
        <v>37000</v>
      </c>
      <c r="F2126" t="s">
        <v>1720</v>
      </c>
      <c r="H2126" t="s">
        <v>4277</v>
      </c>
      <c r="I2126" t="s">
        <v>257</v>
      </c>
      <c r="J2126" t="s">
        <v>33</v>
      </c>
      <c r="K2126" t="s">
        <v>22</v>
      </c>
      <c r="L2126" t="s">
        <v>41</v>
      </c>
      <c r="M2126">
        <f t="shared" si="134"/>
        <v>0</v>
      </c>
      <c r="N2126" t="s">
        <v>24</v>
      </c>
      <c r="O2126" t="s">
        <v>4157</v>
      </c>
      <c r="P2126">
        <f t="shared" si="135"/>
        <v>49880</v>
      </c>
      <c r="Q2126">
        <v>58000</v>
      </c>
      <c r="R2126">
        <v>518</v>
      </c>
      <c r="S2126" t="e">
        <f t="shared" si="136"/>
        <v>#VALUE!</v>
      </c>
    </row>
    <row r="2127" spans="1:19" x14ac:dyDescent="0.25">
      <c r="A2127" t="s">
        <v>450</v>
      </c>
      <c r="B2127" t="s">
        <v>5315</v>
      </c>
      <c r="C2127">
        <v>2022</v>
      </c>
      <c r="D2127">
        <f t="shared" si="133"/>
        <v>16767.713459999999</v>
      </c>
      <c r="E2127">
        <v>10419</v>
      </c>
      <c r="F2127" t="s">
        <v>5316</v>
      </c>
      <c r="G2127" t="s">
        <v>29</v>
      </c>
      <c r="H2127" t="s">
        <v>5317</v>
      </c>
      <c r="I2127" t="s">
        <v>941</v>
      </c>
      <c r="J2127" t="s">
        <v>5318</v>
      </c>
      <c r="K2127" t="s">
        <v>22</v>
      </c>
      <c r="L2127" t="s">
        <v>23</v>
      </c>
      <c r="M2127">
        <f t="shared" si="134"/>
        <v>1</v>
      </c>
      <c r="O2127" t="s">
        <v>200</v>
      </c>
      <c r="P2127">
        <f t="shared" si="135"/>
        <v>21498.28</v>
      </c>
      <c r="Q2127">
        <v>24998</v>
      </c>
      <c r="R2127" t="e">
        <v>#VALUE!</v>
      </c>
      <c r="S2127" t="e">
        <f t="shared" si="136"/>
        <v>#VALUE!</v>
      </c>
    </row>
    <row r="2128" spans="1:19" x14ac:dyDescent="0.25">
      <c r="A2128" t="s">
        <v>50</v>
      </c>
      <c r="B2128" t="s">
        <v>5319</v>
      </c>
      <c r="C2128">
        <v>2014</v>
      </c>
      <c r="D2128">
        <f t="shared" si="133"/>
        <v>154879.66292</v>
      </c>
      <c r="E2128">
        <v>96238</v>
      </c>
      <c r="F2128" t="s">
        <v>5320</v>
      </c>
      <c r="G2128" t="s">
        <v>29</v>
      </c>
      <c r="H2128" t="s">
        <v>1814</v>
      </c>
      <c r="I2128" t="s">
        <v>107</v>
      </c>
      <c r="J2128" t="s">
        <v>22</v>
      </c>
      <c r="K2128" t="s">
        <v>22</v>
      </c>
      <c r="L2128" t="s">
        <v>23</v>
      </c>
      <c r="M2128">
        <f t="shared" si="134"/>
        <v>1</v>
      </c>
      <c r="N2128" t="s">
        <v>24</v>
      </c>
      <c r="O2128" t="s">
        <v>1152</v>
      </c>
      <c r="P2128">
        <f t="shared" si="135"/>
        <v>19350</v>
      </c>
      <c r="Q2128">
        <v>22500</v>
      </c>
      <c r="R2128">
        <v>420</v>
      </c>
      <c r="S2128">
        <f t="shared" si="136"/>
        <v>4</v>
      </c>
    </row>
    <row r="2129" spans="1:19" x14ac:dyDescent="0.25">
      <c r="A2129" t="s">
        <v>450</v>
      </c>
      <c r="B2129" t="s">
        <v>5321</v>
      </c>
      <c r="C2129">
        <v>2022</v>
      </c>
      <c r="D2129">
        <f t="shared" si="133"/>
        <v>20438.617999999999</v>
      </c>
      <c r="E2129">
        <v>12700</v>
      </c>
      <c r="F2129" t="s">
        <v>3719</v>
      </c>
      <c r="G2129" t="s">
        <v>29</v>
      </c>
      <c r="H2129" t="s">
        <v>5322</v>
      </c>
      <c r="I2129" t="s">
        <v>521</v>
      </c>
      <c r="J2129" t="s">
        <v>118</v>
      </c>
      <c r="K2129" t="s">
        <v>146</v>
      </c>
      <c r="L2129" t="s">
        <v>41</v>
      </c>
      <c r="M2129">
        <f t="shared" si="134"/>
        <v>0</v>
      </c>
      <c r="N2129" t="s">
        <v>24</v>
      </c>
      <c r="O2129" t="s">
        <v>1261</v>
      </c>
      <c r="P2129">
        <f t="shared" si="135"/>
        <v>33110</v>
      </c>
      <c r="Q2129">
        <v>38500</v>
      </c>
      <c r="R2129">
        <v>260</v>
      </c>
      <c r="S2129">
        <f t="shared" si="136"/>
        <v>2.4</v>
      </c>
    </row>
    <row r="2130" spans="1:19" x14ac:dyDescent="0.25">
      <c r="A2130" t="s">
        <v>148</v>
      </c>
      <c r="B2130" t="s">
        <v>3603</v>
      </c>
      <c r="C2130">
        <v>2007</v>
      </c>
      <c r="D2130">
        <f t="shared" si="133"/>
        <v>392678.96</v>
      </c>
      <c r="E2130">
        <v>244000</v>
      </c>
      <c r="F2130" t="s">
        <v>5323</v>
      </c>
      <c r="G2130" t="s">
        <v>19</v>
      </c>
      <c r="H2130" t="s">
        <v>821</v>
      </c>
      <c r="I2130" t="s">
        <v>72</v>
      </c>
      <c r="J2130" t="s">
        <v>33</v>
      </c>
      <c r="K2130" t="s">
        <v>33</v>
      </c>
      <c r="L2130" t="s">
        <v>41</v>
      </c>
      <c r="M2130">
        <f t="shared" si="134"/>
        <v>0</v>
      </c>
      <c r="N2130" t="s">
        <v>24</v>
      </c>
      <c r="O2130" t="s">
        <v>959</v>
      </c>
      <c r="P2130">
        <f t="shared" si="135"/>
        <v>14534</v>
      </c>
      <c r="Q2130">
        <v>16900</v>
      </c>
      <c r="R2130">
        <v>320</v>
      </c>
      <c r="S2130">
        <f t="shared" si="136"/>
        <v>5.3</v>
      </c>
    </row>
    <row r="2131" spans="1:19" x14ac:dyDescent="0.25">
      <c r="A2131" t="s">
        <v>277</v>
      </c>
      <c r="B2131" t="s">
        <v>2893</v>
      </c>
      <c r="C2131">
        <v>2015</v>
      </c>
      <c r="D2131">
        <f t="shared" si="133"/>
        <v>199558.16</v>
      </c>
      <c r="E2131">
        <v>124000</v>
      </c>
      <c r="F2131" t="s">
        <v>4539</v>
      </c>
      <c r="G2131" t="s">
        <v>29</v>
      </c>
      <c r="H2131" t="s">
        <v>5114</v>
      </c>
      <c r="I2131" t="s">
        <v>95</v>
      </c>
      <c r="J2131" t="s">
        <v>118</v>
      </c>
      <c r="K2131" t="s">
        <v>146</v>
      </c>
      <c r="L2131" t="s">
        <v>41</v>
      </c>
      <c r="M2131">
        <f t="shared" si="134"/>
        <v>0</v>
      </c>
      <c r="N2131" t="s">
        <v>24</v>
      </c>
      <c r="O2131" t="s">
        <v>755</v>
      </c>
      <c r="P2131">
        <f t="shared" si="135"/>
        <v>21500</v>
      </c>
      <c r="Q2131">
        <v>25000</v>
      </c>
      <c r="R2131">
        <v>420</v>
      </c>
      <c r="S2131">
        <f t="shared" si="136"/>
        <v>3.6</v>
      </c>
    </row>
    <row r="2132" spans="1:19" x14ac:dyDescent="0.25">
      <c r="A2132" t="s">
        <v>68</v>
      </c>
      <c r="B2132" t="s">
        <v>3453</v>
      </c>
      <c r="C2132">
        <v>2009</v>
      </c>
      <c r="D2132">
        <f t="shared" si="133"/>
        <v>197948.82</v>
      </c>
      <c r="E2132">
        <v>123000</v>
      </c>
      <c r="F2132" t="s">
        <v>2521</v>
      </c>
      <c r="G2132" t="s">
        <v>29</v>
      </c>
      <c r="H2132" t="s">
        <v>479</v>
      </c>
      <c r="I2132" t="s">
        <v>72</v>
      </c>
      <c r="J2132" t="s">
        <v>135</v>
      </c>
      <c r="K2132" t="s">
        <v>22</v>
      </c>
      <c r="L2132" t="s">
        <v>41</v>
      </c>
      <c r="M2132">
        <f t="shared" si="134"/>
        <v>0</v>
      </c>
      <c r="N2132" t="s">
        <v>24</v>
      </c>
      <c r="O2132" t="s">
        <v>1096</v>
      </c>
      <c r="P2132">
        <f t="shared" si="135"/>
        <v>12900</v>
      </c>
      <c r="Q2132">
        <v>15000</v>
      </c>
      <c r="R2132">
        <v>300</v>
      </c>
      <c r="S2132">
        <f t="shared" si="136"/>
        <v>3</v>
      </c>
    </row>
    <row r="2133" spans="1:19" x14ac:dyDescent="0.25">
      <c r="A2133" t="s">
        <v>503</v>
      </c>
      <c r="B2133" t="s">
        <v>5324</v>
      </c>
      <c r="C2133">
        <v>2022</v>
      </c>
      <c r="D2133">
        <f t="shared" si="133"/>
        <v>40072.565999999999</v>
      </c>
      <c r="E2133">
        <v>24900</v>
      </c>
      <c r="F2133" t="s">
        <v>5325</v>
      </c>
      <c r="G2133" t="s">
        <v>29</v>
      </c>
      <c r="H2133" t="s">
        <v>5326</v>
      </c>
      <c r="I2133" t="s">
        <v>95</v>
      </c>
      <c r="J2133" t="s">
        <v>22</v>
      </c>
      <c r="K2133" t="s">
        <v>22</v>
      </c>
      <c r="L2133" t="s">
        <v>41</v>
      </c>
      <c r="M2133">
        <f t="shared" si="134"/>
        <v>0</v>
      </c>
      <c r="N2133" t="s">
        <v>24</v>
      </c>
      <c r="O2133" t="s">
        <v>3800</v>
      </c>
      <c r="P2133">
        <f t="shared" si="135"/>
        <v>42914</v>
      </c>
      <c r="Q2133">
        <v>49900</v>
      </c>
      <c r="R2133">
        <v>310</v>
      </c>
      <c r="S2133">
        <f t="shared" si="136"/>
        <v>2.7</v>
      </c>
    </row>
    <row r="2134" spans="1:19" x14ac:dyDescent="0.25">
      <c r="A2134" t="s">
        <v>16</v>
      </c>
      <c r="B2134" t="s">
        <v>5327</v>
      </c>
      <c r="C2134">
        <v>2016</v>
      </c>
      <c r="D2134">
        <f t="shared" si="133"/>
        <v>153691.97</v>
      </c>
      <c r="E2134">
        <v>95500</v>
      </c>
      <c r="F2134" t="s">
        <v>5328</v>
      </c>
      <c r="G2134" t="s">
        <v>29</v>
      </c>
      <c r="H2134" t="s">
        <v>1642</v>
      </c>
      <c r="I2134" t="s">
        <v>107</v>
      </c>
      <c r="J2134" t="s">
        <v>22</v>
      </c>
      <c r="K2134" t="s">
        <v>22</v>
      </c>
      <c r="L2134" t="s">
        <v>41</v>
      </c>
      <c r="M2134">
        <f t="shared" si="134"/>
        <v>0</v>
      </c>
      <c r="N2134" t="s">
        <v>24</v>
      </c>
      <c r="O2134" t="s">
        <v>231</v>
      </c>
      <c r="P2134">
        <f t="shared" si="135"/>
        <v>17200</v>
      </c>
      <c r="Q2134">
        <v>20000</v>
      </c>
      <c r="R2134">
        <v>365</v>
      </c>
      <c r="S2134">
        <f t="shared" si="136"/>
        <v>3.5</v>
      </c>
    </row>
    <row r="2135" spans="1:19" x14ac:dyDescent="0.25">
      <c r="A2135" t="s">
        <v>363</v>
      </c>
      <c r="B2135" t="s">
        <v>1806</v>
      </c>
      <c r="C2135">
        <v>2021</v>
      </c>
      <c r="D2135">
        <f t="shared" si="133"/>
        <v>6892.8032199999998</v>
      </c>
      <c r="E2135">
        <v>4283</v>
      </c>
      <c r="F2135" t="s">
        <v>5329</v>
      </c>
      <c r="G2135" t="s">
        <v>29</v>
      </c>
      <c r="H2135" t="s">
        <v>3257</v>
      </c>
      <c r="I2135" t="s">
        <v>500</v>
      </c>
      <c r="J2135" t="s">
        <v>22</v>
      </c>
      <c r="K2135" t="s">
        <v>5330</v>
      </c>
      <c r="L2135" t="s">
        <v>41</v>
      </c>
      <c r="M2135">
        <f t="shared" si="134"/>
        <v>0</v>
      </c>
      <c r="N2135" t="s">
        <v>24</v>
      </c>
      <c r="O2135" t="s">
        <v>5331</v>
      </c>
      <c r="P2135">
        <f t="shared" si="135"/>
        <v>412795.7</v>
      </c>
      <c r="Q2135">
        <v>479995</v>
      </c>
      <c r="R2135" t="e">
        <v>#VALUE!</v>
      </c>
      <c r="S2135" t="e">
        <f t="shared" si="136"/>
        <v>#VALUE!</v>
      </c>
    </row>
    <row r="2136" spans="1:19" x14ac:dyDescent="0.25">
      <c r="A2136" t="s">
        <v>35</v>
      </c>
      <c r="B2136" t="s">
        <v>649</v>
      </c>
      <c r="C2136">
        <v>2021</v>
      </c>
      <c r="D2136">
        <f t="shared" si="133"/>
        <v>77731.122000000003</v>
      </c>
      <c r="E2136">
        <v>48300</v>
      </c>
      <c r="F2136" t="s">
        <v>5332</v>
      </c>
      <c r="G2136" t="s">
        <v>29</v>
      </c>
      <c r="H2136" t="s">
        <v>208</v>
      </c>
      <c r="I2136" t="s">
        <v>72</v>
      </c>
      <c r="J2136" t="s">
        <v>118</v>
      </c>
      <c r="K2136" t="s">
        <v>214</v>
      </c>
      <c r="L2136" t="s">
        <v>41</v>
      </c>
      <c r="M2136">
        <f t="shared" si="134"/>
        <v>0</v>
      </c>
      <c r="N2136" t="s">
        <v>24</v>
      </c>
      <c r="O2136" t="s">
        <v>3888</v>
      </c>
      <c r="P2136">
        <f t="shared" si="135"/>
        <v>70520</v>
      </c>
      <c r="Q2136">
        <v>82000</v>
      </c>
      <c r="R2136">
        <v>383</v>
      </c>
      <c r="S2136">
        <f t="shared" si="136"/>
        <v>5.7</v>
      </c>
    </row>
    <row r="2137" spans="1:19" x14ac:dyDescent="0.25">
      <c r="A2137" t="s">
        <v>68</v>
      </c>
      <c r="B2137" t="s">
        <v>1703</v>
      </c>
      <c r="C2137">
        <v>2008</v>
      </c>
      <c r="D2137">
        <f t="shared" si="133"/>
        <v>151277.96</v>
      </c>
      <c r="E2137">
        <v>94000</v>
      </c>
      <c r="F2137" t="s">
        <v>1393</v>
      </c>
      <c r="G2137" t="s">
        <v>29</v>
      </c>
      <c r="H2137" t="s">
        <v>2527</v>
      </c>
      <c r="I2137" t="s">
        <v>134</v>
      </c>
      <c r="J2137" t="s">
        <v>33</v>
      </c>
      <c r="K2137" t="s">
        <v>214</v>
      </c>
      <c r="L2137" t="s">
        <v>41</v>
      </c>
      <c r="M2137">
        <f t="shared" si="134"/>
        <v>0</v>
      </c>
      <c r="N2137" t="s">
        <v>24</v>
      </c>
      <c r="O2137" t="s">
        <v>625</v>
      </c>
      <c r="P2137">
        <f t="shared" si="135"/>
        <v>22359.14</v>
      </c>
      <c r="Q2137">
        <v>25999</v>
      </c>
      <c r="R2137">
        <v>414</v>
      </c>
      <c r="S2137">
        <f t="shared" si="136"/>
        <v>4</v>
      </c>
    </row>
    <row r="2138" spans="1:19" x14ac:dyDescent="0.25">
      <c r="A2138" t="s">
        <v>130</v>
      </c>
      <c r="B2138" t="s">
        <v>5333</v>
      </c>
      <c r="C2138">
        <v>2011</v>
      </c>
      <c r="D2138">
        <f t="shared" si="133"/>
        <v>294509.21999999997</v>
      </c>
      <c r="E2138">
        <v>183000</v>
      </c>
      <c r="F2138" t="s">
        <v>3907</v>
      </c>
      <c r="G2138" t="s">
        <v>29</v>
      </c>
      <c r="H2138" t="s">
        <v>1961</v>
      </c>
      <c r="I2138" t="s">
        <v>72</v>
      </c>
      <c r="J2138" t="s">
        <v>22</v>
      </c>
      <c r="K2138" t="s">
        <v>33</v>
      </c>
      <c r="L2138" t="s">
        <v>23</v>
      </c>
      <c r="M2138">
        <f t="shared" si="134"/>
        <v>1</v>
      </c>
      <c r="N2138" t="s">
        <v>24</v>
      </c>
      <c r="O2138" t="s">
        <v>672</v>
      </c>
      <c r="P2138">
        <f t="shared" si="135"/>
        <v>10320</v>
      </c>
      <c r="Q2138">
        <v>12000</v>
      </c>
      <c r="R2138">
        <v>261</v>
      </c>
      <c r="S2138">
        <f t="shared" si="136"/>
        <v>4</v>
      </c>
    </row>
    <row r="2139" spans="1:19" x14ac:dyDescent="0.25">
      <c r="A2139" t="s">
        <v>16</v>
      </c>
      <c r="B2139" t="s">
        <v>5334</v>
      </c>
      <c r="C2139">
        <v>2013</v>
      </c>
      <c r="D2139">
        <f t="shared" si="133"/>
        <v>203138.94149999999</v>
      </c>
      <c r="E2139">
        <v>126225</v>
      </c>
      <c r="F2139" t="s">
        <v>5335</v>
      </c>
      <c r="G2139" t="s">
        <v>46</v>
      </c>
      <c r="H2139" t="s">
        <v>801</v>
      </c>
      <c r="I2139" t="s">
        <v>521</v>
      </c>
      <c r="J2139" t="s">
        <v>61</v>
      </c>
      <c r="K2139" t="s">
        <v>22</v>
      </c>
      <c r="L2139" t="s">
        <v>23</v>
      </c>
      <c r="M2139">
        <f t="shared" si="134"/>
        <v>1</v>
      </c>
      <c r="N2139" t="s">
        <v>24</v>
      </c>
      <c r="O2139" t="s">
        <v>818</v>
      </c>
      <c r="P2139">
        <f t="shared" si="135"/>
        <v>9890</v>
      </c>
      <c r="Q2139">
        <v>11500</v>
      </c>
      <c r="R2139">
        <v>188</v>
      </c>
      <c r="S2139">
        <f t="shared" si="136"/>
        <v>2</v>
      </c>
    </row>
    <row r="2140" spans="1:19" x14ac:dyDescent="0.25">
      <c r="A2140" t="s">
        <v>426</v>
      </c>
      <c r="B2140" t="s">
        <v>3793</v>
      </c>
      <c r="C2140">
        <v>2016</v>
      </c>
      <c r="D2140">
        <f t="shared" si="133"/>
        <v>141448.11128000001</v>
      </c>
      <c r="E2140">
        <v>87892</v>
      </c>
      <c r="F2140" t="s">
        <v>5336</v>
      </c>
      <c r="G2140" t="s">
        <v>29</v>
      </c>
      <c r="H2140" t="s">
        <v>962</v>
      </c>
      <c r="I2140" t="s">
        <v>134</v>
      </c>
      <c r="J2140" t="s">
        <v>33</v>
      </c>
      <c r="K2140" t="s">
        <v>22</v>
      </c>
      <c r="L2140" t="s">
        <v>41</v>
      </c>
      <c r="M2140">
        <f t="shared" si="134"/>
        <v>0</v>
      </c>
      <c r="N2140" t="s">
        <v>24</v>
      </c>
      <c r="O2140" t="s">
        <v>1236</v>
      </c>
      <c r="P2140">
        <f t="shared" si="135"/>
        <v>13760</v>
      </c>
      <c r="Q2140">
        <v>16000</v>
      </c>
      <c r="R2140">
        <v>210</v>
      </c>
      <c r="S2140">
        <f t="shared" si="136"/>
        <v>2</v>
      </c>
    </row>
    <row r="2141" spans="1:19" x14ac:dyDescent="0.25">
      <c r="A2141" t="s">
        <v>363</v>
      </c>
      <c r="B2141" t="s">
        <v>1555</v>
      </c>
      <c r="C2141">
        <v>2012</v>
      </c>
      <c r="D2141">
        <f t="shared" si="133"/>
        <v>72420.3</v>
      </c>
      <c r="E2141">
        <v>45000</v>
      </c>
      <c r="F2141" t="s">
        <v>1357</v>
      </c>
      <c r="G2141" t="s">
        <v>29</v>
      </c>
      <c r="H2141" t="s">
        <v>5337</v>
      </c>
      <c r="I2141" t="s">
        <v>21</v>
      </c>
      <c r="J2141" t="s">
        <v>214</v>
      </c>
      <c r="K2141" t="s">
        <v>22</v>
      </c>
      <c r="L2141" t="s">
        <v>41</v>
      </c>
      <c r="M2141">
        <f t="shared" si="134"/>
        <v>0</v>
      </c>
      <c r="N2141" t="s">
        <v>24</v>
      </c>
      <c r="O2141" t="s">
        <v>3331</v>
      </c>
      <c r="P2141">
        <f t="shared" si="135"/>
        <v>35690</v>
      </c>
      <c r="Q2141">
        <v>41500</v>
      </c>
      <c r="R2141">
        <v>556</v>
      </c>
      <c r="S2141">
        <f t="shared" si="136"/>
        <v>6.2</v>
      </c>
    </row>
    <row r="2142" spans="1:19" x14ac:dyDescent="0.25">
      <c r="A2142" t="s">
        <v>91</v>
      </c>
      <c r="B2142" t="s">
        <v>5338</v>
      </c>
      <c r="C2142">
        <v>2022</v>
      </c>
      <c r="D2142">
        <f t="shared" si="133"/>
        <v>1646.35482</v>
      </c>
      <c r="E2142">
        <v>1023</v>
      </c>
      <c r="F2142" t="s">
        <v>5339</v>
      </c>
      <c r="G2142" t="s">
        <v>29</v>
      </c>
      <c r="H2142" t="s">
        <v>284</v>
      </c>
      <c r="I2142" t="s">
        <v>95</v>
      </c>
      <c r="J2142" t="s">
        <v>40</v>
      </c>
      <c r="K2142" t="s">
        <v>108</v>
      </c>
      <c r="L2142" t="s">
        <v>41</v>
      </c>
      <c r="M2142">
        <f t="shared" si="134"/>
        <v>0</v>
      </c>
      <c r="N2142" t="s">
        <v>24</v>
      </c>
      <c r="O2142" t="s">
        <v>5340</v>
      </c>
      <c r="P2142">
        <f t="shared" si="135"/>
        <v>134934</v>
      </c>
      <c r="Q2142">
        <v>156900</v>
      </c>
      <c r="R2142">
        <v>503</v>
      </c>
      <c r="S2142">
        <f t="shared" si="136"/>
        <v>4</v>
      </c>
    </row>
    <row r="2143" spans="1:19" x14ac:dyDescent="0.25">
      <c r="A2143" t="s">
        <v>35</v>
      </c>
      <c r="B2143" t="s">
        <v>1373</v>
      </c>
      <c r="C2143">
        <v>2015</v>
      </c>
      <c r="D2143">
        <f t="shared" si="133"/>
        <v>170590.04</v>
      </c>
      <c r="E2143">
        <v>106000</v>
      </c>
      <c r="F2143" t="s">
        <v>2816</v>
      </c>
      <c r="G2143" t="s">
        <v>29</v>
      </c>
      <c r="H2143" t="s">
        <v>1375</v>
      </c>
      <c r="I2143" t="s">
        <v>72</v>
      </c>
      <c r="J2143" t="s">
        <v>22</v>
      </c>
      <c r="K2143" t="s">
        <v>146</v>
      </c>
      <c r="L2143" t="s">
        <v>41</v>
      </c>
      <c r="M2143">
        <f t="shared" si="134"/>
        <v>0</v>
      </c>
      <c r="N2143" t="s">
        <v>24</v>
      </c>
      <c r="O2143" t="s">
        <v>2146</v>
      </c>
      <c r="P2143">
        <f t="shared" si="135"/>
        <v>32250</v>
      </c>
      <c r="Q2143">
        <v>37500</v>
      </c>
      <c r="R2143">
        <v>301</v>
      </c>
      <c r="S2143">
        <f t="shared" si="136"/>
        <v>4.5999999999999996</v>
      </c>
    </row>
    <row r="2144" spans="1:19" x14ac:dyDescent="0.25">
      <c r="A2144" t="s">
        <v>503</v>
      </c>
      <c r="B2144" t="s">
        <v>504</v>
      </c>
      <c r="C2144">
        <v>2019</v>
      </c>
      <c r="D2144">
        <f t="shared" si="133"/>
        <v>82559.141999999993</v>
      </c>
      <c r="E2144">
        <v>51300</v>
      </c>
      <c r="F2144" t="s">
        <v>4135</v>
      </c>
      <c r="G2144" t="s">
        <v>29</v>
      </c>
      <c r="H2144" t="s">
        <v>5341</v>
      </c>
      <c r="I2144" t="s">
        <v>21</v>
      </c>
      <c r="J2144" t="s">
        <v>22</v>
      </c>
      <c r="K2144" t="s">
        <v>22</v>
      </c>
      <c r="L2144" t="s">
        <v>23</v>
      </c>
      <c r="M2144">
        <f t="shared" si="134"/>
        <v>1</v>
      </c>
      <c r="N2144" t="s">
        <v>24</v>
      </c>
      <c r="O2144" t="s">
        <v>2347</v>
      </c>
      <c r="P2144">
        <f t="shared" si="135"/>
        <v>21930</v>
      </c>
      <c r="Q2144">
        <v>25500</v>
      </c>
      <c r="R2144">
        <v>193</v>
      </c>
      <c r="S2144">
        <f t="shared" si="136"/>
        <v>2.5</v>
      </c>
    </row>
    <row r="2145" spans="1:19" x14ac:dyDescent="0.25">
      <c r="A2145" t="s">
        <v>16</v>
      </c>
      <c r="B2145" t="s">
        <v>2063</v>
      </c>
      <c r="C2145">
        <v>2021</v>
      </c>
      <c r="D2145">
        <f t="shared" si="133"/>
        <v>48563.44384</v>
      </c>
      <c r="E2145">
        <v>30176</v>
      </c>
      <c r="F2145" t="s">
        <v>5342</v>
      </c>
      <c r="G2145" t="s">
        <v>29</v>
      </c>
      <c r="H2145" t="s">
        <v>1760</v>
      </c>
      <c r="I2145" t="s">
        <v>31</v>
      </c>
      <c r="J2145" t="s">
        <v>22</v>
      </c>
      <c r="K2145" t="s">
        <v>2066</v>
      </c>
      <c r="L2145" t="s">
        <v>41</v>
      </c>
      <c r="M2145">
        <f t="shared" si="134"/>
        <v>0</v>
      </c>
      <c r="N2145" t="s">
        <v>24</v>
      </c>
      <c r="O2145" t="s">
        <v>5343</v>
      </c>
      <c r="P2145">
        <f t="shared" si="135"/>
        <v>24921.94</v>
      </c>
      <c r="Q2145">
        <v>28979</v>
      </c>
      <c r="R2145" t="e">
        <v>#VALUE!</v>
      </c>
      <c r="S2145" t="e">
        <f t="shared" si="136"/>
        <v>#VALUE!</v>
      </c>
    </row>
    <row r="2146" spans="1:19" x14ac:dyDescent="0.25">
      <c r="A2146" t="s">
        <v>130</v>
      </c>
      <c r="B2146" t="s">
        <v>5021</v>
      </c>
      <c r="C2146">
        <v>2021</v>
      </c>
      <c r="D2146">
        <f t="shared" si="133"/>
        <v>44414.565320000002</v>
      </c>
      <c r="E2146">
        <v>27598</v>
      </c>
      <c r="F2146" t="s">
        <v>5344</v>
      </c>
      <c r="G2146" t="s">
        <v>29</v>
      </c>
      <c r="H2146" t="s">
        <v>869</v>
      </c>
      <c r="I2146" t="s">
        <v>123</v>
      </c>
      <c r="J2146" t="s">
        <v>22</v>
      </c>
      <c r="K2146" t="s">
        <v>22</v>
      </c>
      <c r="L2146" t="s">
        <v>41</v>
      </c>
      <c r="M2146">
        <f t="shared" si="134"/>
        <v>0</v>
      </c>
      <c r="O2146" t="s">
        <v>5345</v>
      </c>
      <c r="P2146">
        <f t="shared" si="135"/>
        <v>34300.239999999998</v>
      </c>
      <c r="Q2146">
        <v>39884</v>
      </c>
      <c r="R2146" t="e">
        <v>#VALUE!</v>
      </c>
      <c r="S2146" t="e">
        <f t="shared" si="136"/>
        <v>#VALUE!</v>
      </c>
    </row>
    <row r="2147" spans="1:19" x14ac:dyDescent="0.25">
      <c r="A2147" t="s">
        <v>426</v>
      </c>
      <c r="B2147" t="s">
        <v>5346</v>
      </c>
      <c r="C2147">
        <v>2012</v>
      </c>
      <c r="D2147">
        <f t="shared" si="133"/>
        <v>172199.38</v>
      </c>
      <c r="E2147">
        <v>107000</v>
      </c>
      <c r="F2147" t="s">
        <v>830</v>
      </c>
      <c r="G2147" t="s">
        <v>29</v>
      </c>
      <c r="H2147" t="s">
        <v>5347</v>
      </c>
      <c r="I2147" t="s">
        <v>72</v>
      </c>
      <c r="J2147" t="s">
        <v>22</v>
      </c>
      <c r="K2147" t="s">
        <v>146</v>
      </c>
      <c r="L2147" t="s">
        <v>41</v>
      </c>
      <c r="M2147">
        <f t="shared" si="134"/>
        <v>0</v>
      </c>
      <c r="N2147" t="s">
        <v>24</v>
      </c>
      <c r="O2147" t="s">
        <v>4673</v>
      </c>
      <c r="P2147">
        <f t="shared" si="135"/>
        <v>8169.14</v>
      </c>
      <c r="Q2147">
        <v>9499</v>
      </c>
      <c r="R2147">
        <v>170</v>
      </c>
      <c r="S2147">
        <f t="shared" si="136"/>
        <v>2.5</v>
      </c>
    </row>
    <row r="2148" spans="1:19" x14ac:dyDescent="0.25">
      <c r="A2148" t="s">
        <v>84</v>
      </c>
      <c r="B2148" t="s">
        <v>3835</v>
      </c>
      <c r="C2148">
        <v>2019</v>
      </c>
      <c r="D2148">
        <f t="shared" si="133"/>
        <v>28163.45</v>
      </c>
      <c r="E2148">
        <v>17500</v>
      </c>
      <c r="F2148" t="s">
        <v>176</v>
      </c>
      <c r="G2148" t="s">
        <v>29</v>
      </c>
      <c r="H2148" t="s">
        <v>2142</v>
      </c>
      <c r="I2148" t="s">
        <v>95</v>
      </c>
      <c r="J2148" t="s">
        <v>22</v>
      </c>
      <c r="K2148" t="s">
        <v>22</v>
      </c>
      <c r="L2148" t="s">
        <v>41</v>
      </c>
      <c r="M2148">
        <f t="shared" si="134"/>
        <v>0</v>
      </c>
      <c r="N2148" t="s">
        <v>24</v>
      </c>
      <c r="O2148" t="s">
        <v>730</v>
      </c>
      <c r="P2148">
        <f t="shared" si="135"/>
        <v>55900</v>
      </c>
      <c r="Q2148">
        <v>65000</v>
      </c>
      <c r="R2148">
        <v>518</v>
      </c>
      <c r="S2148">
        <f t="shared" si="136"/>
        <v>5</v>
      </c>
    </row>
    <row r="2149" spans="1:19" x14ac:dyDescent="0.25">
      <c r="A2149" t="s">
        <v>567</v>
      </c>
      <c r="B2149" t="s">
        <v>727</v>
      </c>
      <c r="C2149">
        <v>2017</v>
      </c>
      <c r="D2149">
        <f t="shared" si="133"/>
        <v>189705.78052</v>
      </c>
      <c r="E2149">
        <v>117878</v>
      </c>
      <c r="F2149" t="s">
        <v>5348</v>
      </c>
      <c r="G2149" t="s">
        <v>245</v>
      </c>
      <c r="H2149" t="s">
        <v>2909</v>
      </c>
      <c r="I2149" t="s">
        <v>107</v>
      </c>
      <c r="J2149" t="s">
        <v>214</v>
      </c>
      <c r="K2149" t="s">
        <v>22</v>
      </c>
      <c r="L2149" t="s">
        <v>41</v>
      </c>
      <c r="M2149">
        <f t="shared" si="134"/>
        <v>0</v>
      </c>
      <c r="N2149" t="s">
        <v>24</v>
      </c>
      <c r="O2149" t="s">
        <v>333</v>
      </c>
      <c r="P2149">
        <f t="shared" si="135"/>
        <v>36120</v>
      </c>
      <c r="Q2149">
        <v>42000</v>
      </c>
      <c r="R2149">
        <v>350</v>
      </c>
      <c r="S2149">
        <f t="shared" si="136"/>
        <v>6.7</v>
      </c>
    </row>
    <row r="2150" spans="1:19" x14ac:dyDescent="0.25">
      <c r="A2150" t="s">
        <v>130</v>
      </c>
      <c r="B2150" t="s">
        <v>2311</v>
      </c>
      <c r="C2150">
        <v>2010</v>
      </c>
      <c r="D2150">
        <f t="shared" si="133"/>
        <v>223215.45800000001</v>
      </c>
      <c r="E2150">
        <v>138700</v>
      </c>
      <c r="F2150" t="s">
        <v>2173</v>
      </c>
      <c r="G2150" t="s">
        <v>29</v>
      </c>
      <c r="H2150" t="s">
        <v>1184</v>
      </c>
      <c r="I2150" t="s">
        <v>521</v>
      </c>
      <c r="J2150" t="s">
        <v>33</v>
      </c>
      <c r="K2150" t="s">
        <v>22</v>
      </c>
      <c r="L2150" t="s">
        <v>23</v>
      </c>
      <c r="M2150">
        <f t="shared" si="134"/>
        <v>1</v>
      </c>
      <c r="N2150" t="s">
        <v>24</v>
      </c>
      <c r="O2150" t="s">
        <v>763</v>
      </c>
      <c r="P2150">
        <f t="shared" si="135"/>
        <v>6020</v>
      </c>
      <c r="Q2150">
        <v>7000</v>
      </c>
      <c r="R2150">
        <v>265</v>
      </c>
      <c r="S2150">
        <f t="shared" si="136"/>
        <v>3.5</v>
      </c>
    </row>
    <row r="2151" spans="1:19" x14ac:dyDescent="0.25">
      <c r="A2151" t="s">
        <v>363</v>
      </c>
      <c r="B2151" t="s">
        <v>4357</v>
      </c>
      <c r="C2151">
        <v>2009</v>
      </c>
      <c r="D2151">
        <f t="shared" si="133"/>
        <v>244729.11512</v>
      </c>
      <c r="E2151">
        <v>152068</v>
      </c>
      <c r="F2151" t="s">
        <v>5349</v>
      </c>
      <c r="G2151" t="s">
        <v>19</v>
      </c>
      <c r="H2151" t="s">
        <v>2388</v>
      </c>
      <c r="I2151" t="s">
        <v>21</v>
      </c>
      <c r="J2151" t="s">
        <v>118</v>
      </c>
      <c r="K2151" t="s">
        <v>22</v>
      </c>
      <c r="L2151" t="s">
        <v>23</v>
      </c>
      <c r="M2151">
        <f t="shared" si="134"/>
        <v>1</v>
      </c>
      <c r="N2151" t="s">
        <v>24</v>
      </c>
      <c r="O2151" t="s">
        <v>5350</v>
      </c>
      <c r="P2151">
        <f t="shared" si="135"/>
        <v>10621</v>
      </c>
      <c r="Q2151">
        <v>12350</v>
      </c>
      <c r="R2151">
        <v>403</v>
      </c>
      <c r="S2151">
        <f t="shared" si="136"/>
        <v>6.2</v>
      </c>
    </row>
    <row r="2152" spans="1:19" x14ac:dyDescent="0.25">
      <c r="A2152" t="s">
        <v>68</v>
      </c>
      <c r="B2152" t="s">
        <v>5351</v>
      </c>
      <c r="C2152">
        <v>2016</v>
      </c>
      <c r="D2152">
        <f t="shared" si="133"/>
        <v>123919.18</v>
      </c>
      <c r="E2152">
        <v>77000</v>
      </c>
      <c r="F2152" t="s">
        <v>1330</v>
      </c>
      <c r="G2152" t="s">
        <v>29</v>
      </c>
      <c r="H2152" t="s">
        <v>230</v>
      </c>
      <c r="I2152" t="s">
        <v>107</v>
      </c>
      <c r="J2152" t="s">
        <v>118</v>
      </c>
      <c r="K2152" t="s">
        <v>214</v>
      </c>
      <c r="L2152" t="s">
        <v>23</v>
      </c>
      <c r="M2152">
        <f t="shared" si="134"/>
        <v>1</v>
      </c>
      <c r="N2152" t="s">
        <v>24</v>
      </c>
      <c r="O2152" t="s">
        <v>4050</v>
      </c>
      <c r="P2152">
        <f t="shared" si="135"/>
        <v>23219.14</v>
      </c>
      <c r="Q2152">
        <v>26999</v>
      </c>
      <c r="R2152">
        <v>240</v>
      </c>
      <c r="S2152">
        <f t="shared" si="136"/>
        <v>2</v>
      </c>
    </row>
    <row r="2153" spans="1:19" x14ac:dyDescent="0.25">
      <c r="A2153" t="s">
        <v>16</v>
      </c>
      <c r="B2153" t="s">
        <v>2057</v>
      </c>
      <c r="C2153">
        <v>2017</v>
      </c>
      <c r="D2153">
        <f t="shared" si="133"/>
        <v>41842.839999999997</v>
      </c>
      <c r="E2153">
        <v>26000</v>
      </c>
      <c r="F2153" t="s">
        <v>895</v>
      </c>
      <c r="G2153" t="s">
        <v>29</v>
      </c>
      <c r="H2153" t="s">
        <v>2059</v>
      </c>
      <c r="I2153" t="s">
        <v>134</v>
      </c>
      <c r="J2153" t="s">
        <v>33</v>
      </c>
      <c r="K2153" t="s">
        <v>22</v>
      </c>
      <c r="L2153" t="s">
        <v>41</v>
      </c>
      <c r="M2153">
        <f t="shared" si="134"/>
        <v>0</v>
      </c>
      <c r="N2153" t="s">
        <v>24</v>
      </c>
      <c r="O2153" t="s">
        <v>1193</v>
      </c>
      <c r="P2153">
        <f t="shared" si="135"/>
        <v>31820</v>
      </c>
      <c r="Q2153">
        <v>37000</v>
      </c>
      <c r="R2153">
        <v>350</v>
      </c>
      <c r="S2153">
        <f t="shared" si="136"/>
        <v>2.2999999999999998</v>
      </c>
    </row>
    <row r="2154" spans="1:19" x14ac:dyDescent="0.25">
      <c r="A2154" t="s">
        <v>35</v>
      </c>
      <c r="B2154" t="s">
        <v>2286</v>
      </c>
      <c r="C2154">
        <v>2014</v>
      </c>
      <c r="D2154">
        <f t="shared" si="133"/>
        <v>211145.408</v>
      </c>
      <c r="E2154">
        <v>131200</v>
      </c>
      <c r="F2154" t="s">
        <v>5352</v>
      </c>
      <c r="G2154" t="s">
        <v>46</v>
      </c>
      <c r="H2154" t="s">
        <v>2288</v>
      </c>
      <c r="I2154" t="s">
        <v>72</v>
      </c>
      <c r="J2154" t="s">
        <v>108</v>
      </c>
      <c r="K2154" t="s">
        <v>108</v>
      </c>
      <c r="L2154" t="s">
        <v>41</v>
      </c>
      <c r="M2154">
        <f t="shared" si="134"/>
        <v>0</v>
      </c>
      <c r="N2154" t="s">
        <v>24</v>
      </c>
      <c r="O2154" t="s">
        <v>248</v>
      </c>
      <c r="P2154">
        <f t="shared" si="135"/>
        <v>12040</v>
      </c>
      <c r="Q2154">
        <v>14000</v>
      </c>
      <c r="R2154">
        <v>134</v>
      </c>
      <c r="S2154">
        <f t="shared" si="136"/>
        <v>1.8</v>
      </c>
    </row>
    <row r="2155" spans="1:19" x14ac:dyDescent="0.25">
      <c r="A2155" t="s">
        <v>1831</v>
      </c>
      <c r="B2155" t="s">
        <v>4522</v>
      </c>
      <c r="C2155">
        <v>2017</v>
      </c>
      <c r="D2155">
        <f t="shared" si="133"/>
        <v>134025.8352</v>
      </c>
      <c r="E2155">
        <v>83280</v>
      </c>
      <c r="F2155" t="s">
        <v>5353</v>
      </c>
      <c r="G2155" t="s">
        <v>29</v>
      </c>
      <c r="H2155" t="s">
        <v>854</v>
      </c>
      <c r="I2155" t="s">
        <v>571</v>
      </c>
      <c r="J2155" t="s">
        <v>5354</v>
      </c>
      <c r="K2155" t="s">
        <v>813</v>
      </c>
      <c r="L2155" t="s">
        <v>41</v>
      </c>
      <c r="M2155">
        <f t="shared" si="134"/>
        <v>0</v>
      </c>
      <c r="O2155" t="s">
        <v>5355</v>
      </c>
      <c r="P2155">
        <f t="shared" si="135"/>
        <v>17715.14</v>
      </c>
      <c r="Q2155">
        <v>20599</v>
      </c>
      <c r="R2155" t="e">
        <v>#VALUE!</v>
      </c>
      <c r="S2155" t="e">
        <f t="shared" si="136"/>
        <v>#VALUE!</v>
      </c>
    </row>
    <row r="2156" spans="1:19" x14ac:dyDescent="0.25">
      <c r="A2156" t="s">
        <v>68</v>
      </c>
      <c r="B2156" t="s">
        <v>1703</v>
      </c>
      <c r="C2156">
        <v>2015</v>
      </c>
      <c r="D2156">
        <f t="shared" si="133"/>
        <v>94951.06</v>
      </c>
      <c r="E2156">
        <v>59000</v>
      </c>
      <c r="F2156" t="s">
        <v>3562</v>
      </c>
      <c r="G2156" t="s">
        <v>29</v>
      </c>
      <c r="H2156" t="s">
        <v>382</v>
      </c>
      <c r="I2156" t="s">
        <v>134</v>
      </c>
      <c r="J2156" t="s">
        <v>33</v>
      </c>
      <c r="K2156" t="s">
        <v>22</v>
      </c>
      <c r="L2156" t="s">
        <v>41</v>
      </c>
      <c r="M2156">
        <f t="shared" si="134"/>
        <v>0</v>
      </c>
      <c r="N2156" t="s">
        <v>24</v>
      </c>
      <c r="O2156" t="s">
        <v>102</v>
      </c>
      <c r="P2156">
        <f t="shared" si="135"/>
        <v>46010</v>
      </c>
      <c r="Q2156">
        <v>53500</v>
      </c>
      <c r="R2156">
        <v>425</v>
      </c>
      <c r="S2156">
        <f t="shared" si="136"/>
        <v>3</v>
      </c>
    </row>
    <row r="2157" spans="1:19" x14ac:dyDescent="0.25">
      <c r="A2157" t="s">
        <v>426</v>
      </c>
      <c r="B2157" t="s">
        <v>5356</v>
      </c>
      <c r="C2157">
        <v>2020</v>
      </c>
      <c r="D2157">
        <f t="shared" si="133"/>
        <v>24944.77</v>
      </c>
      <c r="E2157">
        <v>15500</v>
      </c>
      <c r="F2157" t="s">
        <v>1199</v>
      </c>
      <c r="G2157" t="s">
        <v>29</v>
      </c>
      <c r="H2157" t="s">
        <v>3148</v>
      </c>
      <c r="I2157" t="s">
        <v>95</v>
      </c>
      <c r="J2157" t="s">
        <v>61</v>
      </c>
      <c r="K2157" t="s">
        <v>22</v>
      </c>
      <c r="L2157" t="s">
        <v>41</v>
      </c>
      <c r="M2157">
        <f t="shared" si="134"/>
        <v>0</v>
      </c>
      <c r="N2157" t="s">
        <v>24</v>
      </c>
      <c r="O2157" t="s">
        <v>411</v>
      </c>
      <c r="P2157">
        <f t="shared" si="135"/>
        <v>25800</v>
      </c>
      <c r="Q2157">
        <v>30000</v>
      </c>
      <c r="R2157">
        <v>268</v>
      </c>
      <c r="S2157">
        <f t="shared" si="136"/>
        <v>2</v>
      </c>
    </row>
    <row r="2158" spans="1:19" x14ac:dyDescent="0.25">
      <c r="A2158" t="s">
        <v>68</v>
      </c>
      <c r="B2158" t="s">
        <v>3136</v>
      </c>
      <c r="C2158">
        <v>2013</v>
      </c>
      <c r="D2158">
        <f t="shared" si="133"/>
        <v>144840.6</v>
      </c>
      <c r="E2158">
        <v>90000</v>
      </c>
      <c r="F2158" t="s">
        <v>2624</v>
      </c>
      <c r="G2158" t="s">
        <v>29</v>
      </c>
      <c r="H2158" t="s">
        <v>479</v>
      </c>
      <c r="I2158" t="s">
        <v>95</v>
      </c>
      <c r="J2158" t="s">
        <v>118</v>
      </c>
      <c r="K2158" t="s">
        <v>214</v>
      </c>
      <c r="L2158" t="s">
        <v>41</v>
      </c>
      <c r="M2158">
        <f t="shared" si="134"/>
        <v>0</v>
      </c>
      <c r="N2158" t="s">
        <v>24</v>
      </c>
      <c r="O2158" t="s">
        <v>4895</v>
      </c>
      <c r="P2158">
        <f t="shared" si="135"/>
        <v>17157</v>
      </c>
      <c r="Q2158">
        <v>19950</v>
      </c>
      <c r="R2158">
        <v>300</v>
      </c>
      <c r="S2158">
        <f t="shared" si="136"/>
        <v>3</v>
      </c>
    </row>
    <row r="2159" spans="1:19" x14ac:dyDescent="0.25">
      <c r="A2159" t="s">
        <v>43</v>
      </c>
      <c r="B2159" t="s">
        <v>4211</v>
      </c>
      <c r="C2159">
        <v>2006</v>
      </c>
      <c r="D2159">
        <f t="shared" si="133"/>
        <v>151277.96</v>
      </c>
      <c r="E2159">
        <v>94000</v>
      </c>
      <c r="F2159" t="s">
        <v>1393</v>
      </c>
      <c r="G2159" t="s">
        <v>29</v>
      </c>
      <c r="H2159" t="s">
        <v>1260</v>
      </c>
      <c r="I2159" t="s">
        <v>107</v>
      </c>
      <c r="J2159" t="s">
        <v>118</v>
      </c>
      <c r="K2159" t="s">
        <v>33</v>
      </c>
      <c r="L2159" t="s">
        <v>23</v>
      </c>
      <c r="M2159">
        <f t="shared" si="134"/>
        <v>1</v>
      </c>
      <c r="N2159" t="s">
        <v>24</v>
      </c>
      <c r="O2159" t="s">
        <v>327</v>
      </c>
      <c r="P2159">
        <f t="shared" si="135"/>
        <v>9455.7000000000007</v>
      </c>
      <c r="Q2159">
        <v>10995</v>
      </c>
      <c r="R2159">
        <v>280</v>
      </c>
      <c r="S2159">
        <f t="shared" si="136"/>
        <v>3.5</v>
      </c>
    </row>
    <row r="2160" spans="1:19" x14ac:dyDescent="0.25">
      <c r="A2160" t="s">
        <v>292</v>
      </c>
      <c r="B2160" t="s">
        <v>293</v>
      </c>
      <c r="C2160">
        <v>2008</v>
      </c>
      <c r="D2160">
        <f t="shared" si="133"/>
        <v>102595.425</v>
      </c>
      <c r="E2160">
        <v>63750</v>
      </c>
      <c r="F2160" t="s">
        <v>3867</v>
      </c>
      <c r="G2160" t="s">
        <v>29</v>
      </c>
      <c r="H2160" t="s">
        <v>5357</v>
      </c>
      <c r="I2160" t="s">
        <v>21</v>
      </c>
      <c r="J2160" t="s">
        <v>118</v>
      </c>
      <c r="K2160" t="s">
        <v>22</v>
      </c>
      <c r="L2160" t="s">
        <v>23</v>
      </c>
      <c r="M2160">
        <f t="shared" si="134"/>
        <v>1</v>
      </c>
      <c r="N2160" t="s">
        <v>24</v>
      </c>
      <c r="O2160" t="s">
        <v>449</v>
      </c>
      <c r="P2160">
        <f t="shared" si="135"/>
        <v>47300</v>
      </c>
      <c r="Q2160">
        <v>55000</v>
      </c>
      <c r="R2160">
        <v>393</v>
      </c>
      <c r="S2160">
        <f t="shared" si="136"/>
        <v>6.2</v>
      </c>
    </row>
    <row r="2161" spans="1:19" x14ac:dyDescent="0.25">
      <c r="A2161" t="s">
        <v>120</v>
      </c>
      <c r="B2161" t="s">
        <v>5358</v>
      </c>
      <c r="C2161">
        <v>2011</v>
      </c>
      <c r="D2161">
        <f t="shared" si="133"/>
        <v>153691.97</v>
      </c>
      <c r="E2161">
        <v>95500</v>
      </c>
      <c r="F2161" t="s">
        <v>5328</v>
      </c>
      <c r="G2161" t="s">
        <v>29</v>
      </c>
      <c r="H2161" t="s">
        <v>2863</v>
      </c>
      <c r="I2161" t="s">
        <v>72</v>
      </c>
      <c r="J2161" t="s">
        <v>22</v>
      </c>
      <c r="K2161" t="s">
        <v>146</v>
      </c>
      <c r="L2161" t="s">
        <v>23</v>
      </c>
      <c r="M2161">
        <f t="shared" si="134"/>
        <v>1</v>
      </c>
      <c r="N2161" t="s">
        <v>24</v>
      </c>
      <c r="O2161" t="s">
        <v>5359</v>
      </c>
      <c r="P2161">
        <f t="shared" si="135"/>
        <v>13751.4</v>
      </c>
      <c r="Q2161">
        <v>15990</v>
      </c>
      <c r="R2161">
        <v>228</v>
      </c>
      <c r="S2161">
        <f t="shared" si="136"/>
        <v>3</v>
      </c>
    </row>
    <row r="2162" spans="1:19" x14ac:dyDescent="0.25">
      <c r="A2162" t="s">
        <v>56</v>
      </c>
      <c r="B2162" t="s">
        <v>2920</v>
      </c>
      <c r="C2162">
        <v>2019</v>
      </c>
      <c r="D2162">
        <f t="shared" si="133"/>
        <v>60993.985999999997</v>
      </c>
      <c r="E2162">
        <v>37900</v>
      </c>
      <c r="F2162" t="s">
        <v>2255</v>
      </c>
      <c r="G2162" t="s">
        <v>29</v>
      </c>
      <c r="H2162" t="s">
        <v>3317</v>
      </c>
      <c r="I2162" t="s">
        <v>72</v>
      </c>
      <c r="J2162" t="s">
        <v>118</v>
      </c>
      <c r="K2162" t="s">
        <v>22</v>
      </c>
      <c r="L2162" t="s">
        <v>41</v>
      </c>
      <c r="M2162">
        <f t="shared" si="134"/>
        <v>0</v>
      </c>
      <c r="N2162" t="s">
        <v>24</v>
      </c>
      <c r="O2162" t="s">
        <v>722</v>
      </c>
      <c r="P2162">
        <f t="shared" si="135"/>
        <v>22360</v>
      </c>
      <c r="Q2162">
        <v>26000</v>
      </c>
      <c r="R2162">
        <v>201</v>
      </c>
      <c r="S2162">
        <f t="shared" si="136"/>
        <v>2.4</v>
      </c>
    </row>
    <row r="2163" spans="1:19" x14ac:dyDescent="0.25">
      <c r="A2163" t="s">
        <v>277</v>
      </c>
      <c r="B2163" t="s">
        <v>4572</v>
      </c>
      <c r="C2163">
        <v>2015</v>
      </c>
      <c r="D2163">
        <f t="shared" si="133"/>
        <v>21323.755000000001</v>
      </c>
      <c r="E2163">
        <v>13250</v>
      </c>
      <c r="F2163" t="s">
        <v>5360</v>
      </c>
      <c r="G2163" t="s">
        <v>29</v>
      </c>
      <c r="H2163" t="s">
        <v>5242</v>
      </c>
      <c r="I2163" t="s">
        <v>48</v>
      </c>
      <c r="J2163" t="s">
        <v>108</v>
      </c>
      <c r="K2163" t="s">
        <v>33</v>
      </c>
      <c r="L2163" t="s">
        <v>41</v>
      </c>
      <c r="M2163">
        <f t="shared" si="134"/>
        <v>0</v>
      </c>
      <c r="N2163" t="s">
        <v>24</v>
      </c>
      <c r="O2163" t="s">
        <v>5361</v>
      </c>
      <c r="P2163">
        <f t="shared" si="135"/>
        <v>133214</v>
      </c>
      <c r="Q2163">
        <v>154900</v>
      </c>
      <c r="R2163">
        <v>475</v>
      </c>
      <c r="S2163">
        <f t="shared" si="136"/>
        <v>3.8</v>
      </c>
    </row>
    <row r="2164" spans="1:19" x14ac:dyDescent="0.25">
      <c r="A2164" t="s">
        <v>567</v>
      </c>
      <c r="B2164" t="s">
        <v>2361</v>
      </c>
      <c r="C2164">
        <v>2019</v>
      </c>
      <c r="D2164">
        <f t="shared" si="133"/>
        <v>122710.56565999999</v>
      </c>
      <c r="E2164">
        <v>76249</v>
      </c>
      <c r="F2164" t="s">
        <v>5362</v>
      </c>
      <c r="G2164" t="s">
        <v>29</v>
      </c>
      <c r="H2164" t="s">
        <v>483</v>
      </c>
      <c r="I2164" t="s">
        <v>31</v>
      </c>
      <c r="J2164" t="s">
        <v>2050</v>
      </c>
      <c r="K2164" t="s">
        <v>5363</v>
      </c>
      <c r="L2164" t="s">
        <v>23</v>
      </c>
      <c r="M2164">
        <f t="shared" si="134"/>
        <v>1</v>
      </c>
      <c r="O2164" t="s">
        <v>5364</v>
      </c>
      <c r="P2164">
        <f t="shared" si="135"/>
        <v>35255.699999999997</v>
      </c>
      <c r="Q2164">
        <v>40995</v>
      </c>
      <c r="R2164" t="e">
        <v>#VALUE!</v>
      </c>
      <c r="S2164" t="e">
        <f t="shared" si="136"/>
        <v>#VALUE!</v>
      </c>
    </row>
    <row r="2165" spans="1:19" x14ac:dyDescent="0.25">
      <c r="A2165" t="s">
        <v>68</v>
      </c>
      <c r="B2165" t="s">
        <v>1703</v>
      </c>
      <c r="C2165">
        <v>2001</v>
      </c>
      <c r="D2165">
        <f t="shared" si="133"/>
        <v>130356.54</v>
      </c>
      <c r="E2165">
        <v>81000</v>
      </c>
      <c r="F2165" t="s">
        <v>2616</v>
      </c>
      <c r="G2165" t="s">
        <v>29</v>
      </c>
      <c r="H2165" t="s">
        <v>4329</v>
      </c>
      <c r="I2165" t="s">
        <v>134</v>
      </c>
      <c r="J2165" t="s">
        <v>40</v>
      </c>
      <c r="K2165" t="s">
        <v>33</v>
      </c>
      <c r="L2165" t="s">
        <v>41</v>
      </c>
      <c r="M2165">
        <f t="shared" si="134"/>
        <v>0</v>
      </c>
      <c r="N2165" t="s">
        <v>24</v>
      </c>
      <c r="O2165" t="s">
        <v>1578</v>
      </c>
      <c r="P2165">
        <f t="shared" si="135"/>
        <v>33540</v>
      </c>
      <c r="Q2165">
        <v>39000</v>
      </c>
      <c r="R2165">
        <v>333</v>
      </c>
      <c r="S2165">
        <f t="shared" si="136"/>
        <v>3.2</v>
      </c>
    </row>
    <row r="2166" spans="1:19" x14ac:dyDescent="0.25">
      <c r="A2166" t="s">
        <v>148</v>
      </c>
      <c r="B2166" t="s">
        <v>2329</v>
      </c>
      <c r="C2166">
        <v>2022</v>
      </c>
      <c r="D2166">
        <f t="shared" si="133"/>
        <v>60842.708039999998</v>
      </c>
      <c r="E2166">
        <v>37806</v>
      </c>
      <c r="F2166" t="s">
        <v>5365</v>
      </c>
      <c r="G2166" t="s">
        <v>29</v>
      </c>
      <c r="H2166" t="s">
        <v>164</v>
      </c>
      <c r="I2166" t="s">
        <v>165</v>
      </c>
      <c r="J2166" t="s">
        <v>22</v>
      </c>
      <c r="K2166" t="s">
        <v>22</v>
      </c>
      <c r="L2166" t="s">
        <v>41</v>
      </c>
      <c r="M2166">
        <f t="shared" si="134"/>
        <v>0</v>
      </c>
      <c r="N2166" t="s">
        <v>24</v>
      </c>
      <c r="O2166" t="s">
        <v>5366</v>
      </c>
      <c r="P2166">
        <f t="shared" si="135"/>
        <v>52368.84</v>
      </c>
      <c r="Q2166">
        <v>60894</v>
      </c>
      <c r="R2166">
        <v>355</v>
      </c>
      <c r="S2166">
        <f t="shared" si="136"/>
        <v>5.3</v>
      </c>
    </row>
    <row r="2167" spans="1:19" x14ac:dyDescent="0.25">
      <c r="A2167" t="s">
        <v>125</v>
      </c>
      <c r="B2167" t="s">
        <v>5367</v>
      </c>
      <c r="C2167">
        <v>2010</v>
      </c>
      <c r="D2167">
        <f t="shared" si="133"/>
        <v>243885.82096000001</v>
      </c>
      <c r="E2167">
        <v>151544</v>
      </c>
      <c r="F2167" t="s">
        <v>5368</v>
      </c>
      <c r="G2167" t="s">
        <v>29</v>
      </c>
      <c r="H2167" t="s">
        <v>5369</v>
      </c>
      <c r="I2167" t="s">
        <v>247</v>
      </c>
      <c r="J2167" t="s">
        <v>108</v>
      </c>
      <c r="K2167" t="s">
        <v>33</v>
      </c>
      <c r="L2167" t="s">
        <v>23</v>
      </c>
      <c r="M2167">
        <f t="shared" si="134"/>
        <v>1</v>
      </c>
      <c r="N2167" t="s">
        <v>24</v>
      </c>
      <c r="O2167" t="s">
        <v>5370</v>
      </c>
      <c r="P2167">
        <f t="shared" si="135"/>
        <v>15222</v>
      </c>
      <c r="Q2167">
        <v>17700</v>
      </c>
      <c r="R2167">
        <v>355</v>
      </c>
      <c r="S2167">
        <f t="shared" si="136"/>
        <v>5.7</v>
      </c>
    </row>
    <row r="2168" spans="1:19" x14ac:dyDescent="0.25">
      <c r="A2168" t="s">
        <v>148</v>
      </c>
      <c r="B2168" t="s">
        <v>3223</v>
      </c>
      <c r="C2168">
        <v>2012</v>
      </c>
      <c r="D2168">
        <f t="shared" si="133"/>
        <v>97115.622300000003</v>
      </c>
      <c r="E2168">
        <v>60345</v>
      </c>
      <c r="F2168" t="s">
        <v>5371</v>
      </c>
      <c r="G2168" t="s">
        <v>29</v>
      </c>
      <c r="H2168" t="s">
        <v>5372</v>
      </c>
      <c r="I2168" t="s">
        <v>21</v>
      </c>
      <c r="J2168" t="s">
        <v>101</v>
      </c>
      <c r="K2168" t="s">
        <v>22</v>
      </c>
      <c r="L2168" t="s">
        <v>41</v>
      </c>
      <c r="M2168">
        <f t="shared" si="134"/>
        <v>0</v>
      </c>
      <c r="N2168" t="s">
        <v>24</v>
      </c>
      <c r="O2168" t="s">
        <v>2558</v>
      </c>
      <c r="P2168">
        <f t="shared" si="135"/>
        <v>23177</v>
      </c>
      <c r="Q2168">
        <v>26950</v>
      </c>
      <c r="R2168">
        <v>400</v>
      </c>
      <c r="S2168">
        <f t="shared" si="136"/>
        <v>6.2</v>
      </c>
    </row>
    <row r="2169" spans="1:19" x14ac:dyDescent="0.25">
      <c r="A2169" t="s">
        <v>125</v>
      </c>
      <c r="B2169" t="s">
        <v>5373</v>
      </c>
      <c r="C2169">
        <v>2010</v>
      </c>
      <c r="D2169">
        <f t="shared" si="133"/>
        <v>145331.44870000001</v>
      </c>
      <c r="E2169">
        <v>90305</v>
      </c>
      <c r="F2169" t="s">
        <v>5374</v>
      </c>
      <c r="G2169" t="s">
        <v>29</v>
      </c>
      <c r="H2169" t="s">
        <v>308</v>
      </c>
      <c r="I2169" t="s">
        <v>72</v>
      </c>
      <c r="J2169" t="s">
        <v>33</v>
      </c>
      <c r="K2169" t="s">
        <v>22</v>
      </c>
      <c r="L2169" t="s">
        <v>41</v>
      </c>
      <c r="M2169">
        <f t="shared" si="134"/>
        <v>0</v>
      </c>
      <c r="N2169" t="s">
        <v>24</v>
      </c>
      <c r="O2169" t="s">
        <v>672</v>
      </c>
      <c r="P2169">
        <f t="shared" si="135"/>
        <v>10320</v>
      </c>
      <c r="Q2169">
        <v>12000</v>
      </c>
      <c r="R2169">
        <v>250</v>
      </c>
      <c r="S2169">
        <f t="shared" si="136"/>
        <v>3.5</v>
      </c>
    </row>
    <row r="2170" spans="1:19" x14ac:dyDescent="0.25">
      <c r="A2170" t="s">
        <v>210</v>
      </c>
      <c r="B2170" t="s">
        <v>2082</v>
      </c>
      <c r="C2170">
        <v>2022</v>
      </c>
      <c r="D2170">
        <f t="shared" si="133"/>
        <v>21363.988499999999</v>
      </c>
      <c r="E2170">
        <v>13275</v>
      </c>
      <c r="F2170" t="s">
        <v>5375</v>
      </c>
      <c r="G2170" t="s">
        <v>29</v>
      </c>
      <c r="H2170" t="s">
        <v>570</v>
      </c>
      <c r="I2170" t="s">
        <v>31</v>
      </c>
      <c r="J2170" t="s">
        <v>3472</v>
      </c>
      <c r="K2170" t="s">
        <v>2228</v>
      </c>
      <c r="L2170" t="s">
        <v>41</v>
      </c>
      <c r="M2170">
        <f t="shared" si="134"/>
        <v>0</v>
      </c>
      <c r="O2170" t="s">
        <v>3124</v>
      </c>
      <c r="P2170">
        <f t="shared" si="135"/>
        <v>36635.14</v>
      </c>
      <c r="Q2170">
        <v>42599</v>
      </c>
      <c r="R2170" t="e">
        <v>#VALUE!</v>
      </c>
      <c r="S2170" t="e">
        <f t="shared" si="136"/>
        <v>#VALUE!</v>
      </c>
    </row>
    <row r="2171" spans="1:19" x14ac:dyDescent="0.25">
      <c r="A2171" t="s">
        <v>148</v>
      </c>
      <c r="B2171" t="s">
        <v>3223</v>
      </c>
      <c r="C2171">
        <v>2018</v>
      </c>
      <c r="D2171">
        <f t="shared" si="133"/>
        <v>13936.884400000001</v>
      </c>
      <c r="E2171">
        <v>8660</v>
      </c>
      <c r="F2171" t="s">
        <v>5376</v>
      </c>
      <c r="G2171" t="s">
        <v>29</v>
      </c>
      <c r="H2171" t="s">
        <v>3196</v>
      </c>
      <c r="I2171" t="s">
        <v>95</v>
      </c>
      <c r="J2171" t="s">
        <v>118</v>
      </c>
      <c r="K2171" t="s">
        <v>22</v>
      </c>
      <c r="L2171" t="s">
        <v>41</v>
      </c>
      <c r="M2171">
        <f t="shared" si="134"/>
        <v>0</v>
      </c>
      <c r="N2171" t="s">
        <v>24</v>
      </c>
      <c r="O2171" t="s">
        <v>437</v>
      </c>
      <c r="P2171">
        <f t="shared" si="135"/>
        <v>38700</v>
      </c>
      <c r="Q2171">
        <v>45000</v>
      </c>
      <c r="R2171">
        <v>455</v>
      </c>
      <c r="S2171">
        <f t="shared" si="136"/>
        <v>6.2</v>
      </c>
    </row>
    <row r="2172" spans="1:19" x14ac:dyDescent="0.25">
      <c r="A2172" t="s">
        <v>16</v>
      </c>
      <c r="B2172" t="s">
        <v>5377</v>
      </c>
      <c r="C2172">
        <v>2021</v>
      </c>
      <c r="D2172">
        <f t="shared" si="133"/>
        <v>45415.574800000002</v>
      </c>
      <c r="E2172">
        <v>28220</v>
      </c>
      <c r="F2172" t="s">
        <v>5378</v>
      </c>
      <c r="G2172" t="s">
        <v>245</v>
      </c>
      <c r="H2172" t="s">
        <v>1680</v>
      </c>
      <c r="I2172" t="s">
        <v>165</v>
      </c>
      <c r="J2172" t="s">
        <v>61</v>
      </c>
      <c r="K2172" t="s">
        <v>22</v>
      </c>
      <c r="L2172" t="s">
        <v>41</v>
      </c>
      <c r="M2172">
        <f t="shared" si="134"/>
        <v>0</v>
      </c>
      <c r="N2172" t="s">
        <v>24</v>
      </c>
      <c r="O2172" t="s">
        <v>2048</v>
      </c>
      <c r="P2172">
        <f t="shared" si="135"/>
        <v>63296</v>
      </c>
      <c r="Q2172">
        <v>73600</v>
      </c>
      <c r="R2172">
        <v>475</v>
      </c>
      <c r="S2172">
        <f t="shared" si="136"/>
        <v>6.7</v>
      </c>
    </row>
    <row r="2173" spans="1:19" x14ac:dyDescent="0.25">
      <c r="A2173" t="s">
        <v>16</v>
      </c>
      <c r="B2173" t="s">
        <v>1678</v>
      </c>
      <c r="C2173">
        <v>2015</v>
      </c>
      <c r="D2173">
        <f t="shared" si="133"/>
        <v>157232.51800000001</v>
      </c>
      <c r="E2173">
        <v>97700</v>
      </c>
      <c r="F2173" t="s">
        <v>325</v>
      </c>
      <c r="G2173" t="s">
        <v>245</v>
      </c>
      <c r="H2173" t="s">
        <v>4514</v>
      </c>
      <c r="I2173" t="s">
        <v>21</v>
      </c>
      <c r="J2173" t="s">
        <v>22</v>
      </c>
      <c r="K2173" t="s">
        <v>136</v>
      </c>
      <c r="L2173" t="s">
        <v>41</v>
      </c>
      <c r="M2173">
        <f t="shared" si="134"/>
        <v>0</v>
      </c>
      <c r="N2173" t="s">
        <v>24</v>
      </c>
      <c r="O2173" t="s">
        <v>5379</v>
      </c>
      <c r="P2173">
        <f t="shared" si="135"/>
        <v>34357</v>
      </c>
      <c r="Q2173">
        <v>39950</v>
      </c>
      <c r="R2173">
        <v>440</v>
      </c>
      <c r="S2173">
        <f t="shared" si="136"/>
        <v>6.7</v>
      </c>
    </row>
    <row r="2174" spans="1:19" x14ac:dyDescent="0.25">
      <c r="A2174" t="s">
        <v>148</v>
      </c>
      <c r="B2174" t="s">
        <v>4918</v>
      </c>
      <c r="C2174">
        <v>2023</v>
      </c>
      <c r="D2174">
        <f t="shared" si="133"/>
        <v>6759.2280000000001</v>
      </c>
      <c r="E2174">
        <v>4200</v>
      </c>
      <c r="F2174" t="s">
        <v>3773</v>
      </c>
      <c r="G2174" t="s">
        <v>29</v>
      </c>
      <c r="H2174" t="s">
        <v>1368</v>
      </c>
      <c r="I2174" t="s">
        <v>72</v>
      </c>
      <c r="J2174" t="s">
        <v>118</v>
      </c>
      <c r="K2174" t="s">
        <v>22</v>
      </c>
      <c r="L2174" t="s">
        <v>41</v>
      </c>
      <c r="M2174">
        <f t="shared" si="134"/>
        <v>0</v>
      </c>
      <c r="N2174" t="s">
        <v>24</v>
      </c>
      <c r="O2174" t="s">
        <v>2081</v>
      </c>
      <c r="P2174">
        <f t="shared" si="135"/>
        <v>84280</v>
      </c>
      <c r="Q2174">
        <v>98000</v>
      </c>
      <c r="R2174">
        <v>490</v>
      </c>
      <c r="S2174">
        <f t="shared" si="136"/>
        <v>6.2</v>
      </c>
    </row>
    <row r="2175" spans="1:19" x14ac:dyDescent="0.25">
      <c r="A2175" t="s">
        <v>232</v>
      </c>
      <c r="B2175" t="s">
        <v>5380</v>
      </c>
      <c r="C2175">
        <v>2020</v>
      </c>
      <c r="D2175">
        <f t="shared" si="133"/>
        <v>44102.353360000001</v>
      </c>
      <c r="E2175">
        <v>27404</v>
      </c>
      <c r="F2175" t="s">
        <v>5381</v>
      </c>
      <c r="G2175" t="s">
        <v>29</v>
      </c>
      <c r="H2175" t="s">
        <v>5382</v>
      </c>
      <c r="I2175" t="s">
        <v>39</v>
      </c>
      <c r="J2175" t="s">
        <v>5383</v>
      </c>
      <c r="K2175" t="s">
        <v>5384</v>
      </c>
      <c r="L2175" t="s">
        <v>41</v>
      </c>
      <c r="M2175">
        <f t="shared" si="134"/>
        <v>0</v>
      </c>
      <c r="O2175" t="s">
        <v>5385</v>
      </c>
      <c r="P2175">
        <f t="shared" si="135"/>
        <v>171992.26</v>
      </c>
      <c r="Q2175">
        <v>199991</v>
      </c>
      <c r="R2175" t="e">
        <v>#VALUE!</v>
      </c>
      <c r="S2175" t="e">
        <f t="shared" si="136"/>
        <v>#VALUE!</v>
      </c>
    </row>
    <row r="2176" spans="1:19" x14ac:dyDescent="0.25">
      <c r="A2176" t="s">
        <v>103</v>
      </c>
      <c r="B2176" t="s">
        <v>3029</v>
      </c>
      <c r="C2176">
        <v>2016</v>
      </c>
      <c r="D2176">
        <f t="shared" si="133"/>
        <v>160934</v>
      </c>
      <c r="E2176">
        <v>100000</v>
      </c>
      <c r="F2176" t="s">
        <v>3050</v>
      </c>
      <c r="G2176" t="s">
        <v>29</v>
      </c>
      <c r="H2176" t="s">
        <v>230</v>
      </c>
      <c r="I2176" t="s">
        <v>107</v>
      </c>
      <c r="J2176" t="s">
        <v>118</v>
      </c>
      <c r="K2176" t="s">
        <v>118</v>
      </c>
      <c r="L2176" t="s">
        <v>41</v>
      </c>
      <c r="M2176">
        <f t="shared" si="134"/>
        <v>0</v>
      </c>
      <c r="N2176" t="s">
        <v>24</v>
      </c>
      <c r="O2176" t="s">
        <v>720</v>
      </c>
      <c r="P2176">
        <f t="shared" si="135"/>
        <v>20640</v>
      </c>
      <c r="Q2176">
        <v>24000</v>
      </c>
      <c r="R2176">
        <v>240</v>
      </c>
      <c r="S2176">
        <f t="shared" si="136"/>
        <v>2</v>
      </c>
    </row>
    <row r="2177" spans="1:19" x14ac:dyDescent="0.25">
      <c r="A2177" t="s">
        <v>16</v>
      </c>
      <c r="B2177" t="s">
        <v>945</v>
      </c>
      <c r="C2177">
        <v>2001</v>
      </c>
      <c r="D2177">
        <f t="shared" si="133"/>
        <v>536491.19174000004</v>
      </c>
      <c r="E2177">
        <v>333361</v>
      </c>
      <c r="F2177" t="s">
        <v>5386</v>
      </c>
      <c r="G2177" t="s">
        <v>245</v>
      </c>
      <c r="H2177" t="s">
        <v>5387</v>
      </c>
      <c r="I2177" t="s">
        <v>72</v>
      </c>
      <c r="J2177" t="s">
        <v>22</v>
      </c>
      <c r="K2177" t="s">
        <v>146</v>
      </c>
      <c r="L2177" t="s">
        <v>23</v>
      </c>
      <c r="M2177">
        <f t="shared" si="134"/>
        <v>1</v>
      </c>
      <c r="N2177" t="s">
        <v>24</v>
      </c>
      <c r="O2177" t="s">
        <v>783</v>
      </c>
      <c r="P2177">
        <f t="shared" si="135"/>
        <v>14620</v>
      </c>
      <c r="Q2177">
        <v>17000</v>
      </c>
      <c r="R2177">
        <v>250</v>
      </c>
      <c r="S2177">
        <f t="shared" si="136"/>
        <v>7.3</v>
      </c>
    </row>
    <row r="2178" spans="1:19" x14ac:dyDescent="0.25">
      <c r="A2178" t="s">
        <v>84</v>
      </c>
      <c r="B2178" t="s">
        <v>5388</v>
      </c>
      <c r="C2178">
        <v>2018</v>
      </c>
      <c r="D2178">
        <f t="shared" si="133"/>
        <v>101863.1753</v>
      </c>
      <c r="E2178">
        <v>63295</v>
      </c>
      <c r="F2178" t="s">
        <v>5389</v>
      </c>
      <c r="G2178" t="s">
        <v>29</v>
      </c>
      <c r="H2178" t="s">
        <v>410</v>
      </c>
      <c r="I2178" t="s">
        <v>95</v>
      </c>
      <c r="J2178" t="s">
        <v>40</v>
      </c>
      <c r="K2178" t="s">
        <v>118</v>
      </c>
      <c r="L2178" t="s">
        <v>41</v>
      </c>
      <c r="M2178">
        <f t="shared" si="134"/>
        <v>0</v>
      </c>
      <c r="N2178" t="s">
        <v>24</v>
      </c>
      <c r="O2178" t="s">
        <v>5390</v>
      </c>
      <c r="P2178">
        <f t="shared" si="135"/>
        <v>25793.98</v>
      </c>
      <c r="Q2178">
        <v>29993</v>
      </c>
      <c r="R2178">
        <v>340</v>
      </c>
      <c r="S2178">
        <f t="shared" si="136"/>
        <v>3</v>
      </c>
    </row>
    <row r="2179" spans="1:19" x14ac:dyDescent="0.25">
      <c r="A2179" t="s">
        <v>84</v>
      </c>
      <c r="B2179" t="s">
        <v>5391</v>
      </c>
      <c r="C2179">
        <v>2022</v>
      </c>
      <c r="D2179">
        <f t="shared" ref="D2179:D2242" si="137">E2179*1.60934</f>
        <v>4828.0199999999995</v>
      </c>
      <c r="E2179">
        <v>3000</v>
      </c>
      <c r="F2179" t="s">
        <v>1240</v>
      </c>
      <c r="G2179" t="s">
        <v>29</v>
      </c>
      <c r="H2179" t="s">
        <v>2142</v>
      </c>
      <c r="I2179" t="s">
        <v>95</v>
      </c>
      <c r="J2179" t="s">
        <v>22</v>
      </c>
      <c r="K2179" t="s">
        <v>22</v>
      </c>
      <c r="L2179" t="s">
        <v>41</v>
      </c>
      <c r="M2179">
        <f t="shared" ref="M2179:M2242" si="138">IF(ISNUMBER(SEARCH("At least 1 accident or damage reported", L2179)), 1, 0)</f>
        <v>0</v>
      </c>
      <c r="N2179" t="s">
        <v>24</v>
      </c>
      <c r="O2179" t="s">
        <v>5392</v>
      </c>
      <c r="P2179">
        <f t="shared" ref="P2179:P2242" si="139">Q2179*0.86</f>
        <v>82990</v>
      </c>
      <c r="Q2179">
        <v>96500</v>
      </c>
      <c r="R2179">
        <v>518</v>
      </c>
      <c r="S2179">
        <f t="shared" ref="S2179:S2242" si="140">VALUE(SUBSTITUTE(MID(H2179, SEARCH("L", H2179)-4, 4), "L", ""))</f>
        <v>5</v>
      </c>
    </row>
    <row r="2180" spans="1:19" x14ac:dyDescent="0.25">
      <c r="A2180" t="s">
        <v>148</v>
      </c>
      <c r="B2180" t="s">
        <v>5393</v>
      </c>
      <c r="C2180">
        <v>2014</v>
      </c>
      <c r="D2180">
        <f t="shared" si="137"/>
        <v>165124.72136</v>
      </c>
      <c r="E2180">
        <v>102604</v>
      </c>
      <c r="F2180" t="s">
        <v>5394</v>
      </c>
      <c r="G2180" t="s">
        <v>19</v>
      </c>
      <c r="H2180" t="s">
        <v>5100</v>
      </c>
      <c r="I2180" t="s">
        <v>21</v>
      </c>
      <c r="J2180" t="s">
        <v>33</v>
      </c>
      <c r="K2180" t="s">
        <v>33</v>
      </c>
      <c r="L2180" t="s">
        <v>41</v>
      </c>
      <c r="M2180">
        <f t="shared" si="138"/>
        <v>0</v>
      </c>
      <c r="N2180" t="s">
        <v>24</v>
      </c>
      <c r="O2180" t="s">
        <v>2347</v>
      </c>
      <c r="P2180">
        <f t="shared" si="139"/>
        <v>21930</v>
      </c>
      <c r="Q2180">
        <v>25500</v>
      </c>
      <c r="R2180">
        <v>355</v>
      </c>
      <c r="S2180">
        <f t="shared" si="140"/>
        <v>5.3</v>
      </c>
    </row>
    <row r="2181" spans="1:19" x14ac:dyDescent="0.25">
      <c r="A2181" t="s">
        <v>120</v>
      </c>
      <c r="B2181" t="s">
        <v>979</v>
      </c>
      <c r="C2181">
        <v>2017</v>
      </c>
      <c r="D2181">
        <f t="shared" si="137"/>
        <v>64051.731999999996</v>
      </c>
      <c r="E2181">
        <v>39800</v>
      </c>
      <c r="F2181" t="s">
        <v>5247</v>
      </c>
      <c r="G2181" t="s">
        <v>29</v>
      </c>
      <c r="H2181" t="s">
        <v>980</v>
      </c>
      <c r="I2181" t="s">
        <v>48</v>
      </c>
      <c r="J2181" t="s">
        <v>118</v>
      </c>
      <c r="K2181" t="s">
        <v>214</v>
      </c>
      <c r="L2181" t="s">
        <v>41</v>
      </c>
      <c r="M2181">
        <f t="shared" si="138"/>
        <v>0</v>
      </c>
      <c r="N2181" t="s">
        <v>24</v>
      </c>
      <c r="O2181" t="s">
        <v>368</v>
      </c>
      <c r="P2181">
        <f t="shared" si="139"/>
        <v>85140</v>
      </c>
      <c r="Q2181">
        <v>99000</v>
      </c>
      <c r="R2181">
        <v>563</v>
      </c>
      <c r="S2181">
        <f t="shared" si="140"/>
        <v>5.5</v>
      </c>
    </row>
    <row r="2182" spans="1:19" x14ac:dyDescent="0.25">
      <c r="A2182" t="s">
        <v>16</v>
      </c>
      <c r="B2182" t="s">
        <v>3332</v>
      </c>
      <c r="C2182">
        <v>2019</v>
      </c>
      <c r="D2182">
        <f t="shared" si="137"/>
        <v>199558.16</v>
      </c>
      <c r="E2182">
        <v>124000</v>
      </c>
      <c r="F2182" t="s">
        <v>4539</v>
      </c>
      <c r="G2182" t="s">
        <v>19</v>
      </c>
      <c r="H2182" t="s">
        <v>5171</v>
      </c>
      <c r="I2182" t="s">
        <v>21</v>
      </c>
      <c r="J2182" t="s">
        <v>118</v>
      </c>
      <c r="K2182" t="s">
        <v>33</v>
      </c>
      <c r="L2182" t="s">
        <v>41</v>
      </c>
      <c r="M2182">
        <f t="shared" si="138"/>
        <v>0</v>
      </c>
      <c r="N2182" t="s">
        <v>24</v>
      </c>
      <c r="O2182" t="s">
        <v>5395</v>
      </c>
      <c r="P2182">
        <f t="shared" si="139"/>
        <v>34486</v>
      </c>
      <c r="Q2182">
        <v>40100</v>
      </c>
      <c r="R2182">
        <v>385</v>
      </c>
      <c r="S2182">
        <f t="shared" si="140"/>
        <v>6.2</v>
      </c>
    </row>
    <row r="2183" spans="1:19" x14ac:dyDescent="0.25">
      <c r="A2183" t="s">
        <v>79</v>
      </c>
      <c r="B2183" t="s">
        <v>5396</v>
      </c>
      <c r="C2183">
        <v>2022</v>
      </c>
      <c r="D2183">
        <f t="shared" si="137"/>
        <v>19440.8272</v>
      </c>
      <c r="E2183">
        <v>12080</v>
      </c>
      <c r="F2183" t="s">
        <v>5397</v>
      </c>
      <c r="H2183" t="s">
        <v>1228</v>
      </c>
      <c r="I2183" t="s">
        <v>72</v>
      </c>
      <c r="J2183" t="s">
        <v>22</v>
      </c>
      <c r="K2183" t="s">
        <v>22</v>
      </c>
      <c r="L2183" t="s">
        <v>41</v>
      </c>
      <c r="M2183">
        <f t="shared" si="138"/>
        <v>0</v>
      </c>
      <c r="N2183" t="s">
        <v>24</v>
      </c>
      <c r="O2183" t="s">
        <v>5398</v>
      </c>
      <c r="P2183">
        <f t="shared" si="139"/>
        <v>31605</v>
      </c>
      <c r="Q2183">
        <v>36750</v>
      </c>
      <c r="R2183">
        <v>271</v>
      </c>
      <c r="S2183" t="e">
        <f t="shared" si="140"/>
        <v>#VALUE!</v>
      </c>
    </row>
    <row r="2184" spans="1:19" x14ac:dyDescent="0.25">
      <c r="A2184" t="s">
        <v>35</v>
      </c>
      <c r="B2184" t="s">
        <v>649</v>
      </c>
      <c r="C2184">
        <v>2018</v>
      </c>
      <c r="D2184">
        <f t="shared" si="137"/>
        <v>63247.061999999998</v>
      </c>
      <c r="E2184">
        <v>39300</v>
      </c>
      <c r="F2184" t="s">
        <v>932</v>
      </c>
      <c r="G2184" t="s">
        <v>29</v>
      </c>
      <c r="H2184" t="s">
        <v>208</v>
      </c>
      <c r="I2184" t="s">
        <v>107</v>
      </c>
      <c r="J2184" t="s">
        <v>22</v>
      </c>
      <c r="K2184" t="s">
        <v>22</v>
      </c>
      <c r="L2184" t="s">
        <v>41</v>
      </c>
      <c r="M2184">
        <f t="shared" si="138"/>
        <v>0</v>
      </c>
      <c r="N2184" t="s">
        <v>24</v>
      </c>
      <c r="O2184" t="s">
        <v>582</v>
      </c>
      <c r="P2184">
        <f t="shared" si="139"/>
        <v>59770</v>
      </c>
      <c r="Q2184">
        <v>69500</v>
      </c>
      <c r="R2184">
        <v>383</v>
      </c>
      <c r="S2184">
        <f t="shared" si="140"/>
        <v>5.7</v>
      </c>
    </row>
    <row r="2185" spans="1:19" x14ac:dyDescent="0.25">
      <c r="A2185" t="s">
        <v>43</v>
      </c>
      <c r="B2185" t="s">
        <v>5399</v>
      </c>
      <c r="C2185">
        <v>2019</v>
      </c>
      <c r="D2185">
        <f t="shared" si="137"/>
        <v>82076.34</v>
      </c>
      <c r="E2185">
        <v>51000</v>
      </c>
      <c r="F2185" t="s">
        <v>18</v>
      </c>
      <c r="G2185" t="s">
        <v>29</v>
      </c>
      <c r="H2185" t="s">
        <v>3094</v>
      </c>
      <c r="I2185" t="s">
        <v>521</v>
      </c>
      <c r="J2185" t="s">
        <v>33</v>
      </c>
      <c r="K2185" t="s">
        <v>136</v>
      </c>
      <c r="L2185" t="s">
        <v>23</v>
      </c>
      <c r="M2185">
        <f t="shared" si="138"/>
        <v>1</v>
      </c>
      <c r="N2185" t="s">
        <v>24</v>
      </c>
      <c r="O2185" t="s">
        <v>272</v>
      </c>
      <c r="P2185">
        <f t="shared" si="139"/>
        <v>24940</v>
      </c>
      <c r="Q2185">
        <v>29000</v>
      </c>
      <c r="R2185">
        <v>295</v>
      </c>
      <c r="S2185">
        <f t="shared" si="140"/>
        <v>3.5</v>
      </c>
    </row>
    <row r="2186" spans="1:19" x14ac:dyDescent="0.25">
      <c r="A2186" t="s">
        <v>465</v>
      </c>
      <c r="B2186" t="s">
        <v>466</v>
      </c>
      <c r="C2186">
        <v>2023</v>
      </c>
      <c r="D2186">
        <f t="shared" si="137"/>
        <v>402.33499999999998</v>
      </c>
      <c r="E2186">
        <v>250</v>
      </c>
      <c r="F2186" t="s">
        <v>1927</v>
      </c>
      <c r="H2186" t="s">
        <v>468</v>
      </c>
      <c r="I2186" t="s">
        <v>257</v>
      </c>
      <c r="J2186" t="s">
        <v>73</v>
      </c>
      <c r="K2186" t="s">
        <v>22</v>
      </c>
      <c r="M2186">
        <f t="shared" si="138"/>
        <v>0</v>
      </c>
      <c r="O2186" t="s">
        <v>5400</v>
      </c>
      <c r="P2186">
        <f t="shared" si="139"/>
        <v>83850</v>
      </c>
      <c r="Q2186">
        <v>97500</v>
      </c>
      <c r="R2186">
        <v>835</v>
      </c>
      <c r="S2186" t="e">
        <f t="shared" si="140"/>
        <v>#VALUE!</v>
      </c>
    </row>
    <row r="2187" spans="1:19" x14ac:dyDescent="0.25">
      <c r="A2187" t="s">
        <v>84</v>
      </c>
      <c r="B2187" t="s">
        <v>583</v>
      </c>
      <c r="C2187">
        <v>2017</v>
      </c>
      <c r="D2187">
        <f t="shared" si="137"/>
        <v>107825.78</v>
      </c>
      <c r="E2187">
        <v>67000</v>
      </c>
      <c r="F2187" t="s">
        <v>4501</v>
      </c>
      <c r="G2187" t="s">
        <v>29</v>
      </c>
      <c r="H2187" t="s">
        <v>410</v>
      </c>
      <c r="I2187" t="s">
        <v>95</v>
      </c>
      <c r="J2187" t="s">
        <v>33</v>
      </c>
      <c r="K2187" t="s">
        <v>146</v>
      </c>
      <c r="L2187" t="s">
        <v>41</v>
      </c>
      <c r="M2187">
        <f t="shared" si="138"/>
        <v>0</v>
      </c>
      <c r="N2187" t="s">
        <v>24</v>
      </c>
      <c r="O2187" t="s">
        <v>1021</v>
      </c>
      <c r="P2187">
        <f t="shared" si="139"/>
        <v>30959.14</v>
      </c>
      <c r="Q2187">
        <v>35999</v>
      </c>
      <c r="R2187">
        <v>340</v>
      </c>
      <c r="S2187">
        <f t="shared" si="140"/>
        <v>3</v>
      </c>
    </row>
    <row r="2188" spans="1:19" x14ac:dyDescent="0.25">
      <c r="A2188" t="s">
        <v>43</v>
      </c>
      <c r="B2188" t="s">
        <v>3096</v>
      </c>
      <c r="C2188">
        <v>2014</v>
      </c>
      <c r="D2188">
        <f t="shared" si="137"/>
        <v>153531.03599999999</v>
      </c>
      <c r="E2188">
        <v>95400</v>
      </c>
      <c r="F2188" t="s">
        <v>5401</v>
      </c>
      <c r="G2188" t="s">
        <v>29</v>
      </c>
      <c r="H2188" t="s">
        <v>1184</v>
      </c>
      <c r="I2188" t="s">
        <v>72</v>
      </c>
      <c r="J2188" t="s">
        <v>118</v>
      </c>
      <c r="K2188" t="s">
        <v>146</v>
      </c>
      <c r="M2188">
        <f t="shared" si="138"/>
        <v>0</v>
      </c>
      <c r="O2188" t="s">
        <v>5402</v>
      </c>
      <c r="P2188">
        <f t="shared" si="139"/>
        <v>12207.699999999999</v>
      </c>
      <c r="Q2188">
        <v>14195</v>
      </c>
      <c r="R2188">
        <v>265</v>
      </c>
      <c r="S2188">
        <f t="shared" si="140"/>
        <v>3.5</v>
      </c>
    </row>
    <row r="2189" spans="1:19" x14ac:dyDescent="0.25">
      <c r="A2189" t="s">
        <v>26</v>
      </c>
      <c r="B2189" t="s">
        <v>5403</v>
      </c>
      <c r="C2189">
        <v>2013</v>
      </c>
      <c r="D2189">
        <f t="shared" si="137"/>
        <v>220465.09594</v>
      </c>
      <c r="E2189">
        <v>136991</v>
      </c>
      <c r="F2189" t="s">
        <v>5404</v>
      </c>
      <c r="G2189" t="s">
        <v>29</v>
      </c>
      <c r="H2189" t="s">
        <v>5405</v>
      </c>
      <c r="I2189" t="s">
        <v>21</v>
      </c>
      <c r="J2189" t="s">
        <v>33</v>
      </c>
      <c r="K2189" t="s">
        <v>33</v>
      </c>
      <c r="L2189" t="s">
        <v>41</v>
      </c>
      <c r="M2189">
        <f t="shared" si="138"/>
        <v>0</v>
      </c>
      <c r="N2189" t="s">
        <v>24</v>
      </c>
      <c r="O2189" t="s">
        <v>137</v>
      </c>
      <c r="P2189">
        <f t="shared" si="139"/>
        <v>9460</v>
      </c>
      <c r="Q2189">
        <v>11000</v>
      </c>
      <c r="R2189">
        <v>198</v>
      </c>
      <c r="S2189">
        <f t="shared" si="140"/>
        <v>2.4</v>
      </c>
    </row>
    <row r="2190" spans="1:19" x14ac:dyDescent="0.25">
      <c r="A2190" t="s">
        <v>97</v>
      </c>
      <c r="B2190" t="s">
        <v>1873</v>
      </c>
      <c r="C2190">
        <v>2022</v>
      </c>
      <c r="D2190">
        <f t="shared" si="137"/>
        <v>6371.3770599999998</v>
      </c>
      <c r="E2190">
        <v>3959</v>
      </c>
      <c r="F2190" t="s">
        <v>4559</v>
      </c>
      <c r="G2190" t="s">
        <v>29</v>
      </c>
      <c r="H2190" t="s">
        <v>5406</v>
      </c>
      <c r="I2190" t="s">
        <v>165</v>
      </c>
      <c r="J2190" t="s">
        <v>40</v>
      </c>
      <c r="K2190" t="s">
        <v>33</v>
      </c>
      <c r="L2190" t="s">
        <v>41</v>
      </c>
      <c r="M2190">
        <f t="shared" si="138"/>
        <v>0</v>
      </c>
      <c r="N2190" t="s">
        <v>24</v>
      </c>
      <c r="O2190" t="s">
        <v>449</v>
      </c>
      <c r="P2190">
        <f t="shared" si="139"/>
        <v>47300</v>
      </c>
      <c r="Q2190">
        <v>55000</v>
      </c>
      <c r="R2190">
        <v>389</v>
      </c>
      <c r="S2190">
        <f t="shared" si="140"/>
        <v>3.4</v>
      </c>
    </row>
    <row r="2191" spans="1:19" x14ac:dyDescent="0.25">
      <c r="A2191" t="s">
        <v>210</v>
      </c>
      <c r="B2191" t="s">
        <v>2485</v>
      </c>
      <c r="C2191">
        <v>2020</v>
      </c>
      <c r="D2191">
        <f t="shared" si="137"/>
        <v>76443.649999999994</v>
      </c>
      <c r="E2191">
        <v>47500</v>
      </c>
      <c r="F2191" t="s">
        <v>5407</v>
      </c>
      <c r="G2191" t="s">
        <v>29</v>
      </c>
      <c r="H2191" t="s">
        <v>2084</v>
      </c>
      <c r="I2191" t="s">
        <v>72</v>
      </c>
      <c r="J2191" t="s">
        <v>135</v>
      </c>
      <c r="K2191" t="s">
        <v>22</v>
      </c>
      <c r="L2191" t="s">
        <v>41</v>
      </c>
      <c r="M2191">
        <f t="shared" si="138"/>
        <v>0</v>
      </c>
      <c r="N2191" t="s">
        <v>24</v>
      </c>
      <c r="O2191" t="s">
        <v>67</v>
      </c>
      <c r="P2191">
        <f t="shared" si="139"/>
        <v>26660</v>
      </c>
      <c r="Q2191">
        <v>31000</v>
      </c>
      <c r="R2191">
        <v>293</v>
      </c>
      <c r="S2191">
        <f t="shared" si="140"/>
        <v>3.6</v>
      </c>
    </row>
    <row r="2192" spans="1:19" x14ac:dyDescent="0.25">
      <c r="A2192" t="s">
        <v>16</v>
      </c>
      <c r="B2192" t="s">
        <v>5408</v>
      </c>
      <c r="C2192">
        <v>2005</v>
      </c>
      <c r="D2192">
        <f t="shared" si="137"/>
        <v>284355.89393999998</v>
      </c>
      <c r="E2192">
        <v>176691</v>
      </c>
      <c r="F2192" t="s">
        <v>5409</v>
      </c>
      <c r="G2192" t="s">
        <v>245</v>
      </c>
      <c r="H2192" t="s">
        <v>4066</v>
      </c>
      <c r="I2192" t="s">
        <v>72</v>
      </c>
      <c r="J2192" t="s">
        <v>118</v>
      </c>
      <c r="K2192" t="s">
        <v>146</v>
      </c>
      <c r="L2192" t="s">
        <v>23</v>
      </c>
      <c r="M2192">
        <f t="shared" si="138"/>
        <v>1</v>
      </c>
      <c r="N2192" t="s">
        <v>24</v>
      </c>
      <c r="O2192" t="s">
        <v>2056</v>
      </c>
      <c r="P2192">
        <f t="shared" si="139"/>
        <v>11180</v>
      </c>
      <c r="Q2192">
        <v>13000</v>
      </c>
      <c r="R2192">
        <v>325</v>
      </c>
      <c r="S2192">
        <f t="shared" si="140"/>
        <v>6</v>
      </c>
    </row>
    <row r="2193" spans="1:19" x14ac:dyDescent="0.25">
      <c r="A2193" t="s">
        <v>79</v>
      </c>
      <c r="B2193" t="s">
        <v>708</v>
      </c>
      <c r="C2193">
        <v>2021</v>
      </c>
      <c r="D2193">
        <f t="shared" si="137"/>
        <v>53108.22</v>
      </c>
      <c r="E2193">
        <v>33000</v>
      </c>
      <c r="F2193" t="s">
        <v>474</v>
      </c>
      <c r="H2193" t="s">
        <v>710</v>
      </c>
      <c r="I2193" t="s">
        <v>257</v>
      </c>
      <c r="J2193" t="s">
        <v>214</v>
      </c>
      <c r="K2193" t="s">
        <v>118</v>
      </c>
      <c r="L2193" t="s">
        <v>41</v>
      </c>
      <c r="M2193">
        <f t="shared" si="138"/>
        <v>0</v>
      </c>
      <c r="N2193" t="s">
        <v>24</v>
      </c>
      <c r="O2193" t="s">
        <v>449</v>
      </c>
      <c r="P2193">
        <f t="shared" si="139"/>
        <v>47300</v>
      </c>
      <c r="Q2193">
        <v>55000</v>
      </c>
      <c r="R2193">
        <v>455</v>
      </c>
      <c r="S2193" t="e">
        <f t="shared" si="140"/>
        <v>#VALUE!</v>
      </c>
    </row>
    <row r="2194" spans="1:19" x14ac:dyDescent="0.25">
      <c r="A2194" t="s">
        <v>120</v>
      </c>
      <c r="B2194" t="s">
        <v>953</v>
      </c>
      <c r="C2194">
        <v>2014</v>
      </c>
      <c r="D2194">
        <f t="shared" si="137"/>
        <v>55683.163999999997</v>
      </c>
      <c r="E2194">
        <v>34600</v>
      </c>
      <c r="F2194" t="s">
        <v>5410</v>
      </c>
      <c r="G2194" t="s">
        <v>29</v>
      </c>
      <c r="H2194" t="s">
        <v>1142</v>
      </c>
      <c r="I2194" t="s">
        <v>107</v>
      </c>
      <c r="J2194" t="s">
        <v>22</v>
      </c>
      <c r="K2194" t="s">
        <v>22</v>
      </c>
      <c r="L2194" t="s">
        <v>41</v>
      </c>
      <c r="M2194">
        <f t="shared" si="138"/>
        <v>0</v>
      </c>
      <c r="N2194" t="s">
        <v>24</v>
      </c>
      <c r="O2194" t="s">
        <v>1225</v>
      </c>
      <c r="P2194">
        <f t="shared" si="139"/>
        <v>23650</v>
      </c>
      <c r="Q2194">
        <v>27500</v>
      </c>
      <c r="R2194">
        <v>402</v>
      </c>
      <c r="S2194">
        <f t="shared" si="140"/>
        <v>4.7</v>
      </c>
    </row>
    <row r="2195" spans="1:19" x14ac:dyDescent="0.25">
      <c r="A2195" t="s">
        <v>567</v>
      </c>
      <c r="B2195" t="s">
        <v>2908</v>
      </c>
      <c r="C2195">
        <v>2014</v>
      </c>
      <c r="D2195">
        <f t="shared" si="137"/>
        <v>135989.23000000001</v>
      </c>
      <c r="E2195">
        <v>84500</v>
      </c>
      <c r="F2195" t="s">
        <v>4793</v>
      </c>
      <c r="G2195" t="s">
        <v>29</v>
      </c>
      <c r="H2195" t="s">
        <v>1841</v>
      </c>
      <c r="I2195" t="s">
        <v>72</v>
      </c>
      <c r="J2195" t="s">
        <v>22</v>
      </c>
      <c r="K2195" t="s">
        <v>33</v>
      </c>
      <c r="L2195" t="s">
        <v>41</v>
      </c>
      <c r="M2195">
        <f t="shared" si="138"/>
        <v>0</v>
      </c>
      <c r="N2195" t="s">
        <v>24</v>
      </c>
      <c r="O2195" t="s">
        <v>457</v>
      </c>
      <c r="P2195">
        <f t="shared" si="139"/>
        <v>29240</v>
      </c>
      <c r="Q2195">
        <v>34000</v>
      </c>
      <c r="R2195">
        <v>410</v>
      </c>
      <c r="S2195">
        <f t="shared" si="140"/>
        <v>6.4</v>
      </c>
    </row>
    <row r="2196" spans="1:19" x14ac:dyDescent="0.25">
      <c r="A2196" t="s">
        <v>201</v>
      </c>
      <c r="B2196" t="s">
        <v>5411</v>
      </c>
      <c r="C2196">
        <v>2022</v>
      </c>
      <c r="D2196">
        <f t="shared" si="137"/>
        <v>58097.173999999999</v>
      </c>
      <c r="E2196">
        <v>36100</v>
      </c>
      <c r="F2196" t="s">
        <v>5412</v>
      </c>
      <c r="G2196" t="s">
        <v>46</v>
      </c>
      <c r="H2196" t="s">
        <v>5413</v>
      </c>
      <c r="I2196" t="s">
        <v>21</v>
      </c>
      <c r="J2196" t="s">
        <v>22</v>
      </c>
      <c r="K2196" t="s">
        <v>118</v>
      </c>
      <c r="L2196" t="s">
        <v>41</v>
      </c>
      <c r="M2196">
        <f t="shared" si="138"/>
        <v>0</v>
      </c>
      <c r="N2196" t="s">
        <v>24</v>
      </c>
      <c r="O2196" t="s">
        <v>2146</v>
      </c>
      <c r="P2196">
        <f t="shared" si="139"/>
        <v>32250</v>
      </c>
      <c r="Q2196">
        <v>37500</v>
      </c>
      <c r="R2196">
        <v>227</v>
      </c>
      <c r="S2196">
        <f t="shared" si="140"/>
        <v>1.6</v>
      </c>
    </row>
    <row r="2197" spans="1:19" x14ac:dyDescent="0.25">
      <c r="A2197" t="s">
        <v>26</v>
      </c>
      <c r="B2197" t="s">
        <v>2715</v>
      </c>
      <c r="C2197">
        <v>2015</v>
      </c>
      <c r="D2197">
        <f t="shared" si="137"/>
        <v>148421.38149999999</v>
      </c>
      <c r="E2197">
        <v>92225</v>
      </c>
      <c r="F2197" t="s">
        <v>5414</v>
      </c>
      <c r="G2197" t="s">
        <v>29</v>
      </c>
      <c r="H2197" t="s">
        <v>2717</v>
      </c>
      <c r="I2197" t="s">
        <v>72</v>
      </c>
      <c r="J2197" t="s">
        <v>22</v>
      </c>
      <c r="K2197" t="s">
        <v>22</v>
      </c>
      <c r="L2197" t="s">
        <v>23</v>
      </c>
      <c r="M2197">
        <f t="shared" si="138"/>
        <v>1</v>
      </c>
      <c r="N2197" t="s">
        <v>24</v>
      </c>
      <c r="O2197" t="s">
        <v>783</v>
      </c>
      <c r="P2197">
        <f t="shared" si="139"/>
        <v>14620</v>
      </c>
      <c r="Q2197">
        <v>17000</v>
      </c>
      <c r="R2197">
        <v>311</v>
      </c>
      <c r="S2197">
        <f t="shared" si="140"/>
        <v>3.8</v>
      </c>
    </row>
    <row r="2198" spans="1:19" x14ac:dyDescent="0.25">
      <c r="A2198" t="s">
        <v>210</v>
      </c>
      <c r="B2198" t="s">
        <v>5415</v>
      </c>
      <c r="C2198">
        <v>2020</v>
      </c>
      <c r="D2198">
        <f t="shared" si="137"/>
        <v>28163.45</v>
      </c>
      <c r="E2198">
        <v>17500</v>
      </c>
      <c r="F2198" t="s">
        <v>176</v>
      </c>
      <c r="G2198" t="s">
        <v>29</v>
      </c>
      <c r="H2198" t="s">
        <v>213</v>
      </c>
      <c r="I2198" t="s">
        <v>191</v>
      </c>
      <c r="J2198" t="s">
        <v>61</v>
      </c>
      <c r="K2198" t="s">
        <v>22</v>
      </c>
      <c r="L2198" t="s">
        <v>41</v>
      </c>
      <c r="M2198">
        <f t="shared" si="138"/>
        <v>0</v>
      </c>
      <c r="N2198" t="s">
        <v>24</v>
      </c>
      <c r="O2198" t="s">
        <v>5416</v>
      </c>
      <c r="P2198">
        <f t="shared" si="139"/>
        <v>22097.7</v>
      </c>
      <c r="Q2198">
        <v>25695</v>
      </c>
      <c r="R2198">
        <v>180</v>
      </c>
      <c r="S2198">
        <f t="shared" si="140"/>
        <v>2.4</v>
      </c>
    </row>
    <row r="2199" spans="1:19" x14ac:dyDescent="0.25">
      <c r="A2199" t="s">
        <v>16</v>
      </c>
      <c r="B2199" t="s">
        <v>883</v>
      </c>
      <c r="C2199">
        <v>2011</v>
      </c>
      <c r="D2199">
        <f t="shared" si="137"/>
        <v>183984.57681999999</v>
      </c>
      <c r="E2199">
        <v>114323</v>
      </c>
      <c r="F2199" t="s">
        <v>5417</v>
      </c>
      <c r="G2199" t="s">
        <v>29</v>
      </c>
      <c r="H2199" t="s">
        <v>3688</v>
      </c>
      <c r="I2199" t="s">
        <v>21</v>
      </c>
      <c r="J2199" t="s">
        <v>22</v>
      </c>
      <c r="K2199" t="s">
        <v>22</v>
      </c>
      <c r="L2199" t="s">
        <v>41</v>
      </c>
      <c r="M2199">
        <f t="shared" si="138"/>
        <v>0</v>
      </c>
      <c r="N2199" t="s">
        <v>24</v>
      </c>
      <c r="O2199" t="s">
        <v>1273</v>
      </c>
      <c r="P2199">
        <f t="shared" si="139"/>
        <v>5160</v>
      </c>
      <c r="Q2199">
        <v>6000</v>
      </c>
      <c r="R2199">
        <v>175</v>
      </c>
      <c r="S2199">
        <f t="shared" si="140"/>
        <v>2.5</v>
      </c>
    </row>
    <row r="2200" spans="1:19" x14ac:dyDescent="0.25">
      <c r="A2200" t="s">
        <v>97</v>
      </c>
      <c r="B2200" t="s">
        <v>3924</v>
      </c>
      <c r="C2200">
        <v>2014</v>
      </c>
      <c r="D2200">
        <f t="shared" si="137"/>
        <v>148059.28</v>
      </c>
      <c r="E2200">
        <v>92000</v>
      </c>
      <c r="F2200" t="s">
        <v>2603</v>
      </c>
      <c r="G2200" t="s">
        <v>29</v>
      </c>
      <c r="H2200" t="s">
        <v>4665</v>
      </c>
      <c r="I2200" t="s">
        <v>72</v>
      </c>
      <c r="J2200" t="s">
        <v>146</v>
      </c>
      <c r="K2200" t="s">
        <v>22</v>
      </c>
      <c r="L2200" t="s">
        <v>41</v>
      </c>
      <c r="M2200">
        <f t="shared" si="138"/>
        <v>0</v>
      </c>
      <c r="N2200" t="s">
        <v>24</v>
      </c>
      <c r="O2200" t="s">
        <v>1225</v>
      </c>
      <c r="P2200">
        <f t="shared" si="139"/>
        <v>23650</v>
      </c>
      <c r="Q2200">
        <v>27500</v>
      </c>
      <c r="R2200">
        <v>260</v>
      </c>
      <c r="S2200">
        <f t="shared" si="140"/>
        <v>4</v>
      </c>
    </row>
    <row r="2201" spans="1:19" x14ac:dyDescent="0.25">
      <c r="A2201" t="s">
        <v>68</v>
      </c>
      <c r="B2201" t="s">
        <v>5418</v>
      </c>
      <c r="C2201">
        <v>2018</v>
      </c>
      <c r="D2201">
        <f t="shared" si="137"/>
        <v>46711.093500000003</v>
      </c>
      <c r="E2201">
        <v>29025</v>
      </c>
      <c r="F2201" t="s">
        <v>5419</v>
      </c>
      <c r="G2201" t="s">
        <v>29</v>
      </c>
      <c r="H2201" t="s">
        <v>5420</v>
      </c>
      <c r="I2201" t="s">
        <v>39</v>
      </c>
      <c r="J2201" t="s">
        <v>5421</v>
      </c>
      <c r="K2201" t="s">
        <v>22</v>
      </c>
      <c r="L2201" t="s">
        <v>41</v>
      </c>
      <c r="M2201">
        <f t="shared" si="138"/>
        <v>0</v>
      </c>
      <c r="O2201" t="s">
        <v>3066</v>
      </c>
      <c r="P2201">
        <f t="shared" si="139"/>
        <v>25798.28</v>
      </c>
      <c r="Q2201">
        <v>29998</v>
      </c>
      <c r="R2201" t="e">
        <v>#VALUE!</v>
      </c>
      <c r="S2201">
        <f t="shared" si="140"/>
        <v>2</v>
      </c>
    </row>
    <row r="2202" spans="1:19" x14ac:dyDescent="0.25">
      <c r="A2202" t="s">
        <v>125</v>
      </c>
      <c r="B2202" t="s">
        <v>5422</v>
      </c>
      <c r="C2202">
        <v>2021</v>
      </c>
      <c r="D2202">
        <f t="shared" si="137"/>
        <v>27358.78</v>
      </c>
      <c r="E2202">
        <v>17000</v>
      </c>
      <c r="F2202" t="s">
        <v>1512</v>
      </c>
      <c r="G2202" t="s">
        <v>29</v>
      </c>
      <c r="H2202" t="s">
        <v>4965</v>
      </c>
      <c r="I2202" t="s">
        <v>107</v>
      </c>
      <c r="J2202" t="s">
        <v>40</v>
      </c>
      <c r="K2202" t="s">
        <v>22</v>
      </c>
      <c r="L2202" t="s">
        <v>41</v>
      </c>
      <c r="M2202">
        <f t="shared" si="138"/>
        <v>0</v>
      </c>
      <c r="N2202" t="s">
        <v>24</v>
      </c>
      <c r="O2202" t="s">
        <v>730</v>
      </c>
      <c r="P2202">
        <f t="shared" si="139"/>
        <v>55900</v>
      </c>
      <c r="Q2202">
        <v>65000</v>
      </c>
      <c r="R2202">
        <v>475</v>
      </c>
      <c r="S2202">
        <f t="shared" si="140"/>
        <v>6.4</v>
      </c>
    </row>
    <row r="2203" spans="1:19" x14ac:dyDescent="0.25">
      <c r="A2203" t="s">
        <v>26</v>
      </c>
      <c r="B2203" t="s">
        <v>5423</v>
      </c>
      <c r="C2203">
        <v>2015</v>
      </c>
      <c r="D2203">
        <f t="shared" si="137"/>
        <v>155262.68583999999</v>
      </c>
      <c r="E2203">
        <v>96476</v>
      </c>
      <c r="F2203" t="s">
        <v>5424</v>
      </c>
      <c r="G2203" t="s">
        <v>29</v>
      </c>
      <c r="H2203" t="s">
        <v>5425</v>
      </c>
      <c r="I2203" t="s">
        <v>21</v>
      </c>
      <c r="J2203" t="s">
        <v>118</v>
      </c>
      <c r="K2203" t="s">
        <v>33</v>
      </c>
      <c r="L2203" t="s">
        <v>41</v>
      </c>
      <c r="M2203">
        <f t="shared" si="138"/>
        <v>0</v>
      </c>
      <c r="N2203" t="s">
        <v>24</v>
      </c>
      <c r="O2203" t="s">
        <v>2056</v>
      </c>
      <c r="P2203">
        <f t="shared" si="139"/>
        <v>11180</v>
      </c>
      <c r="Q2203">
        <v>13000</v>
      </c>
      <c r="R2203">
        <v>290</v>
      </c>
      <c r="S2203">
        <f t="shared" si="140"/>
        <v>3.3</v>
      </c>
    </row>
    <row r="2204" spans="1:19" x14ac:dyDescent="0.25">
      <c r="A2204" t="s">
        <v>426</v>
      </c>
      <c r="B2204" t="s">
        <v>5426</v>
      </c>
      <c r="C2204">
        <v>2021</v>
      </c>
      <c r="D2204">
        <f t="shared" si="137"/>
        <v>58436.744740000002</v>
      </c>
      <c r="E2204">
        <v>36311</v>
      </c>
      <c r="F2204" t="s">
        <v>5427</v>
      </c>
      <c r="G2204" t="s">
        <v>29</v>
      </c>
      <c r="H2204" t="s">
        <v>854</v>
      </c>
      <c r="I2204" t="s">
        <v>31</v>
      </c>
      <c r="J2204" t="s">
        <v>2243</v>
      </c>
      <c r="K2204" t="s">
        <v>2244</v>
      </c>
      <c r="L2204" t="s">
        <v>41</v>
      </c>
      <c r="M2204">
        <f t="shared" si="138"/>
        <v>0</v>
      </c>
      <c r="N2204" t="s">
        <v>24</v>
      </c>
      <c r="O2204" t="s">
        <v>5428</v>
      </c>
      <c r="P2204">
        <f t="shared" si="139"/>
        <v>33649.22</v>
      </c>
      <c r="Q2204">
        <v>39127</v>
      </c>
      <c r="R2204" t="e">
        <v>#VALUE!</v>
      </c>
      <c r="S2204" t="e">
        <f t="shared" si="140"/>
        <v>#VALUE!</v>
      </c>
    </row>
    <row r="2205" spans="1:19" x14ac:dyDescent="0.25">
      <c r="A2205" t="s">
        <v>84</v>
      </c>
      <c r="B2205" t="s">
        <v>4068</v>
      </c>
      <c r="C2205">
        <v>2016</v>
      </c>
      <c r="D2205">
        <f t="shared" si="137"/>
        <v>91478.10428</v>
      </c>
      <c r="E2205">
        <v>56842</v>
      </c>
      <c r="F2205" t="s">
        <v>5429</v>
      </c>
      <c r="G2205" t="s">
        <v>29</v>
      </c>
      <c r="H2205" t="s">
        <v>3344</v>
      </c>
      <c r="I2205" t="s">
        <v>107</v>
      </c>
      <c r="J2205" t="s">
        <v>61</v>
      </c>
      <c r="K2205" t="s">
        <v>22</v>
      </c>
      <c r="L2205" t="s">
        <v>41</v>
      </c>
      <c r="M2205">
        <f t="shared" si="138"/>
        <v>0</v>
      </c>
      <c r="N2205" t="s">
        <v>24</v>
      </c>
      <c r="O2205" t="s">
        <v>1024</v>
      </c>
      <c r="P2205">
        <f t="shared" si="139"/>
        <v>30100</v>
      </c>
      <c r="Q2205">
        <v>35000</v>
      </c>
      <c r="R2205">
        <v>510</v>
      </c>
      <c r="S2205">
        <f t="shared" si="140"/>
        <v>5</v>
      </c>
    </row>
    <row r="2206" spans="1:19" x14ac:dyDescent="0.25">
      <c r="A2206" t="s">
        <v>130</v>
      </c>
      <c r="B2206" t="s">
        <v>5430</v>
      </c>
      <c r="C2206">
        <v>2021</v>
      </c>
      <c r="D2206">
        <f t="shared" si="137"/>
        <v>38104.343179999996</v>
      </c>
      <c r="E2206">
        <v>23677</v>
      </c>
      <c r="F2206" t="s">
        <v>5431</v>
      </c>
      <c r="G2206" t="s">
        <v>29</v>
      </c>
      <c r="H2206" t="s">
        <v>5432</v>
      </c>
      <c r="I2206" t="s">
        <v>289</v>
      </c>
      <c r="J2206" t="s">
        <v>5433</v>
      </c>
      <c r="K2206" t="s">
        <v>1103</v>
      </c>
      <c r="L2206" t="s">
        <v>41</v>
      </c>
      <c r="M2206">
        <f t="shared" si="138"/>
        <v>0</v>
      </c>
      <c r="O2206" t="s">
        <v>5434</v>
      </c>
      <c r="P2206">
        <f t="shared" si="139"/>
        <v>25378.6</v>
      </c>
      <c r="Q2206">
        <v>29510</v>
      </c>
      <c r="R2206" t="e">
        <v>#VALUE!</v>
      </c>
      <c r="S2206" t="e">
        <f t="shared" si="140"/>
        <v>#VALUE!</v>
      </c>
    </row>
    <row r="2207" spans="1:19" x14ac:dyDescent="0.25">
      <c r="A2207" t="s">
        <v>1831</v>
      </c>
      <c r="B2207" t="s">
        <v>4842</v>
      </c>
      <c r="C2207">
        <v>2020</v>
      </c>
      <c r="D2207">
        <f t="shared" si="137"/>
        <v>43999.355600000003</v>
      </c>
      <c r="E2207">
        <v>27340</v>
      </c>
      <c r="F2207" t="s">
        <v>5435</v>
      </c>
      <c r="G2207" t="s">
        <v>29</v>
      </c>
      <c r="H2207" t="s">
        <v>1466</v>
      </c>
      <c r="I2207" t="s">
        <v>571</v>
      </c>
      <c r="J2207" t="s">
        <v>526</v>
      </c>
      <c r="K2207" t="s">
        <v>813</v>
      </c>
      <c r="L2207" t="s">
        <v>41</v>
      </c>
      <c r="M2207">
        <f t="shared" si="138"/>
        <v>0</v>
      </c>
      <c r="O2207" t="s">
        <v>2060</v>
      </c>
      <c r="P2207">
        <f t="shared" si="139"/>
        <v>27262</v>
      </c>
      <c r="Q2207">
        <v>31700</v>
      </c>
      <c r="R2207" t="e">
        <v>#VALUE!</v>
      </c>
      <c r="S2207" t="e">
        <f t="shared" si="140"/>
        <v>#VALUE!</v>
      </c>
    </row>
    <row r="2208" spans="1:19" x14ac:dyDescent="0.25">
      <c r="A2208" t="s">
        <v>148</v>
      </c>
      <c r="B2208" t="s">
        <v>5436</v>
      </c>
      <c r="C2208">
        <v>2020</v>
      </c>
      <c r="D2208">
        <f t="shared" si="137"/>
        <v>42127.693180000002</v>
      </c>
      <c r="E2208">
        <v>26177</v>
      </c>
      <c r="F2208" t="s">
        <v>5437</v>
      </c>
      <c r="G2208" t="s">
        <v>29</v>
      </c>
      <c r="H2208" t="s">
        <v>265</v>
      </c>
      <c r="I2208" t="s">
        <v>39</v>
      </c>
      <c r="J2208" t="s">
        <v>5438</v>
      </c>
      <c r="K2208" t="s">
        <v>266</v>
      </c>
      <c r="M2208">
        <f t="shared" si="138"/>
        <v>0</v>
      </c>
      <c r="O2208" t="s">
        <v>5439</v>
      </c>
      <c r="P2208">
        <f t="shared" si="139"/>
        <v>36107.96</v>
      </c>
      <c r="Q2208">
        <v>41986</v>
      </c>
      <c r="R2208" t="e">
        <v>#VALUE!</v>
      </c>
      <c r="S2208" t="e">
        <f t="shared" si="140"/>
        <v>#VALUE!</v>
      </c>
    </row>
    <row r="2209" spans="1:19" x14ac:dyDescent="0.25">
      <c r="A2209" t="s">
        <v>2213</v>
      </c>
      <c r="B2209" t="s">
        <v>4614</v>
      </c>
      <c r="C2209">
        <v>2009</v>
      </c>
      <c r="D2209">
        <f t="shared" si="137"/>
        <v>196899.53031999999</v>
      </c>
      <c r="E2209">
        <v>122348</v>
      </c>
      <c r="F2209" t="s">
        <v>5440</v>
      </c>
      <c r="G2209" t="s">
        <v>29</v>
      </c>
      <c r="H2209" t="s">
        <v>1886</v>
      </c>
      <c r="I2209" t="s">
        <v>72</v>
      </c>
      <c r="J2209" t="s">
        <v>214</v>
      </c>
      <c r="K2209" t="s">
        <v>22</v>
      </c>
      <c r="L2209" t="s">
        <v>23</v>
      </c>
      <c r="M2209">
        <f t="shared" si="138"/>
        <v>1</v>
      </c>
      <c r="N2209" t="s">
        <v>24</v>
      </c>
      <c r="O2209" t="s">
        <v>343</v>
      </c>
      <c r="P2209">
        <f t="shared" si="139"/>
        <v>8600</v>
      </c>
      <c r="Q2209">
        <v>10000</v>
      </c>
      <c r="R2209">
        <v>260</v>
      </c>
      <c r="S2209">
        <f t="shared" si="140"/>
        <v>2</v>
      </c>
    </row>
    <row r="2210" spans="1:19" x14ac:dyDescent="0.25">
      <c r="A2210" t="s">
        <v>68</v>
      </c>
      <c r="B2210" t="s">
        <v>5441</v>
      </c>
      <c r="C2210">
        <v>2015</v>
      </c>
      <c r="D2210">
        <f t="shared" si="137"/>
        <v>157715.32</v>
      </c>
      <c r="E2210">
        <v>98000</v>
      </c>
      <c r="F2210" t="s">
        <v>820</v>
      </c>
      <c r="G2210" t="s">
        <v>29</v>
      </c>
      <c r="H2210" t="s">
        <v>1298</v>
      </c>
      <c r="I2210" t="s">
        <v>107</v>
      </c>
      <c r="J2210" t="s">
        <v>22</v>
      </c>
      <c r="K2210" t="s">
        <v>146</v>
      </c>
      <c r="L2210" t="s">
        <v>41</v>
      </c>
      <c r="M2210">
        <f t="shared" si="138"/>
        <v>0</v>
      </c>
      <c r="N2210" t="s">
        <v>24</v>
      </c>
      <c r="O2210" t="s">
        <v>1152</v>
      </c>
      <c r="P2210">
        <f t="shared" si="139"/>
        <v>19350</v>
      </c>
      <c r="Q2210">
        <v>22500</v>
      </c>
      <c r="R2210">
        <v>315</v>
      </c>
      <c r="S2210">
        <f t="shared" si="140"/>
        <v>3</v>
      </c>
    </row>
    <row r="2211" spans="1:19" x14ac:dyDescent="0.25">
      <c r="A2211" t="s">
        <v>79</v>
      </c>
      <c r="B2211" t="s">
        <v>1226</v>
      </c>
      <c r="C2211">
        <v>2019</v>
      </c>
      <c r="D2211">
        <f t="shared" si="137"/>
        <v>51981.682000000001</v>
      </c>
      <c r="E2211">
        <v>32300</v>
      </c>
      <c r="F2211" t="s">
        <v>5442</v>
      </c>
      <c r="H2211" t="s">
        <v>3817</v>
      </c>
      <c r="I2211" t="s">
        <v>72</v>
      </c>
      <c r="J2211" t="s">
        <v>22</v>
      </c>
      <c r="K2211" t="s">
        <v>22</v>
      </c>
      <c r="L2211" t="s">
        <v>41</v>
      </c>
      <c r="M2211">
        <f t="shared" si="138"/>
        <v>0</v>
      </c>
      <c r="N2211" t="s">
        <v>24</v>
      </c>
      <c r="O2211" t="s">
        <v>272</v>
      </c>
      <c r="P2211">
        <f t="shared" si="139"/>
        <v>24940</v>
      </c>
      <c r="Q2211">
        <v>29000</v>
      </c>
      <c r="R2211" t="e">
        <v>#VALUE!</v>
      </c>
      <c r="S2211" t="e">
        <f t="shared" si="140"/>
        <v>#VALUE!</v>
      </c>
    </row>
    <row r="2212" spans="1:19" x14ac:dyDescent="0.25">
      <c r="A2212" t="s">
        <v>268</v>
      </c>
      <c r="B2212" t="s">
        <v>5443</v>
      </c>
      <c r="C2212">
        <v>2019</v>
      </c>
      <c r="D2212">
        <f t="shared" si="137"/>
        <v>30572.631979999998</v>
      </c>
      <c r="E2212">
        <v>18997</v>
      </c>
      <c r="F2212" t="s">
        <v>5444</v>
      </c>
      <c r="G2212" t="s">
        <v>29</v>
      </c>
      <c r="H2212" t="s">
        <v>2693</v>
      </c>
      <c r="I2212" t="s">
        <v>107</v>
      </c>
      <c r="J2212" t="s">
        <v>214</v>
      </c>
      <c r="K2212" t="s">
        <v>22</v>
      </c>
      <c r="L2212" t="s">
        <v>41</v>
      </c>
      <c r="M2212">
        <f t="shared" si="138"/>
        <v>0</v>
      </c>
      <c r="N2212" t="s">
        <v>24</v>
      </c>
      <c r="O2212" t="s">
        <v>5445</v>
      </c>
      <c r="P2212">
        <f t="shared" si="139"/>
        <v>23005</v>
      </c>
      <c r="Q2212">
        <v>26750</v>
      </c>
      <c r="R2212">
        <v>189</v>
      </c>
      <c r="S2212">
        <f t="shared" si="140"/>
        <v>2</v>
      </c>
    </row>
    <row r="2213" spans="1:19" x14ac:dyDescent="0.25">
      <c r="A2213" t="s">
        <v>277</v>
      </c>
      <c r="B2213" t="s">
        <v>5446</v>
      </c>
      <c r="C2213">
        <v>2016</v>
      </c>
      <c r="D2213">
        <f t="shared" si="137"/>
        <v>64936.868999999999</v>
      </c>
      <c r="E2213">
        <v>40350</v>
      </c>
      <c r="F2213" t="s">
        <v>5447</v>
      </c>
      <c r="G2213" t="s">
        <v>29</v>
      </c>
      <c r="H2213" t="s">
        <v>5448</v>
      </c>
      <c r="I2213" t="s">
        <v>48</v>
      </c>
      <c r="J2213" t="s">
        <v>33</v>
      </c>
      <c r="K2213" t="s">
        <v>22</v>
      </c>
      <c r="L2213" t="s">
        <v>41</v>
      </c>
      <c r="M2213">
        <f t="shared" si="138"/>
        <v>0</v>
      </c>
      <c r="N2213" t="s">
        <v>24</v>
      </c>
      <c r="O2213" t="s">
        <v>5449</v>
      </c>
      <c r="P2213">
        <f t="shared" si="139"/>
        <v>58475.7</v>
      </c>
      <c r="Q2213">
        <v>67995</v>
      </c>
      <c r="R2213">
        <v>330</v>
      </c>
      <c r="S2213">
        <f t="shared" si="140"/>
        <v>3.4</v>
      </c>
    </row>
    <row r="2214" spans="1:19" x14ac:dyDescent="0.25">
      <c r="A2214" t="s">
        <v>16</v>
      </c>
      <c r="B2214" t="s">
        <v>5450</v>
      </c>
      <c r="C2214">
        <v>2011</v>
      </c>
      <c r="D2214">
        <f t="shared" si="137"/>
        <v>252434.63503999999</v>
      </c>
      <c r="E2214">
        <v>156856</v>
      </c>
      <c r="F2214" t="s">
        <v>5451</v>
      </c>
      <c r="G2214" t="s">
        <v>19</v>
      </c>
      <c r="H2214" t="s">
        <v>1500</v>
      </c>
      <c r="I2214" t="s">
        <v>21</v>
      </c>
      <c r="J2214" t="s">
        <v>22</v>
      </c>
      <c r="K2214" t="s">
        <v>108</v>
      </c>
      <c r="L2214" t="s">
        <v>41</v>
      </c>
      <c r="M2214">
        <f t="shared" si="138"/>
        <v>0</v>
      </c>
      <c r="N2214" t="s">
        <v>24</v>
      </c>
      <c r="O2214" t="s">
        <v>5452</v>
      </c>
      <c r="P2214">
        <f t="shared" si="139"/>
        <v>12298</v>
      </c>
      <c r="Q2214">
        <v>14300</v>
      </c>
      <c r="R2214">
        <v>310</v>
      </c>
      <c r="S2214">
        <f t="shared" si="140"/>
        <v>5.4</v>
      </c>
    </row>
    <row r="2215" spans="1:19" x14ac:dyDescent="0.25">
      <c r="A2215" t="s">
        <v>232</v>
      </c>
      <c r="B2215" t="s">
        <v>5453</v>
      </c>
      <c r="C2215">
        <v>2022</v>
      </c>
      <c r="D2215">
        <f t="shared" si="137"/>
        <v>3088.3234600000001</v>
      </c>
      <c r="E2215">
        <v>1919</v>
      </c>
      <c r="F2215" t="s">
        <v>5454</v>
      </c>
      <c r="G2215" t="s">
        <v>29</v>
      </c>
      <c r="H2215" t="s">
        <v>5455</v>
      </c>
      <c r="I2215" t="s">
        <v>5456</v>
      </c>
      <c r="J2215" t="s">
        <v>5457</v>
      </c>
      <c r="K2215" t="s">
        <v>5458</v>
      </c>
      <c r="L2215" t="s">
        <v>41</v>
      </c>
      <c r="M2215">
        <f t="shared" si="138"/>
        <v>0</v>
      </c>
      <c r="O2215" t="s">
        <v>5459</v>
      </c>
      <c r="P2215">
        <f t="shared" si="139"/>
        <v>249392.26</v>
      </c>
      <c r="Q2215">
        <v>289991</v>
      </c>
      <c r="R2215" t="e">
        <v>#VALUE!</v>
      </c>
      <c r="S2215" t="e">
        <f t="shared" si="140"/>
        <v>#VALUE!</v>
      </c>
    </row>
    <row r="2216" spans="1:19" x14ac:dyDescent="0.25">
      <c r="A2216" t="s">
        <v>68</v>
      </c>
      <c r="B2216" t="s">
        <v>1746</v>
      </c>
      <c r="C2216">
        <v>2017</v>
      </c>
      <c r="D2216">
        <f t="shared" si="137"/>
        <v>99413.759820000007</v>
      </c>
      <c r="E2216">
        <v>61773</v>
      </c>
      <c r="F2216" t="s">
        <v>5460</v>
      </c>
      <c r="G2216" t="s">
        <v>29</v>
      </c>
      <c r="H2216" t="s">
        <v>2103</v>
      </c>
      <c r="I2216" t="s">
        <v>107</v>
      </c>
      <c r="J2216" t="s">
        <v>33</v>
      </c>
      <c r="K2216" t="s">
        <v>22</v>
      </c>
      <c r="L2216" t="s">
        <v>41</v>
      </c>
      <c r="M2216">
        <f t="shared" si="138"/>
        <v>0</v>
      </c>
      <c r="N2216" t="s">
        <v>24</v>
      </c>
      <c r="O2216" t="s">
        <v>2540</v>
      </c>
      <c r="P2216">
        <f t="shared" si="139"/>
        <v>39560</v>
      </c>
      <c r="Q2216">
        <v>46000</v>
      </c>
      <c r="R2216">
        <v>567</v>
      </c>
      <c r="S2216">
        <f t="shared" si="140"/>
        <v>4.4000000000000004</v>
      </c>
    </row>
    <row r="2217" spans="1:19" x14ac:dyDescent="0.25">
      <c r="A2217" t="s">
        <v>16</v>
      </c>
      <c r="B2217" t="s">
        <v>320</v>
      </c>
      <c r="C2217">
        <v>2011</v>
      </c>
      <c r="D2217">
        <f t="shared" si="137"/>
        <v>119895.83</v>
      </c>
      <c r="E2217">
        <v>74500</v>
      </c>
      <c r="F2217" t="s">
        <v>4931</v>
      </c>
      <c r="G2217" t="s">
        <v>29</v>
      </c>
      <c r="H2217" t="s">
        <v>2500</v>
      </c>
      <c r="I2217" t="s">
        <v>134</v>
      </c>
      <c r="J2217" t="s">
        <v>22</v>
      </c>
      <c r="K2217" t="s">
        <v>22</v>
      </c>
      <c r="L2217" t="s">
        <v>41</v>
      </c>
      <c r="M2217">
        <f t="shared" si="138"/>
        <v>0</v>
      </c>
      <c r="N2217" t="s">
        <v>24</v>
      </c>
      <c r="O2217" t="s">
        <v>1463</v>
      </c>
      <c r="P2217">
        <f t="shared" si="139"/>
        <v>18920</v>
      </c>
      <c r="Q2217">
        <v>22000</v>
      </c>
      <c r="R2217">
        <v>412</v>
      </c>
      <c r="S2217">
        <f t="shared" si="140"/>
        <v>5</v>
      </c>
    </row>
    <row r="2218" spans="1:19" x14ac:dyDescent="0.25">
      <c r="A2218" t="s">
        <v>210</v>
      </c>
      <c r="B2218" t="s">
        <v>5461</v>
      </c>
      <c r="C2218">
        <v>2016</v>
      </c>
      <c r="D2218">
        <f t="shared" si="137"/>
        <v>159324.66</v>
      </c>
      <c r="E2218">
        <v>99000</v>
      </c>
      <c r="F2218" t="s">
        <v>1601</v>
      </c>
      <c r="G2218" t="s">
        <v>29</v>
      </c>
      <c r="H2218" t="s">
        <v>2865</v>
      </c>
      <c r="I2218" t="s">
        <v>21</v>
      </c>
      <c r="J2218" t="s">
        <v>118</v>
      </c>
      <c r="K2218" t="s">
        <v>33</v>
      </c>
      <c r="L2218" t="s">
        <v>23</v>
      </c>
      <c r="M2218">
        <f t="shared" si="138"/>
        <v>1</v>
      </c>
      <c r="N2218" t="s">
        <v>24</v>
      </c>
      <c r="O2218" t="s">
        <v>989</v>
      </c>
      <c r="P2218">
        <f t="shared" si="139"/>
        <v>4300</v>
      </c>
      <c r="Q2218">
        <v>5000</v>
      </c>
      <c r="R2218">
        <v>172</v>
      </c>
      <c r="S2218">
        <f t="shared" si="140"/>
        <v>2.4</v>
      </c>
    </row>
    <row r="2219" spans="1:19" x14ac:dyDescent="0.25">
      <c r="A2219" t="s">
        <v>43</v>
      </c>
      <c r="B2219" t="s">
        <v>5462</v>
      </c>
      <c r="C2219">
        <v>2008</v>
      </c>
      <c r="D2219">
        <f t="shared" si="137"/>
        <v>102186.65264</v>
      </c>
      <c r="E2219">
        <v>63496</v>
      </c>
      <c r="F2219" t="s">
        <v>5463</v>
      </c>
      <c r="G2219" t="s">
        <v>29</v>
      </c>
      <c r="H2219" t="s">
        <v>1179</v>
      </c>
      <c r="I2219" t="s">
        <v>134</v>
      </c>
      <c r="J2219" t="s">
        <v>22</v>
      </c>
      <c r="K2219" t="s">
        <v>22</v>
      </c>
      <c r="L2219" t="s">
        <v>41</v>
      </c>
      <c r="M2219">
        <f t="shared" si="138"/>
        <v>0</v>
      </c>
      <c r="N2219" t="s">
        <v>24</v>
      </c>
      <c r="O2219" t="s">
        <v>1096</v>
      </c>
      <c r="P2219">
        <f t="shared" si="139"/>
        <v>12900</v>
      </c>
      <c r="Q2219">
        <v>15000</v>
      </c>
      <c r="R2219">
        <v>330</v>
      </c>
      <c r="S2219">
        <f t="shared" si="140"/>
        <v>3.7</v>
      </c>
    </row>
    <row r="2220" spans="1:19" x14ac:dyDescent="0.25">
      <c r="A2220" t="s">
        <v>16</v>
      </c>
      <c r="B2220" t="s">
        <v>157</v>
      </c>
      <c r="C2220">
        <v>2022</v>
      </c>
      <c r="D2220">
        <f t="shared" si="137"/>
        <v>29716.463100000001</v>
      </c>
      <c r="E2220">
        <v>18465</v>
      </c>
      <c r="F2220" t="s">
        <v>5464</v>
      </c>
      <c r="G2220" t="s">
        <v>29</v>
      </c>
      <c r="H2220" t="s">
        <v>769</v>
      </c>
      <c r="I2220" t="s">
        <v>165</v>
      </c>
      <c r="J2220" t="s">
        <v>22</v>
      </c>
      <c r="K2220" t="s">
        <v>33</v>
      </c>
      <c r="L2220" t="s">
        <v>41</v>
      </c>
      <c r="M2220">
        <f t="shared" si="138"/>
        <v>0</v>
      </c>
      <c r="N2220" t="s">
        <v>24</v>
      </c>
      <c r="O2220" t="s">
        <v>541</v>
      </c>
      <c r="P2220">
        <f t="shared" si="139"/>
        <v>40850</v>
      </c>
      <c r="Q2220">
        <v>47500</v>
      </c>
      <c r="R2220">
        <v>400</v>
      </c>
      <c r="S2220">
        <f t="shared" si="140"/>
        <v>3.5</v>
      </c>
    </row>
    <row r="2221" spans="1:19" x14ac:dyDescent="0.25">
      <c r="A2221" t="s">
        <v>277</v>
      </c>
      <c r="B2221" t="s">
        <v>1186</v>
      </c>
      <c r="C2221">
        <v>2007</v>
      </c>
      <c r="D2221">
        <f t="shared" si="137"/>
        <v>68614.210900000005</v>
      </c>
      <c r="E2221">
        <v>42635</v>
      </c>
      <c r="F2221" t="s">
        <v>5465</v>
      </c>
      <c r="G2221" t="s">
        <v>29</v>
      </c>
      <c r="H2221" t="s">
        <v>923</v>
      </c>
      <c r="I2221" t="s">
        <v>107</v>
      </c>
      <c r="J2221" t="s">
        <v>40</v>
      </c>
      <c r="K2221" t="s">
        <v>40</v>
      </c>
      <c r="L2221" t="s">
        <v>41</v>
      </c>
      <c r="M2221">
        <f t="shared" si="138"/>
        <v>0</v>
      </c>
      <c r="N2221" t="s">
        <v>24</v>
      </c>
      <c r="O2221" t="s">
        <v>2383</v>
      </c>
      <c r="P2221">
        <f t="shared" si="139"/>
        <v>62775.7</v>
      </c>
      <c r="Q2221">
        <v>72995</v>
      </c>
      <c r="R2221">
        <v>355</v>
      </c>
      <c r="S2221">
        <f t="shared" si="140"/>
        <v>3.8</v>
      </c>
    </row>
    <row r="2222" spans="1:19" x14ac:dyDescent="0.25">
      <c r="A2222" t="s">
        <v>43</v>
      </c>
      <c r="B2222" t="s">
        <v>4211</v>
      </c>
      <c r="C2222">
        <v>2005</v>
      </c>
      <c r="D2222">
        <f t="shared" si="137"/>
        <v>159324.66</v>
      </c>
      <c r="E2222">
        <v>99000</v>
      </c>
      <c r="F2222" t="s">
        <v>1601</v>
      </c>
      <c r="G2222" t="s">
        <v>29</v>
      </c>
      <c r="H2222" t="s">
        <v>5466</v>
      </c>
      <c r="I2222" t="s">
        <v>134</v>
      </c>
      <c r="J2222" t="s">
        <v>61</v>
      </c>
      <c r="K2222" t="s">
        <v>22</v>
      </c>
      <c r="L2222" t="s">
        <v>41</v>
      </c>
      <c r="M2222">
        <f t="shared" si="138"/>
        <v>0</v>
      </c>
      <c r="N2222" t="s">
        <v>24</v>
      </c>
      <c r="O2222" t="s">
        <v>1948</v>
      </c>
      <c r="P2222">
        <f t="shared" si="139"/>
        <v>16254</v>
      </c>
      <c r="Q2222">
        <v>18900</v>
      </c>
      <c r="R2222">
        <v>298</v>
      </c>
      <c r="S2222">
        <f t="shared" si="140"/>
        <v>3.5</v>
      </c>
    </row>
    <row r="2223" spans="1:19" x14ac:dyDescent="0.25">
      <c r="A2223" t="s">
        <v>305</v>
      </c>
      <c r="B2223" t="s">
        <v>5467</v>
      </c>
      <c r="C2223">
        <v>2013</v>
      </c>
      <c r="D2223">
        <f t="shared" si="137"/>
        <v>140817.25</v>
      </c>
      <c r="E2223">
        <v>87500</v>
      </c>
      <c r="F2223" t="s">
        <v>2990</v>
      </c>
      <c r="G2223" t="s">
        <v>29</v>
      </c>
      <c r="H2223" t="s">
        <v>4556</v>
      </c>
      <c r="I2223" t="s">
        <v>95</v>
      </c>
      <c r="J2223" t="s">
        <v>118</v>
      </c>
      <c r="K2223" t="s">
        <v>146</v>
      </c>
      <c r="L2223" t="s">
        <v>41</v>
      </c>
      <c r="M2223">
        <f t="shared" si="138"/>
        <v>0</v>
      </c>
      <c r="N2223" t="s">
        <v>24</v>
      </c>
      <c r="O2223" t="s">
        <v>5468</v>
      </c>
      <c r="P2223">
        <f t="shared" si="139"/>
        <v>11825</v>
      </c>
      <c r="Q2223">
        <v>13750</v>
      </c>
      <c r="R2223">
        <v>292</v>
      </c>
      <c r="S2223">
        <f t="shared" si="140"/>
        <v>3.6</v>
      </c>
    </row>
    <row r="2224" spans="1:19" x14ac:dyDescent="0.25">
      <c r="A2224" t="s">
        <v>97</v>
      </c>
      <c r="B2224" t="s">
        <v>5101</v>
      </c>
      <c r="C2224">
        <v>2007</v>
      </c>
      <c r="D2224">
        <f t="shared" si="137"/>
        <v>222088.92</v>
      </c>
      <c r="E2224">
        <v>138000</v>
      </c>
      <c r="F2224" t="s">
        <v>1889</v>
      </c>
      <c r="G2224" t="s">
        <v>29</v>
      </c>
      <c r="H2224" t="s">
        <v>5103</v>
      </c>
      <c r="I2224" t="s">
        <v>247</v>
      </c>
      <c r="J2224" t="s">
        <v>118</v>
      </c>
      <c r="K2224" t="s">
        <v>146</v>
      </c>
      <c r="L2224" t="s">
        <v>41</v>
      </c>
      <c r="M2224">
        <f t="shared" si="138"/>
        <v>0</v>
      </c>
      <c r="N2224" t="s">
        <v>24</v>
      </c>
      <c r="O2224" t="s">
        <v>5469</v>
      </c>
      <c r="P2224">
        <f t="shared" si="139"/>
        <v>5848</v>
      </c>
      <c r="Q2224">
        <v>6800</v>
      </c>
      <c r="R2224">
        <v>210</v>
      </c>
      <c r="S2224">
        <f t="shared" si="140"/>
        <v>3.3</v>
      </c>
    </row>
    <row r="2225" spans="1:19" x14ac:dyDescent="0.25">
      <c r="A2225" t="s">
        <v>35</v>
      </c>
      <c r="B2225" t="s">
        <v>4610</v>
      </c>
      <c r="C2225">
        <v>2018</v>
      </c>
      <c r="D2225">
        <f t="shared" si="137"/>
        <v>114087.72194</v>
      </c>
      <c r="E2225">
        <v>70891</v>
      </c>
      <c r="F2225" t="s">
        <v>5470</v>
      </c>
      <c r="G2225" t="s">
        <v>29</v>
      </c>
      <c r="H2225" t="s">
        <v>3657</v>
      </c>
      <c r="I2225" t="s">
        <v>107</v>
      </c>
      <c r="J2225" t="s">
        <v>118</v>
      </c>
      <c r="K2225" t="s">
        <v>22</v>
      </c>
      <c r="L2225" t="s">
        <v>41</v>
      </c>
      <c r="M2225">
        <f t="shared" si="138"/>
        <v>0</v>
      </c>
      <c r="N2225" t="s">
        <v>24</v>
      </c>
      <c r="O2225" t="s">
        <v>5471</v>
      </c>
      <c r="P2225">
        <f t="shared" si="139"/>
        <v>24935.7</v>
      </c>
      <c r="Q2225">
        <v>28995</v>
      </c>
      <c r="R2225">
        <v>260</v>
      </c>
      <c r="S2225">
        <f t="shared" si="140"/>
        <v>3.5</v>
      </c>
    </row>
    <row r="2226" spans="1:19" x14ac:dyDescent="0.25">
      <c r="A2226" t="s">
        <v>1831</v>
      </c>
      <c r="B2226" t="s">
        <v>5472</v>
      </c>
      <c r="C2226">
        <v>2020</v>
      </c>
      <c r="D2226">
        <f t="shared" si="137"/>
        <v>89162.264020000002</v>
      </c>
      <c r="E2226">
        <v>55403</v>
      </c>
      <c r="F2226" t="s">
        <v>5473</v>
      </c>
      <c r="G2226" t="s">
        <v>29</v>
      </c>
      <c r="H2226" t="s">
        <v>874</v>
      </c>
      <c r="I2226" t="s">
        <v>191</v>
      </c>
      <c r="J2226" t="s">
        <v>214</v>
      </c>
      <c r="K2226" t="s">
        <v>33</v>
      </c>
      <c r="L2226" t="s">
        <v>23</v>
      </c>
      <c r="M2226">
        <f t="shared" si="138"/>
        <v>1</v>
      </c>
      <c r="N2226" t="s">
        <v>24</v>
      </c>
      <c r="O2226" t="s">
        <v>5474</v>
      </c>
      <c r="P2226">
        <f t="shared" si="139"/>
        <v>25321.84</v>
      </c>
      <c r="Q2226">
        <v>29444</v>
      </c>
      <c r="R2226">
        <v>310</v>
      </c>
      <c r="S2226">
        <f t="shared" si="140"/>
        <v>3.6</v>
      </c>
    </row>
    <row r="2227" spans="1:19" x14ac:dyDescent="0.25">
      <c r="A2227" t="s">
        <v>68</v>
      </c>
      <c r="B2227" t="s">
        <v>2222</v>
      </c>
      <c r="C2227">
        <v>2022</v>
      </c>
      <c r="D2227">
        <f t="shared" si="137"/>
        <v>5170.8094199999996</v>
      </c>
      <c r="E2227">
        <v>3213</v>
      </c>
      <c r="F2227" t="s">
        <v>5475</v>
      </c>
      <c r="G2227" t="s">
        <v>29</v>
      </c>
      <c r="H2227" t="s">
        <v>2224</v>
      </c>
      <c r="I2227" t="s">
        <v>95</v>
      </c>
      <c r="J2227" t="s">
        <v>22</v>
      </c>
      <c r="K2227" t="s">
        <v>214</v>
      </c>
      <c r="L2227" t="s">
        <v>41</v>
      </c>
      <c r="M2227">
        <f t="shared" si="138"/>
        <v>0</v>
      </c>
      <c r="N2227" t="s">
        <v>24</v>
      </c>
      <c r="O2227" t="s">
        <v>5476</v>
      </c>
      <c r="P2227">
        <f t="shared" si="139"/>
        <v>77395.7</v>
      </c>
      <c r="Q2227">
        <v>89995</v>
      </c>
      <c r="R2227">
        <v>503</v>
      </c>
      <c r="S2227">
        <f t="shared" si="140"/>
        <v>3</v>
      </c>
    </row>
    <row r="2228" spans="1:19" x14ac:dyDescent="0.25">
      <c r="A2228" t="s">
        <v>2213</v>
      </c>
      <c r="B2228" t="s">
        <v>5477</v>
      </c>
      <c r="C2228">
        <v>2005</v>
      </c>
      <c r="D2228">
        <f t="shared" si="137"/>
        <v>229031.61275999999</v>
      </c>
      <c r="E2228">
        <v>142314</v>
      </c>
      <c r="F2228" t="s">
        <v>5478</v>
      </c>
      <c r="G2228" t="s">
        <v>29</v>
      </c>
      <c r="H2228" t="s">
        <v>1235</v>
      </c>
      <c r="I2228" t="s">
        <v>134</v>
      </c>
      <c r="J2228" t="s">
        <v>214</v>
      </c>
      <c r="K2228" t="s">
        <v>214</v>
      </c>
      <c r="L2228" t="s">
        <v>23</v>
      </c>
      <c r="M2228">
        <f t="shared" si="138"/>
        <v>1</v>
      </c>
      <c r="N2228" t="s">
        <v>24</v>
      </c>
      <c r="O2228" t="s">
        <v>5479</v>
      </c>
      <c r="P2228">
        <f t="shared" si="139"/>
        <v>18919.14</v>
      </c>
      <c r="Q2228">
        <v>21999</v>
      </c>
      <c r="R2228">
        <v>400</v>
      </c>
      <c r="S2228">
        <f t="shared" si="140"/>
        <v>6</v>
      </c>
    </row>
    <row r="2229" spans="1:19" x14ac:dyDescent="0.25">
      <c r="A2229" t="s">
        <v>97</v>
      </c>
      <c r="B2229" t="s">
        <v>3924</v>
      </c>
      <c r="C2229">
        <v>2013</v>
      </c>
      <c r="D2229">
        <f t="shared" si="137"/>
        <v>85295.02</v>
      </c>
      <c r="E2229">
        <v>53000</v>
      </c>
      <c r="F2229" t="s">
        <v>1902</v>
      </c>
      <c r="G2229" t="s">
        <v>29</v>
      </c>
      <c r="H2229" t="s">
        <v>4665</v>
      </c>
      <c r="I2229" t="s">
        <v>72</v>
      </c>
      <c r="J2229" t="s">
        <v>40</v>
      </c>
      <c r="K2229" t="s">
        <v>22</v>
      </c>
      <c r="L2229" t="s">
        <v>41</v>
      </c>
      <c r="M2229">
        <f t="shared" si="138"/>
        <v>0</v>
      </c>
      <c r="N2229" t="s">
        <v>24</v>
      </c>
      <c r="O2229" t="s">
        <v>5480</v>
      </c>
      <c r="P2229">
        <f t="shared" si="139"/>
        <v>31596.399999999998</v>
      </c>
      <c r="Q2229">
        <v>36740</v>
      </c>
      <c r="R2229">
        <v>260</v>
      </c>
      <c r="S2229">
        <f t="shared" si="140"/>
        <v>4</v>
      </c>
    </row>
    <row r="2230" spans="1:19" x14ac:dyDescent="0.25">
      <c r="A2230" t="s">
        <v>26</v>
      </c>
      <c r="B2230" t="s">
        <v>4691</v>
      </c>
      <c r="C2230">
        <v>2014</v>
      </c>
      <c r="D2230">
        <f t="shared" si="137"/>
        <v>193523.13500000001</v>
      </c>
      <c r="E2230">
        <v>120250</v>
      </c>
      <c r="F2230" t="s">
        <v>5481</v>
      </c>
      <c r="G2230" t="s">
        <v>29</v>
      </c>
      <c r="H2230" t="s">
        <v>5482</v>
      </c>
      <c r="I2230" t="s">
        <v>72</v>
      </c>
      <c r="J2230" t="s">
        <v>40</v>
      </c>
      <c r="K2230" t="s">
        <v>33</v>
      </c>
      <c r="L2230" t="s">
        <v>41</v>
      </c>
      <c r="M2230">
        <f t="shared" si="138"/>
        <v>0</v>
      </c>
      <c r="N2230" t="s">
        <v>24</v>
      </c>
      <c r="O2230" t="s">
        <v>309</v>
      </c>
      <c r="P2230">
        <f t="shared" si="139"/>
        <v>6450</v>
      </c>
      <c r="Q2230">
        <v>7500</v>
      </c>
      <c r="R2230">
        <v>145</v>
      </c>
      <c r="S2230">
        <f t="shared" si="140"/>
        <v>1.8</v>
      </c>
    </row>
    <row r="2231" spans="1:19" x14ac:dyDescent="0.25">
      <c r="A2231" t="s">
        <v>277</v>
      </c>
      <c r="B2231" t="s">
        <v>2161</v>
      </c>
      <c r="C2231">
        <v>2015</v>
      </c>
      <c r="D2231">
        <f t="shared" si="137"/>
        <v>116401.95286</v>
      </c>
      <c r="E2231">
        <v>72329</v>
      </c>
      <c r="F2231" t="s">
        <v>5483</v>
      </c>
      <c r="G2231" t="s">
        <v>29</v>
      </c>
      <c r="H2231" t="s">
        <v>410</v>
      </c>
      <c r="I2231" t="s">
        <v>48</v>
      </c>
      <c r="J2231" t="s">
        <v>61</v>
      </c>
      <c r="K2231" t="s">
        <v>22</v>
      </c>
      <c r="L2231" t="s">
        <v>41</v>
      </c>
      <c r="M2231">
        <f t="shared" si="138"/>
        <v>0</v>
      </c>
      <c r="N2231" t="s">
        <v>24</v>
      </c>
      <c r="O2231" t="s">
        <v>1090</v>
      </c>
      <c r="P2231">
        <f t="shared" si="139"/>
        <v>25370</v>
      </c>
      <c r="Q2231">
        <v>29500</v>
      </c>
      <c r="R2231">
        <v>340</v>
      </c>
      <c r="S2231">
        <f t="shared" si="140"/>
        <v>3</v>
      </c>
    </row>
    <row r="2232" spans="1:19" x14ac:dyDescent="0.25">
      <c r="A2232" t="s">
        <v>292</v>
      </c>
      <c r="B2232" t="s">
        <v>5281</v>
      </c>
      <c r="C2232">
        <v>2007</v>
      </c>
      <c r="D2232">
        <f t="shared" si="137"/>
        <v>247342.68328</v>
      </c>
      <c r="E2232">
        <v>153692</v>
      </c>
      <c r="F2232" t="s">
        <v>5484</v>
      </c>
      <c r="G2232" t="s">
        <v>29</v>
      </c>
      <c r="H2232" t="s">
        <v>5485</v>
      </c>
      <c r="I2232" t="s">
        <v>557</v>
      </c>
      <c r="J2232" t="s">
        <v>146</v>
      </c>
      <c r="K2232" t="s">
        <v>22</v>
      </c>
      <c r="L2232" t="s">
        <v>41</v>
      </c>
      <c r="M2232">
        <f t="shared" si="138"/>
        <v>0</v>
      </c>
      <c r="N2232" t="s">
        <v>24</v>
      </c>
      <c r="O2232" t="s">
        <v>578</v>
      </c>
      <c r="P2232">
        <f t="shared" si="139"/>
        <v>8595.7000000000007</v>
      </c>
      <c r="Q2232">
        <v>9995</v>
      </c>
      <c r="R2232">
        <v>242</v>
      </c>
      <c r="S2232">
        <f t="shared" si="140"/>
        <v>3.7</v>
      </c>
    </row>
    <row r="2233" spans="1:19" x14ac:dyDescent="0.25">
      <c r="A2233" t="s">
        <v>79</v>
      </c>
      <c r="B2233" t="s">
        <v>2010</v>
      </c>
      <c r="C2233">
        <v>2021</v>
      </c>
      <c r="D2233">
        <f t="shared" si="137"/>
        <v>52577.137799999997</v>
      </c>
      <c r="E2233">
        <v>32670</v>
      </c>
      <c r="F2233" t="s">
        <v>5486</v>
      </c>
      <c r="H2233" t="s">
        <v>3817</v>
      </c>
      <c r="I2233" t="s">
        <v>72</v>
      </c>
      <c r="J2233" t="s">
        <v>118</v>
      </c>
      <c r="K2233" t="s">
        <v>22</v>
      </c>
      <c r="L2233" t="s">
        <v>41</v>
      </c>
      <c r="M2233">
        <f t="shared" si="138"/>
        <v>0</v>
      </c>
      <c r="N2233" t="s">
        <v>24</v>
      </c>
      <c r="O2233" t="s">
        <v>1193</v>
      </c>
      <c r="P2233">
        <f t="shared" si="139"/>
        <v>31820</v>
      </c>
      <c r="Q2233">
        <v>37000</v>
      </c>
      <c r="R2233" t="e">
        <v>#VALUE!</v>
      </c>
      <c r="S2233" t="e">
        <f t="shared" si="140"/>
        <v>#VALUE!</v>
      </c>
    </row>
    <row r="2234" spans="1:19" x14ac:dyDescent="0.25">
      <c r="A2234" t="s">
        <v>16</v>
      </c>
      <c r="B2234" t="s">
        <v>1858</v>
      </c>
      <c r="C2234">
        <v>2018</v>
      </c>
      <c r="D2234">
        <f t="shared" si="137"/>
        <v>378194.9</v>
      </c>
      <c r="E2234">
        <v>235000</v>
      </c>
      <c r="F2234" t="s">
        <v>5487</v>
      </c>
      <c r="G2234" t="s">
        <v>29</v>
      </c>
      <c r="H2234" t="s">
        <v>1151</v>
      </c>
      <c r="I2234" t="s">
        <v>72</v>
      </c>
      <c r="J2234" t="s">
        <v>118</v>
      </c>
      <c r="K2234" t="s">
        <v>33</v>
      </c>
      <c r="M2234">
        <f t="shared" si="138"/>
        <v>0</v>
      </c>
      <c r="O2234" t="s">
        <v>546</v>
      </c>
      <c r="P2234">
        <f t="shared" si="139"/>
        <v>15480</v>
      </c>
      <c r="Q2234">
        <v>18000</v>
      </c>
      <c r="R2234">
        <v>275</v>
      </c>
      <c r="S2234">
        <f t="shared" si="140"/>
        <v>3.7</v>
      </c>
    </row>
    <row r="2235" spans="1:19" x14ac:dyDescent="0.25">
      <c r="A2235" t="s">
        <v>465</v>
      </c>
      <c r="B2235" t="s">
        <v>5488</v>
      </c>
      <c r="C2235">
        <v>2022</v>
      </c>
      <c r="D2235">
        <f t="shared" si="137"/>
        <v>13970.680539999999</v>
      </c>
      <c r="E2235">
        <v>8681</v>
      </c>
      <c r="F2235" t="s">
        <v>5489</v>
      </c>
      <c r="H2235" t="s">
        <v>468</v>
      </c>
      <c r="I2235" t="s">
        <v>72</v>
      </c>
      <c r="J2235" t="s">
        <v>33</v>
      </c>
      <c r="K2235" t="s">
        <v>22</v>
      </c>
      <c r="L2235" t="s">
        <v>41</v>
      </c>
      <c r="M2235">
        <f t="shared" si="138"/>
        <v>0</v>
      </c>
      <c r="N2235" t="s">
        <v>24</v>
      </c>
      <c r="O2235" t="s">
        <v>3888</v>
      </c>
      <c r="P2235">
        <f t="shared" si="139"/>
        <v>70520</v>
      </c>
      <c r="Q2235">
        <v>82000</v>
      </c>
      <c r="R2235">
        <v>835</v>
      </c>
      <c r="S2235" t="e">
        <f t="shared" si="140"/>
        <v>#VALUE!</v>
      </c>
    </row>
    <row r="2236" spans="1:19" x14ac:dyDescent="0.25">
      <c r="A2236" t="s">
        <v>50</v>
      </c>
      <c r="B2236" t="s">
        <v>5490</v>
      </c>
      <c r="C2236">
        <v>2012</v>
      </c>
      <c r="D2236">
        <f t="shared" si="137"/>
        <v>158359.05600000001</v>
      </c>
      <c r="E2236">
        <v>98400</v>
      </c>
      <c r="F2236" t="s">
        <v>5491</v>
      </c>
      <c r="G2236" t="s">
        <v>29</v>
      </c>
      <c r="H2236" t="s">
        <v>1694</v>
      </c>
      <c r="I2236" t="s">
        <v>48</v>
      </c>
      <c r="J2236" t="s">
        <v>118</v>
      </c>
      <c r="K2236" t="s">
        <v>118</v>
      </c>
      <c r="L2236" t="s">
        <v>41</v>
      </c>
      <c r="M2236">
        <f t="shared" si="138"/>
        <v>0</v>
      </c>
      <c r="N2236" t="s">
        <v>24</v>
      </c>
      <c r="O2236" t="s">
        <v>546</v>
      </c>
      <c r="P2236">
        <f t="shared" si="139"/>
        <v>15480</v>
      </c>
      <c r="Q2236">
        <v>18000</v>
      </c>
      <c r="R2236">
        <v>333</v>
      </c>
      <c r="S2236">
        <f t="shared" si="140"/>
        <v>3</v>
      </c>
    </row>
    <row r="2237" spans="1:19" x14ac:dyDescent="0.25">
      <c r="A2237" t="s">
        <v>97</v>
      </c>
      <c r="B2237" t="s">
        <v>5492</v>
      </c>
      <c r="C2237">
        <v>2023</v>
      </c>
      <c r="D2237">
        <f t="shared" si="137"/>
        <v>2253.076</v>
      </c>
      <c r="E2237">
        <v>1400</v>
      </c>
      <c r="F2237" t="s">
        <v>5493</v>
      </c>
      <c r="G2237" t="s">
        <v>29</v>
      </c>
      <c r="H2237" t="s">
        <v>3431</v>
      </c>
      <c r="I2237" t="s">
        <v>72</v>
      </c>
      <c r="J2237" t="s">
        <v>118</v>
      </c>
      <c r="K2237" t="s">
        <v>22</v>
      </c>
      <c r="L2237" t="s">
        <v>41</v>
      </c>
      <c r="M2237">
        <f t="shared" si="138"/>
        <v>0</v>
      </c>
      <c r="N2237" t="s">
        <v>24</v>
      </c>
      <c r="O2237" t="s">
        <v>2659</v>
      </c>
      <c r="P2237">
        <f t="shared" si="139"/>
        <v>39990</v>
      </c>
      <c r="Q2237">
        <v>46500</v>
      </c>
      <c r="R2237">
        <v>270</v>
      </c>
      <c r="S2237">
        <f t="shared" si="140"/>
        <v>4</v>
      </c>
    </row>
    <row r="2238" spans="1:19" x14ac:dyDescent="0.25">
      <c r="A2238" t="s">
        <v>79</v>
      </c>
      <c r="B2238" t="s">
        <v>5494</v>
      </c>
      <c r="C2238">
        <v>2018</v>
      </c>
      <c r="D2238">
        <f t="shared" si="137"/>
        <v>51498.879999999997</v>
      </c>
      <c r="E2238">
        <v>32000</v>
      </c>
      <c r="F2238" t="s">
        <v>1174</v>
      </c>
      <c r="H2238" t="s">
        <v>1228</v>
      </c>
      <c r="I2238" t="s">
        <v>72</v>
      </c>
      <c r="J2238" t="s">
        <v>22</v>
      </c>
      <c r="K2238" t="s">
        <v>22</v>
      </c>
      <c r="L2238" t="s">
        <v>41</v>
      </c>
      <c r="M2238">
        <f t="shared" si="138"/>
        <v>0</v>
      </c>
      <c r="N2238" t="s">
        <v>24</v>
      </c>
      <c r="O2238" t="s">
        <v>1136</v>
      </c>
      <c r="P2238">
        <f t="shared" si="139"/>
        <v>25799.14</v>
      </c>
      <c r="Q2238">
        <v>29999</v>
      </c>
      <c r="R2238">
        <v>271</v>
      </c>
      <c r="S2238" t="e">
        <f t="shared" si="140"/>
        <v>#VALUE!</v>
      </c>
    </row>
    <row r="2239" spans="1:19" x14ac:dyDescent="0.25">
      <c r="A2239" t="s">
        <v>16</v>
      </c>
      <c r="B2239" t="s">
        <v>5495</v>
      </c>
      <c r="C2239">
        <v>1997</v>
      </c>
      <c r="D2239">
        <f t="shared" si="137"/>
        <v>149346.75200000001</v>
      </c>
      <c r="E2239">
        <v>92800</v>
      </c>
      <c r="F2239" t="s">
        <v>5496</v>
      </c>
      <c r="G2239" t="s">
        <v>29</v>
      </c>
      <c r="H2239" t="s">
        <v>5497</v>
      </c>
      <c r="I2239" t="s">
        <v>557</v>
      </c>
      <c r="J2239" t="s">
        <v>118</v>
      </c>
      <c r="K2239" t="s">
        <v>33</v>
      </c>
      <c r="L2239" t="s">
        <v>41</v>
      </c>
      <c r="M2239">
        <f t="shared" si="138"/>
        <v>0</v>
      </c>
      <c r="N2239" t="s">
        <v>24</v>
      </c>
      <c r="O2239" t="s">
        <v>621</v>
      </c>
      <c r="P2239">
        <f t="shared" si="139"/>
        <v>7740</v>
      </c>
      <c r="Q2239">
        <v>9000</v>
      </c>
      <c r="R2239">
        <v>210</v>
      </c>
      <c r="S2239">
        <f t="shared" si="140"/>
        <v>5.8</v>
      </c>
    </row>
    <row r="2240" spans="1:19" x14ac:dyDescent="0.25">
      <c r="A2240" t="s">
        <v>120</v>
      </c>
      <c r="B2240" t="s">
        <v>1652</v>
      </c>
      <c r="C2240">
        <v>2021</v>
      </c>
      <c r="D2240">
        <f t="shared" si="137"/>
        <v>120943.51033999999</v>
      </c>
      <c r="E2240">
        <v>75151</v>
      </c>
      <c r="F2240" t="s">
        <v>5498</v>
      </c>
      <c r="G2240" t="s">
        <v>29</v>
      </c>
      <c r="H2240" t="s">
        <v>1654</v>
      </c>
      <c r="I2240" t="s">
        <v>72</v>
      </c>
      <c r="J2240" t="s">
        <v>22</v>
      </c>
      <c r="K2240" t="s">
        <v>22</v>
      </c>
      <c r="L2240" t="s">
        <v>41</v>
      </c>
      <c r="M2240">
        <f t="shared" si="138"/>
        <v>0</v>
      </c>
      <c r="N2240" t="s">
        <v>24</v>
      </c>
      <c r="O2240" t="s">
        <v>379</v>
      </c>
      <c r="P2240">
        <f t="shared" si="139"/>
        <v>111800</v>
      </c>
      <c r="Q2240">
        <v>130000</v>
      </c>
      <c r="R2240">
        <v>416</v>
      </c>
      <c r="S2240">
        <f t="shared" si="140"/>
        <v>4</v>
      </c>
    </row>
    <row r="2241" spans="1:19" x14ac:dyDescent="0.25">
      <c r="A2241" t="s">
        <v>450</v>
      </c>
      <c r="B2241" t="s">
        <v>5499</v>
      </c>
      <c r="C2241">
        <v>2008</v>
      </c>
      <c r="D2241">
        <f t="shared" si="137"/>
        <v>151277.96</v>
      </c>
      <c r="E2241">
        <v>94000</v>
      </c>
      <c r="F2241" t="s">
        <v>1393</v>
      </c>
      <c r="G2241" t="s">
        <v>29</v>
      </c>
      <c r="H2241" t="s">
        <v>5500</v>
      </c>
      <c r="I2241" t="s">
        <v>134</v>
      </c>
      <c r="J2241" t="s">
        <v>33</v>
      </c>
      <c r="K2241" t="s">
        <v>40</v>
      </c>
      <c r="L2241" t="s">
        <v>41</v>
      </c>
      <c r="M2241">
        <f t="shared" si="138"/>
        <v>0</v>
      </c>
      <c r="N2241" t="s">
        <v>24</v>
      </c>
      <c r="O2241" t="s">
        <v>683</v>
      </c>
      <c r="P2241">
        <f t="shared" si="139"/>
        <v>10750</v>
      </c>
      <c r="Q2241">
        <v>12500</v>
      </c>
      <c r="R2241">
        <v>243</v>
      </c>
      <c r="S2241">
        <f t="shared" si="140"/>
        <v>2.5</v>
      </c>
    </row>
    <row r="2242" spans="1:19" x14ac:dyDescent="0.25">
      <c r="A2242" t="s">
        <v>120</v>
      </c>
      <c r="B2242" t="s">
        <v>2735</v>
      </c>
      <c r="C2242">
        <v>2014</v>
      </c>
      <c r="D2242">
        <f t="shared" si="137"/>
        <v>108389.049</v>
      </c>
      <c r="E2242">
        <v>67350</v>
      </c>
      <c r="F2242" t="s">
        <v>5501</v>
      </c>
      <c r="G2242" t="s">
        <v>29</v>
      </c>
      <c r="H2242" t="s">
        <v>342</v>
      </c>
      <c r="I2242" t="s">
        <v>48</v>
      </c>
      <c r="J2242" t="s">
        <v>61</v>
      </c>
      <c r="K2242" t="s">
        <v>136</v>
      </c>
      <c r="L2242" t="s">
        <v>23</v>
      </c>
      <c r="M2242">
        <f t="shared" si="138"/>
        <v>1</v>
      </c>
      <c r="N2242" t="s">
        <v>24</v>
      </c>
      <c r="O2242" t="s">
        <v>3753</v>
      </c>
      <c r="P2242">
        <f t="shared" si="139"/>
        <v>16082</v>
      </c>
      <c r="Q2242">
        <v>18700</v>
      </c>
      <c r="R2242">
        <v>302</v>
      </c>
      <c r="S2242">
        <f t="shared" si="140"/>
        <v>3.5</v>
      </c>
    </row>
    <row r="2243" spans="1:19" x14ac:dyDescent="0.25">
      <c r="A2243" t="s">
        <v>68</v>
      </c>
      <c r="B2243" t="s">
        <v>1703</v>
      </c>
      <c r="C2243">
        <v>2001</v>
      </c>
      <c r="D2243">
        <f t="shared" ref="D2243:D2306" si="141">E2243*1.60934</f>
        <v>107021.11</v>
      </c>
      <c r="E2243">
        <v>66500</v>
      </c>
      <c r="F2243" t="s">
        <v>4894</v>
      </c>
      <c r="G2243" t="s">
        <v>29</v>
      </c>
      <c r="H2243" t="s">
        <v>4329</v>
      </c>
      <c r="I2243" t="s">
        <v>134</v>
      </c>
      <c r="J2243" t="s">
        <v>214</v>
      </c>
      <c r="K2243" t="s">
        <v>22</v>
      </c>
      <c r="L2243" t="s">
        <v>41</v>
      </c>
      <c r="M2243">
        <f t="shared" ref="M2243:M2306" si="142">IF(ISNUMBER(SEARCH("At least 1 accident or damage reported", L2243)), 1, 0)</f>
        <v>0</v>
      </c>
      <c r="N2243" t="s">
        <v>24</v>
      </c>
      <c r="O2243" t="s">
        <v>352</v>
      </c>
      <c r="P2243">
        <f t="shared" ref="P2243:P2306" si="143">Q2243*0.86</f>
        <v>18060</v>
      </c>
      <c r="Q2243">
        <v>21000</v>
      </c>
      <c r="R2243">
        <v>333</v>
      </c>
      <c r="S2243">
        <f t="shared" ref="S2243:S2306" si="144">VALUE(SUBSTITUTE(MID(H2243, SEARCH("L", H2243)-4, 4), "L", ""))</f>
        <v>3.2</v>
      </c>
    </row>
    <row r="2244" spans="1:19" x14ac:dyDescent="0.25">
      <c r="A2244" t="s">
        <v>120</v>
      </c>
      <c r="B2244" t="s">
        <v>5502</v>
      </c>
      <c r="C2244">
        <v>2014</v>
      </c>
      <c r="D2244">
        <f t="shared" si="141"/>
        <v>113638.71608</v>
      </c>
      <c r="E2244">
        <v>70612</v>
      </c>
      <c r="F2244" t="s">
        <v>5503</v>
      </c>
      <c r="G2244" t="s">
        <v>29</v>
      </c>
      <c r="H2244" t="s">
        <v>5504</v>
      </c>
      <c r="I2244" t="s">
        <v>48</v>
      </c>
      <c r="J2244" t="s">
        <v>118</v>
      </c>
      <c r="K2244" t="s">
        <v>146</v>
      </c>
      <c r="L2244" t="s">
        <v>41</v>
      </c>
      <c r="M2244">
        <f t="shared" si="142"/>
        <v>0</v>
      </c>
      <c r="N2244" t="s">
        <v>24</v>
      </c>
      <c r="O2244" t="s">
        <v>537</v>
      </c>
      <c r="P2244">
        <f t="shared" si="143"/>
        <v>12470</v>
      </c>
      <c r="Q2244">
        <v>14500</v>
      </c>
      <c r="R2244">
        <v>201</v>
      </c>
      <c r="S2244">
        <f t="shared" si="144"/>
        <v>1.8</v>
      </c>
    </row>
    <row r="2245" spans="1:19" x14ac:dyDescent="0.25">
      <c r="A2245" t="s">
        <v>97</v>
      </c>
      <c r="B2245" t="s">
        <v>5505</v>
      </c>
      <c r="C2245">
        <v>2007</v>
      </c>
      <c r="D2245">
        <f t="shared" si="141"/>
        <v>181259.96419999999</v>
      </c>
      <c r="E2245">
        <v>112630</v>
      </c>
      <c r="F2245" t="s">
        <v>5506</v>
      </c>
      <c r="G2245" t="s">
        <v>29</v>
      </c>
      <c r="H2245" t="s">
        <v>2410</v>
      </c>
      <c r="I2245" t="s">
        <v>247</v>
      </c>
      <c r="J2245" t="s">
        <v>61</v>
      </c>
      <c r="K2245" t="s">
        <v>33</v>
      </c>
      <c r="L2245" t="s">
        <v>23</v>
      </c>
      <c r="M2245">
        <f t="shared" si="142"/>
        <v>1</v>
      </c>
      <c r="N2245" t="s">
        <v>24</v>
      </c>
      <c r="O2245" t="s">
        <v>818</v>
      </c>
      <c r="P2245">
        <f t="shared" si="143"/>
        <v>9890</v>
      </c>
      <c r="Q2245">
        <v>11500</v>
      </c>
      <c r="R2245">
        <v>266</v>
      </c>
      <c r="S2245">
        <f t="shared" si="144"/>
        <v>3.5</v>
      </c>
    </row>
    <row r="2246" spans="1:19" x14ac:dyDescent="0.25">
      <c r="A2246" t="s">
        <v>125</v>
      </c>
      <c r="B2246" t="s">
        <v>5507</v>
      </c>
      <c r="C2246">
        <v>2014</v>
      </c>
      <c r="D2246">
        <f t="shared" si="141"/>
        <v>200692.74470000001</v>
      </c>
      <c r="E2246">
        <v>124705</v>
      </c>
      <c r="F2246" t="s">
        <v>5508</v>
      </c>
      <c r="G2246" t="s">
        <v>19</v>
      </c>
      <c r="H2246" t="s">
        <v>5079</v>
      </c>
      <c r="I2246" t="s">
        <v>72</v>
      </c>
      <c r="J2246" t="s">
        <v>22</v>
      </c>
      <c r="K2246" t="s">
        <v>22</v>
      </c>
      <c r="L2246" t="s">
        <v>41</v>
      </c>
      <c r="M2246">
        <f t="shared" si="142"/>
        <v>0</v>
      </c>
      <c r="N2246" t="s">
        <v>24</v>
      </c>
      <c r="O2246" t="s">
        <v>5509</v>
      </c>
      <c r="P2246">
        <f t="shared" si="143"/>
        <v>5589.14</v>
      </c>
      <c r="Q2246">
        <v>6499</v>
      </c>
      <c r="R2246">
        <v>283</v>
      </c>
      <c r="S2246">
        <f t="shared" si="144"/>
        <v>3.6</v>
      </c>
    </row>
    <row r="2247" spans="1:19" x14ac:dyDescent="0.25">
      <c r="A2247" t="s">
        <v>68</v>
      </c>
      <c r="B2247" t="s">
        <v>2385</v>
      </c>
      <c r="C2247">
        <v>2018</v>
      </c>
      <c r="D2247">
        <f t="shared" si="141"/>
        <v>98169.74</v>
      </c>
      <c r="E2247">
        <v>61000</v>
      </c>
      <c r="F2247" t="s">
        <v>1788</v>
      </c>
      <c r="G2247" t="s">
        <v>29</v>
      </c>
      <c r="H2247" t="s">
        <v>2387</v>
      </c>
      <c r="I2247" t="s">
        <v>134</v>
      </c>
      <c r="J2247" t="s">
        <v>40</v>
      </c>
      <c r="K2247" t="s">
        <v>22</v>
      </c>
      <c r="L2247" t="s">
        <v>23</v>
      </c>
      <c r="M2247">
        <f t="shared" si="142"/>
        <v>1</v>
      </c>
      <c r="N2247" t="s">
        <v>24</v>
      </c>
      <c r="O2247" t="s">
        <v>457</v>
      </c>
      <c r="P2247">
        <f t="shared" si="143"/>
        <v>29240</v>
      </c>
      <c r="Q2247">
        <v>34000</v>
      </c>
      <c r="R2247">
        <v>335</v>
      </c>
      <c r="S2247">
        <f t="shared" si="144"/>
        <v>3</v>
      </c>
    </row>
    <row r="2248" spans="1:19" x14ac:dyDescent="0.25">
      <c r="A2248" t="s">
        <v>567</v>
      </c>
      <c r="B2248" t="s">
        <v>5510</v>
      </c>
      <c r="C2248">
        <v>2017</v>
      </c>
      <c r="D2248">
        <f t="shared" si="141"/>
        <v>253104.12048000001</v>
      </c>
      <c r="E2248">
        <v>157272</v>
      </c>
      <c r="F2248" t="s">
        <v>5511</v>
      </c>
      <c r="G2248" t="s">
        <v>245</v>
      </c>
      <c r="H2248" t="s">
        <v>2909</v>
      </c>
      <c r="I2248" t="s">
        <v>21</v>
      </c>
      <c r="J2248" t="s">
        <v>118</v>
      </c>
      <c r="K2248" t="s">
        <v>33</v>
      </c>
      <c r="L2248" t="s">
        <v>23</v>
      </c>
      <c r="M2248">
        <f t="shared" si="142"/>
        <v>1</v>
      </c>
      <c r="N2248" t="s">
        <v>24</v>
      </c>
      <c r="O2248" t="s">
        <v>4260</v>
      </c>
      <c r="P2248">
        <f t="shared" si="143"/>
        <v>28379.14</v>
      </c>
      <c r="Q2248">
        <v>32999</v>
      </c>
      <c r="R2248">
        <v>350</v>
      </c>
      <c r="S2248">
        <f t="shared" si="144"/>
        <v>6.7</v>
      </c>
    </row>
    <row r="2249" spans="1:19" x14ac:dyDescent="0.25">
      <c r="A2249" t="s">
        <v>120</v>
      </c>
      <c r="B2249" t="s">
        <v>2913</v>
      </c>
      <c r="C2249">
        <v>2015</v>
      </c>
      <c r="D2249">
        <f t="shared" si="141"/>
        <v>135184.56</v>
      </c>
      <c r="E2249">
        <v>84000</v>
      </c>
      <c r="F2249" t="s">
        <v>65</v>
      </c>
      <c r="G2249" t="s">
        <v>29</v>
      </c>
      <c r="H2249" t="s">
        <v>190</v>
      </c>
      <c r="I2249" t="s">
        <v>48</v>
      </c>
      <c r="J2249" t="s">
        <v>40</v>
      </c>
      <c r="K2249" t="s">
        <v>33</v>
      </c>
      <c r="L2249" t="s">
        <v>41</v>
      </c>
      <c r="M2249">
        <f t="shared" si="142"/>
        <v>0</v>
      </c>
      <c r="N2249" t="s">
        <v>24</v>
      </c>
      <c r="O2249" t="s">
        <v>5512</v>
      </c>
      <c r="P2249">
        <f t="shared" si="143"/>
        <v>17543.14</v>
      </c>
      <c r="Q2249">
        <v>20399</v>
      </c>
      <c r="R2249">
        <v>362</v>
      </c>
      <c r="S2249">
        <f t="shared" si="144"/>
        <v>3</v>
      </c>
    </row>
    <row r="2250" spans="1:19" x14ac:dyDescent="0.25">
      <c r="A2250" t="s">
        <v>210</v>
      </c>
      <c r="B2250" t="s">
        <v>538</v>
      </c>
      <c r="C2250">
        <v>2020</v>
      </c>
      <c r="D2250">
        <f t="shared" si="141"/>
        <v>45030.942539999996</v>
      </c>
      <c r="E2250">
        <v>27981</v>
      </c>
      <c r="F2250" t="s">
        <v>5513</v>
      </c>
      <c r="G2250" t="s">
        <v>29</v>
      </c>
      <c r="H2250" t="s">
        <v>540</v>
      </c>
      <c r="I2250" t="s">
        <v>72</v>
      </c>
      <c r="J2250" t="s">
        <v>214</v>
      </c>
      <c r="K2250" t="s">
        <v>22</v>
      </c>
      <c r="L2250" t="s">
        <v>41</v>
      </c>
      <c r="M2250">
        <f t="shared" si="142"/>
        <v>0</v>
      </c>
      <c r="N2250" t="s">
        <v>24</v>
      </c>
      <c r="O2250" t="s">
        <v>541</v>
      </c>
      <c r="P2250">
        <f t="shared" si="143"/>
        <v>40850</v>
      </c>
      <c r="Q2250">
        <v>47500</v>
      </c>
      <c r="R2250">
        <v>285</v>
      </c>
      <c r="S2250">
        <f t="shared" si="144"/>
        <v>3.6</v>
      </c>
    </row>
    <row r="2251" spans="1:19" x14ac:dyDescent="0.25">
      <c r="A2251" t="s">
        <v>232</v>
      </c>
      <c r="B2251" t="s">
        <v>1993</v>
      </c>
      <c r="C2251">
        <v>2009</v>
      </c>
      <c r="D2251">
        <f t="shared" si="141"/>
        <v>28968.12</v>
      </c>
      <c r="E2251">
        <v>18000</v>
      </c>
      <c r="F2251" t="s">
        <v>3244</v>
      </c>
      <c r="G2251" t="s">
        <v>29</v>
      </c>
      <c r="H2251" t="s">
        <v>5514</v>
      </c>
      <c r="I2251" t="s">
        <v>72</v>
      </c>
      <c r="J2251" t="s">
        <v>40</v>
      </c>
      <c r="K2251" t="s">
        <v>146</v>
      </c>
      <c r="L2251" t="s">
        <v>41</v>
      </c>
      <c r="M2251">
        <f t="shared" si="142"/>
        <v>0</v>
      </c>
      <c r="N2251" t="s">
        <v>24</v>
      </c>
      <c r="O2251" t="s">
        <v>1149</v>
      </c>
      <c r="P2251">
        <f t="shared" si="143"/>
        <v>54180</v>
      </c>
      <c r="Q2251">
        <v>63000</v>
      </c>
      <c r="R2251">
        <v>552</v>
      </c>
      <c r="S2251">
        <f t="shared" si="144"/>
        <v>6</v>
      </c>
    </row>
    <row r="2252" spans="1:19" x14ac:dyDescent="0.25">
      <c r="A2252" t="s">
        <v>79</v>
      </c>
      <c r="B2252" t="s">
        <v>2010</v>
      </c>
      <c r="C2252">
        <v>2019</v>
      </c>
      <c r="D2252">
        <f t="shared" si="141"/>
        <v>43650.128819999998</v>
      </c>
      <c r="E2252">
        <v>27123</v>
      </c>
      <c r="F2252" t="s">
        <v>5515</v>
      </c>
      <c r="H2252" t="s">
        <v>1906</v>
      </c>
      <c r="I2252" t="s">
        <v>72</v>
      </c>
      <c r="J2252" t="s">
        <v>214</v>
      </c>
      <c r="K2252" t="s">
        <v>22</v>
      </c>
      <c r="L2252" t="s">
        <v>41</v>
      </c>
      <c r="M2252">
        <f t="shared" si="142"/>
        <v>0</v>
      </c>
      <c r="N2252" t="s">
        <v>24</v>
      </c>
      <c r="O2252" t="s">
        <v>5516</v>
      </c>
      <c r="P2252">
        <f t="shared" si="143"/>
        <v>32852</v>
      </c>
      <c r="Q2252">
        <v>38200</v>
      </c>
      <c r="R2252">
        <v>425</v>
      </c>
      <c r="S2252" t="e">
        <f t="shared" si="144"/>
        <v>#VALUE!</v>
      </c>
    </row>
    <row r="2253" spans="1:19" x14ac:dyDescent="0.25">
      <c r="A2253" t="s">
        <v>148</v>
      </c>
      <c r="B2253" t="s">
        <v>5194</v>
      </c>
      <c r="C2253">
        <v>2021</v>
      </c>
      <c r="D2253">
        <f t="shared" si="141"/>
        <v>4913.31502</v>
      </c>
      <c r="E2253">
        <v>3053</v>
      </c>
      <c r="F2253" t="s">
        <v>5517</v>
      </c>
      <c r="G2253" t="s">
        <v>29</v>
      </c>
      <c r="H2253" t="s">
        <v>1368</v>
      </c>
      <c r="I2253" t="s">
        <v>107</v>
      </c>
      <c r="J2253" t="s">
        <v>61</v>
      </c>
      <c r="K2253" t="s">
        <v>33</v>
      </c>
      <c r="L2253" t="s">
        <v>41</v>
      </c>
      <c r="M2253">
        <f t="shared" si="142"/>
        <v>0</v>
      </c>
      <c r="N2253" t="s">
        <v>24</v>
      </c>
      <c r="O2253" t="s">
        <v>5518</v>
      </c>
      <c r="P2253">
        <f t="shared" si="143"/>
        <v>72154</v>
      </c>
      <c r="Q2253">
        <v>83900</v>
      </c>
      <c r="R2253">
        <v>490</v>
      </c>
      <c r="S2253">
        <f t="shared" si="144"/>
        <v>6.2</v>
      </c>
    </row>
    <row r="2254" spans="1:19" x14ac:dyDescent="0.25">
      <c r="A2254" t="s">
        <v>50</v>
      </c>
      <c r="B2254" t="s">
        <v>5519</v>
      </c>
      <c r="C2254">
        <v>2015</v>
      </c>
      <c r="D2254">
        <f t="shared" si="141"/>
        <v>96964.344339999996</v>
      </c>
      <c r="E2254">
        <v>60251</v>
      </c>
      <c r="F2254" t="s">
        <v>5520</v>
      </c>
      <c r="G2254" t="s">
        <v>29</v>
      </c>
      <c r="H2254" t="s">
        <v>5521</v>
      </c>
      <c r="I2254" t="s">
        <v>72</v>
      </c>
      <c r="J2254" t="s">
        <v>22</v>
      </c>
      <c r="K2254" t="s">
        <v>22</v>
      </c>
      <c r="L2254" t="s">
        <v>23</v>
      </c>
      <c r="M2254">
        <f t="shared" si="142"/>
        <v>1</v>
      </c>
      <c r="N2254" t="s">
        <v>24</v>
      </c>
      <c r="O2254" t="s">
        <v>1716</v>
      </c>
      <c r="P2254">
        <f t="shared" si="143"/>
        <v>16340</v>
      </c>
      <c r="Q2254">
        <v>19000</v>
      </c>
      <c r="R2254">
        <v>272</v>
      </c>
      <c r="S2254">
        <f t="shared" si="144"/>
        <v>3</v>
      </c>
    </row>
    <row r="2255" spans="1:19" x14ac:dyDescent="0.25">
      <c r="A2255" t="s">
        <v>857</v>
      </c>
      <c r="B2255" t="s">
        <v>5522</v>
      </c>
      <c r="C2255">
        <v>2021</v>
      </c>
      <c r="D2255">
        <f t="shared" si="141"/>
        <v>8196.3686199999993</v>
      </c>
      <c r="E2255">
        <v>5093</v>
      </c>
      <c r="F2255" t="s">
        <v>5523</v>
      </c>
      <c r="G2255" t="s">
        <v>29</v>
      </c>
      <c r="H2255" t="s">
        <v>5524</v>
      </c>
      <c r="I2255" t="s">
        <v>134</v>
      </c>
      <c r="J2255" t="s">
        <v>33</v>
      </c>
      <c r="K2255" t="s">
        <v>22</v>
      </c>
      <c r="L2255" t="s">
        <v>41</v>
      </c>
      <c r="M2255">
        <f t="shared" si="142"/>
        <v>0</v>
      </c>
      <c r="N2255" t="s">
        <v>24</v>
      </c>
      <c r="O2255" t="s">
        <v>1815</v>
      </c>
      <c r="P2255">
        <f t="shared" si="143"/>
        <v>24080</v>
      </c>
      <c r="Q2255">
        <v>28000</v>
      </c>
      <c r="R2255">
        <v>181</v>
      </c>
      <c r="S2255">
        <f t="shared" si="144"/>
        <v>2</v>
      </c>
    </row>
    <row r="2256" spans="1:19" x14ac:dyDescent="0.25">
      <c r="A2256" t="s">
        <v>232</v>
      </c>
      <c r="B2256" t="s">
        <v>5525</v>
      </c>
      <c r="C2256">
        <v>2018</v>
      </c>
      <c r="D2256">
        <f t="shared" si="141"/>
        <v>51297.712500000001</v>
      </c>
      <c r="E2256">
        <v>31875</v>
      </c>
      <c r="F2256" t="s">
        <v>5526</v>
      </c>
      <c r="G2256" t="s">
        <v>29</v>
      </c>
      <c r="H2256" t="s">
        <v>2305</v>
      </c>
      <c r="I2256" t="s">
        <v>95</v>
      </c>
      <c r="J2256" t="s">
        <v>118</v>
      </c>
      <c r="K2256" t="s">
        <v>22</v>
      </c>
      <c r="L2256" t="s">
        <v>41</v>
      </c>
      <c r="M2256">
        <f t="shared" si="142"/>
        <v>0</v>
      </c>
      <c r="N2256" t="s">
        <v>24</v>
      </c>
      <c r="O2256" t="s">
        <v>5527</v>
      </c>
      <c r="P2256">
        <f t="shared" si="143"/>
        <v>99575.099999999991</v>
      </c>
      <c r="Q2256">
        <v>115785</v>
      </c>
      <c r="R2256">
        <v>600</v>
      </c>
      <c r="S2256">
        <f t="shared" si="144"/>
        <v>6</v>
      </c>
    </row>
    <row r="2257" spans="1:19" x14ac:dyDescent="0.25">
      <c r="A2257" t="s">
        <v>120</v>
      </c>
      <c r="B2257" t="s">
        <v>5528</v>
      </c>
      <c r="C2257">
        <v>2005</v>
      </c>
      <c r="D2257">
        <f t="shared" si="141"/>
        <v>282796.44348000002</v>
      </c>
      <c r="E2257">
        <v>175722</v>
      </c>
      <c r="F2257" t="s">
        <v>5529</v>
      </c>
      <c r="G2257" t="s">
        <v>29</v>
      </c>
      <c r="H2257" t="s">
        <v>951</v>
      </c>
      <c r="I2257" t="s">
        <v>72</v>
      </c>
      <c r="J2257" t="s">
        <v>118</v>
      </c>
      <c r="K2257" t="s">
        <v>146</v>
      </c>
      <c r="L2257" t="s">
        <v>41</v>
      </c>
      <c r="M2257">
        <f t="shared" si="142"/>
        <v>0</v>
      </c>
      <c r="N2257" t="s">
        <v>24</v>
      </c>
      <c r="O2257" t="s">
        <v>763</v>
      </c>
      <c r="P2257">
        <f t="shared" si="143"/>
        <v>6020</v>
      </c>
      <c r="Q2257">
        <v>7000</v>
      </c>
      <c r="R2257">
        <v>302</v>
      </c>
      <c r="S2257">
        <f t="shared" si="144"/>
        <v>5</v>
      </c>
    </row>
    <row r="2258" spans="1:19" x14ac:dyDescent="0.25">
      <c r="A2258" t="s">
        <v>68</v>
      </c>
      <c r="B2258" t="s">
        <v>446</v>
      </c>
      <c r="C2258">
        <v>2015</v>
      </c>
      <c r="D2258">
        <f t="shared" si="141"/>
        <v>28807.186000000002</v>
      </c>
      <c r="E2258">
        <v>17900</v>
      </c>
      <c r="F2258" t="s">
        <v>443</v>
      </c>
      <c r="G2258" t="s">
        <v>29</v>
      </c>
      <c r="H2258" t="s">
        <v>448</v>
      </c>
      <c r="I2258" t="s">
        <v>107</v>
      </c>
      <c r="J2258" t="s">
        <v>22</v>
      </c>
      <c r="K2258" t="s">
        <v>22</v>
      </c>
      <c r="L2258" t="s">
        <v>41</v>
      </c>
      <c r="M2258">
        <f t="shared" si="142"/>
        <v>0</v>
      </c>
      <c r="N2258" t="s">
        <v>24</v>
      </c>
      <c r="O2258" t="s">
        <v>4131</v>
      </c>
      <c r="P2258">
        <f t="shared" si="143"/>
        <v>51514</v>
      </c>
      <c r="Q2258">
        <v>59900</v>
      </c>
      <c r="R2258">
        <v>560</v>
      </c>
      <c r="S2258">
        <f t="shared" si="144"/>
        <v>4.4000000000000004</v>
      </c>
    </row>
    <row r="2259" spans="1:19" x14ac:dyDescent="0.25">
      <c r="A2259" t="s">
        <v>503</v>
      </c>
      <c r="B2259" t="s">
        <v>4099</v>
      </c>
      <c r="C2259">
        <v>2015</v>
      </c>
      <c r="D2259">
        <f t="shared" si="141"/>
        <v>229800.87727999999</v>
      </c>
      <c r="E2259">
        <v>142792</v>
      </c>
      <c r="F2259" t="s">
        <v>5530</v>
      </c>
      <c r="G2259" t="s">
        <v>29</v>
      </c>
      <c r="H2259" t="s">
        <v>164</v>
      </c>
      <c r="I2259" t="s">
        <v>21</v>
      </c>
      <c r="J2259" t="s">
        <v>118</v>
      </c>
      <c r="K2259" t="s">
        <v>108</v>
      </c>
      <c r="L2259" t="s">
        <v>41</v>
      </c>
      <c r="M2259">
        <f t="shared" si="142"/>
        <v>0</v>
      </c>
      <c r="N2259" t="s">
        <v>24</v>
      </c>
      <c r="O2259" t="s">
        <v>793</v>
      </c>
      <c r="P2259">
        <f t="shared" si="143"/>
        <v>19779.14</v>
      </c>
      <c r="Q2259">
        <v>22999</v>
      </c>
      <c r="R2259">
        <v>355</v>
      </c>
      <c r="S2259">
        <f t="shared" si="144"/>
        <v>5.3</v>
      </c>
    </row>
    <row r="2260" spans="1:19" x14ac:dyDescent="0.25">
      <c r="A2260" t="s">
        <v>68</v>
      </c>
      <c r="B2260" t="s">
        <v>5531</v>
      </c>
      <c r="C2260">
        <v>2001</v>
      </c>
      <c r="D2260">
        <f t="shared" si="141"/>
        <v>86605.022759999993</v>
      </c>
      <c r="E2260">
        <v>53814</v>
      </c>
      <c r="F2260" t="s">
        <v>5532</v>
      </c>
      <c r="G2260" t="s">
        <v>29</v>
      </c>
      <c r="H2260" t="s">
        <v>5533</v>
      </c>
      <c r="I2260" t="s">
        <v>247</v>
      </c>
      <c r="J2260" t="s">
        <v>33</v>
      </c>
      <c r="K2260" t="s">
        <v>33</v>
      </c>
      <c r="M2260">
        <f t="shared" si="142"/>
        <v>0</v>
      </c>
      <c r="O2260" t="s">
        <v>5534</v>
      </c>
      <c r="P2260">
        <f t="shared" si="143"/>
        <v>10148</v>
      </c>
      <c r="Q2260">
        <v>11800</v>
      </c>
      <c r="R2260">
        <v>326</v>
      </c>
      <c r="S2260">
        <f t="shared" si="144"/>
        <v>5.4</v>
      </c>
    </row>
    <row r="2261" spans="1:19" x14ac:dyDescent="0.25">
      <c r="A2261" t="s">
        <v>97</v>
      </c>
      <c r="B2261" t="s">
        <v>1873</v>
      </c>
      <c r="C2261">
        <v>2010</v>
      </c>
      <c r="D2261">
        <f t="shared" si="141"/>
        <v>143874.99600000001</v>
      </c>
      <c r="E2261">
        <v>89400</v>
      </c>
      <c r="F2261" t="s">
        <v>5535</v>
      </c>
      <c r="G2261" t="s">
        <v>29</v>
      </c>
      <c r="H2261" t="s">
        <v>1062</v>
      </c>
      <c r="I2261" t="s">
        <v>72</v>
      </c>
      <c r="J2261" t="s">
        <v>118</v>
      </c>
      <c r="K2261" t="s">
        <v>33</v>
      </c>
      <c r="L2261" t="s">
        <v>41</v>
      </c>
      <c r="M2261">
        <f t="shared" si="142"/>
        <v>0</v>
      </c>
      <c r="N2261" t="s">
        <v>24</v>
      </c>
      <c r="O2261" t="s">
        <v>4638</v>
      </c>
      <c r="P2261">
        <f t="shared" si="143"/>
        <v>23134</v>
      </c>
      <c r="Q2261">
        <v>26900</v>
      </c>
      <c r="R2261">
        <v>381</v>
      </c>
      <c r="S2261">
        <f t="shared" si="144"/>
        <v>5.7</v>
      </c>
    </row>
    <row r="2262" spans="1:19" x14ac:dyDescent="0.25">
      <c r="A2262" t="s">
        <v>305</v>
      </c>
      <c r="B2262" t="s">
        <v>5467</v>
      </c>
      <c r="C2262">
        <v>2007</v>
      </c>
      <c r="D2262">
        <f t="shared" si="141"/>
        <v>138403.24</v>
      </c>
      <c r="E2262">
        <v>86000</v>
      </c>
      <c r="F2262" t="s">
        <v>674</v>
      </c>
      <c r="G2262" t="s">
        <v>29</v>
      </c>
      <c r="H2262" t="s">
        <v>2122</v>
      </c>
      <c r="I2262" t="s">
        <v>247</v>
      </c>
      <c r="J2262" t="s">
        <v>33</v>
      </c>
      <c r="K2262" t="s">
        <v>22</v>
      </c>
      <c r="L2262" t="s">
        <v>41</v>
      </c>
      <c r="M2262">
        <f t="shared" si="142"/>
        <v>0</v>
      </c>
      <c r="N2262" t="s">
        <v>24</v>
      </c>
      <c r="O2262" t="s">
        <v>1096</v>
      </c>
      <c r="P2262">
        <f t="shared" si="143"/>
        <v>12900</v>
      </c>
      <c r="Q2262">
        <v>15000</v>
      </c>
      <c r="R2262">
        <v>340</v>
      </c>
      <c r="S2262">
        <f t="shared" si="144"/>
        <v>5.7</v>
      </c>
    </row>
    <row r="2263" spans="1:19" x14ac:dyDescent="0.25">
      <c r="A2263" t="s">
        <v>5536</v>
      </c>
      <c r="B2263" t="s">
        <v>5537</v>
      </c>
      <c r="C2263">
        <v>2008</v>
      </c>
      <c r="D2263">
        <f t="shared" si="141"/>
        <v>99127.297300000006</v>
      </c>
      <c r="E2263">
        <v>61595</v>
      </c>
      <c r="F2263" t="s">
        <v>5538</v>
      </c>
      <c r="G2263" t="s">
        <v>29</v>
      </c>
      <c r="H2263" t="s">
        <v>5539</v>
      </c>
      <c r="I2263" t="s">
        <v>247</v>
      </c>
      <c r="J2263" t="s">
        <v>40</v>
      </c>
      <c r="K2263" t="s">
        <v>33</v>
      </c>
      <c r="L2263" t="s">
        <v>41</v>
      </c>
      <c r="M2263">
        <f t="shared" si="142"/>
        <v>0</v>
      </c>
      <c r="N2263" t="s">
        <v>24</v>
      </c>
      <c r="O2263" t="s">
        <v>989</v>
      </c>
      <c r="P2263">
        <f t="shared" si="143"/>
        <v>4300</v>
      </c>
      <c r="Q2263">
        <v>5000</v>
      </c>
      <c r="R2263">
        <v>70</v>
      </c>
      <c r="S2263">
        <f t="shared" si="144"/>
        <v>1</v>
      </c>
    </row>
    <row r="2264" spans="1:19" x14ac:dyDescent="0.25">
      <c r="A2264" t="s">
        <v>97</v>
      </c>
      <c r="B2264" t="s">
        <v>3484</v>
      </c>
      <c r="C2264">
        <v>2018</v>
      </c>
      <c r="D2264">
        <f t="shared" si="141"/>
        <v>119091.16</v>
      </c>
      <c r="E2264">
        <v>74000</v>
      </c>
      <c r="F2264" t="s">
        <v>132</v>
      </c>
      <c r="G2264" t="s">
        <v>19</v>
      </c>
      <c r="H2264" t="s">
        <v>2174</v>
      </c>
      <c r="I2264" t="s">
        <v>21</v>
      </c>
      <c r="J2264" t="s">
        <v>146</v>
      </c>
      <c r="K2264" t="s">
        <v>22</v>
      </c>
      <c r="L2264" t="s">
        <v>23</v>
      </c>
      <c r="M2264">
        <f t="shared" si="142"/>
        <v>1</v>
      </c>
      <c r="N2264" t="s">
        <v>24</v>
      </c>
      <c r="O2264" t="s">
        <v>1376</v>
      </c>
      <c r="P2264">
        <f t="shared" si="143"/>
        <v>32680</v>
      </c>
      <c r="Q2264">
        <v>38000</v>
      </c>
      <c r="R2264">
        <v>381</v>
      </c>
      <c r="S2264">
        <f t="shared" si="144"/>
        <v>5.7</v>
      </c>
    </row>
    <row r="2265" spans="1:19" x14ac:dyDescent="0.25">
      <c r="A2265" t="s">
        <v>292</v>
      </c>
      <c r="B2265" t="s">
        <v>293</v>
      </c>
      <c r="C2265">
        <v>2004</v>
      </c>
      <c r="D2265">
        <f t="shared" si="141"/>
        <v>209214.2</v>
      </c>
      <c r="E2265">
        <v>130000</v>
      </c>
      <c r="F2265" t="s">
        <v>4097</v>
      </c>
      <c r="G2265" t="s">
        <v>29</v>
      </c>
      <c r="H2265" t="s">
        <v>4791</v>
      </c>
      <c r="I2265" t="s">
        <v>557</v>
      </c>
      <c r="J2265" t="s">
        <v>22</v>
      </c>
      <c r="K2265" t="s">
        <v>22</v>
      </c>
      <c r="L2265" t="s">
        <v>23</v>
      </c>
      <c r="M2265">
        <f t="shared" si="142"/>
        <v>1</v>
      </c>
      <c r="N2265" t="s">
        <v>24</v>
      </c>
      <c r="O2265" t="s">
        <v>1159</v>
      </c>
      <c r="P2265">
        <f t="shared" si="143"/>
        <v>14190</v>
      </c>
      <c r="Q2265">
        <v>16500</v>
      </c>
      <c r="R2265">
        <v>316</v>
      </c>
      <c r="S2265">
        <f t="shared" si="144"/>
        <v>6</v>
      </c>
    </row>
    <row r="2266" spans="1:19" x14ac:dyDescent="0.25">
      <c r="A2266" t="s">
        <v>68</v>
      </c>
      <c r="B2266" t="s">
        <v>2859</v>
      </c>
      <c r="C2266">
        <v>2015</v>
      </c>
      <c r="D2266">
        <f t="shared" si="141"/>
        <v>138403.24</v>
      </c>
      <c r="E2266">
        <v>86000</v>
      </c>
      <c r="F2266" t="s">
        <v>674</v>
      </c>
      <c r="G2266" t="s">
        <v>29</v>
      </c>
      <c r="H2266" t="s">
        <v>5540</v>
      </c>
      <c r="I2266" t="s">
        <v>95</v>
      </c>
      <c r="J2266" t="s">
        <v>22</v>
      </c>
      <c r="K2266" t="s">
        <v>118</v>
      </c>
      <c r="L2266" t="s">
        <v>23</v>
      </c>
      <c r="M2266">
        <f t="shared" si="142"/>
        <v>1</v>
      </c>
      <c r="N2266" t="s">
        <v>24</v>
      </c>
      <c r="O2266" t="s">
        <v>272</v>
      </c>
      <c r="P2266">
        <f t="shared" si="143"/>
        <v>24940</v>
      </c>
      <c r="Q2266">
        <v>29000</v>
      </c>
      <c r="R2266">
        <v>540</v>
      </c>
      <c r="S2266">
        <f t="shared" si="144"/>
        <v>4.4000000000000004</v>
      </c>
    </row>
    <row r="2267" spans="1:19" x14ac:dyDescent="0.25">
      <c r="A2267" t="s">
        <v>84</v>
      </c>
      <c r="B2267" t="s">
        <v>3343</v>
      </c>
      <c r="C2267">
        <v>2008</v>
      </c>
      <c r="D2267">
        <f t="shared" si="141"/>
        <v>226273.204</v>
      </c>
      <c r="E2267">
        <v>140600</v>
      </c>
      <c r="F2267" t="s">
        <v>5541</v>
      </c>
      <c r="G2267" t="s">
        <v>29</v>
      </c>
      <c r="H2267" t="s">
        <v>4811</v>
      </c>
      <c r="I2267" t="s">
        <v>21</v>
      </c>
      <c r="J2267" t="s">
        <v>214</v>
      </c>
      <c r="K2267" t="s">
        <v>146</v>
      </c>
      <c r="L2267" t="s">
        <v>41</v>
      </c>
      <c r="M2267">
        <f t="shared" si="142"/>
        <v>0</v>
      </c>
      <c r="N2267" t="s">
        <v>24</v>
      </c>
      <c r="O2267" t="s">
        <v>309</v>
      </c>
      <c r="P2267">
        <f t="shared" si="143"/>
        <v>6450</v>
      </c>
      <c r="Q2267">
        <v>7500</v>
      </c>
      <c r="R2267">
        <v>390</v>
      </c>
      <c r="S2267">
        <f t="shared" si="144"/>
        <v>4.2</v>
      </c>
    </row>
    <row r="2268" spans="1:19" x14ac:dyDescent="0.25">
      <c r="A2268" t="s">
        <v>50</v>
      </c>
      <c r="B2268" t="s">
        <v>5542</v>
      </c>
      <c r="C2268">
        <v>2018</v>
      </c>
      <c r="D2268">
        <f t="shared" si="141"/>
        <v>44308.348879999998</v>
      </c>
      <c r="E2268">
        <v>27532</v>
      </c>
      <c r="F2268" t="s">
        <v>5543</v>
      </c>
      <c r="G2268" t="s">
        <v>29</v>
      </c>
      <c r="H2268" t="s">
        <v>1440</v>
      </c>
      <c r="I2268" t="s">
        <v>48</v>
      </c>
      <c r="J2268" t="s">
        <v>33</v>
      </c>
      <c r="K2268" t="s">
        <v>22</v>
      </c>
      <c r="L2268" t="s">
        <v>41</v>
      </c>
      <c r="M2268">
        <f t="shared" si="142"/>
        <v>0</v>
      </c>
      <c r="N2268" t="s">
        <v>24</v>
      </c>
      <c r="O2268" t="s">
        <v>1163</v>
      </c>
      <c r="P2268">
        <f t="shared" si="143"/>
        <v>23994</v>
      </c>
      <c r="Q2268">
        <v>27900</v>
      </c>
      <c r="R2268">
        <v>252</v>
      </c>
      <c r="S2268">
        <f t="shared" si="144"/>
        <v>2</v>
      </c>
    </row>
    <row r="2269" spans="1:19" x14ac:dyDescent="0.25">
      <c r="A2269" t="s">
        <v>16</v>
      </c>
      <c r="B2269" t="s">
        <v>4670</v>
      </c>
      <c r="C2269">
        <v>2017</v>
      </c>
      <c r="D2269">
        <f t="shared" si="141"/>
        <v>146449.94</v>
      </c>
      <c r="E2269">
        <v>91000</v>
      </c>
      <c r="F2269" t="s">
        <v>2757</v>
      </c>
      <c r="G2269" t="s">
        <v>19</v>
      </c>
      <c r="H2269" t="s">
        <v>4672</v>
      </c>
      <c r="I2269" t="s">
        <v>21</v>
      </c>
      <c r="J2269" t="s">
        <v>33</v>
      </c>
      <c r="K2269" t="s">
        <v>22</v>
      </c>
      <c r="L2269" t="s">
        <v>41</v>
      </c>
      <c r="M2269">
        <f t="shared" si="142"/>
        <v>0</v>
      </c>
      <c r="N2269" t="s">
        <v>24</v>
      </c>
      <c r="O2269" t="s">
        <v>683</v>
      </c>
      <c r="P2269">
        <f t="shared" si="143"/>
        <v>10750</v>
      </c>
      <c r="Q2269">
        <v>12500</v>
      </c>
      <c r="R2269">
        <v>160</v>
      </c>
      <c r="S2269">
        <f t="shared" si="144"/>
        <v>2</v>
      </c>
    </row>
    <row r="2270" spans="1:19" x14ac:dyDescent="0.25">
      <c r="A2270" t="s">
        <v>120</v>
      </c>
      <c r="B2270" t="s">
        <v>5544</v>
      </c>
      <c r="C2270">
        <v>2014</v>
      </c>
      <c r="D2270">
        <f t="shared" si="141"/>
        <v>101388.42</v>
      </c>
      <c r="E2270">
        <v>63000</v>
      </c>
      <c r="F2270" t="s">
        <v>1830</v>
      </c>
      <c r="G2270" t="s">
        <v>29</v>
      </c>
      <c r="H2270" t="s">
        <v>1142</v>
      </c>
      <c r="I2270" t="s">
        <v>48</v>
      </c>
      <c r="J2270" t="s">
        <v>61</v>
      </c>
      <c r="K2270" t="s">
        <v>22</v>
      </c>
      <c r="L2270" t="s">
        <v>41</v>
      </c>
      <c r="M2270">
        <f t="shared" si="142"/>
        <v>0</v>
      </c>
      <c r="N2270" t="s">
        <v>24</v>
      </c>
      <c r="O2270" t="s">
        <v>323</v>
      </c>
      <c r="P2270">
        <f t="shared" si="143"/>
        <v>24510</v>
      </c>
      <c r="Q2270">
        <v>28500</v>
      </c>
      <c r="R2270">
        <v>402</v>
      </c>
      <c r="S2270">
        <f t="shared" si="144"/>
        <v>4.7</v>
      </c>
    </row>
    <row r="2271" spans="1:19" x14ac:dyDescent="0.25">
      <c r="A2271" t="s">
        <v>210</v>
      </c>
      <c r="B2271" t="s">
        <v>1865</v>
      </c>
      <c r="C2271">
        <v>2022</v>
      </c>
      <c r="D2271">
        <f t="shared" si="141"/>
        <v>16898.07</v>
      </c>
      <c r="E2271">
        <v>10500</v>
      </c>
      <c r="F2271" t="s">
        <v>1755</v>
      </c>
      <c r="G2271" t="s">
        <v>331</v>
      </c>
      <c r="H2271" t="s">
        <v>5545</v>
      </c>
      <c r="I2271" t="s">
        <v>95</v>
      </c>
      <c r="J2271" t="s">
        <v>73</v>
      </c>
      <c r="K2271" t="s">
        <v>146</v>
      </c>
      <c r="L2271" t="s">
        <v>41</v>
      </c>
      <c r="M2271">
        <f t="shared" si="142"/>
        <v>0</v>
      </c>
      <c r="N2271" t="s">
        <v>24</v>
      </c>
      <c r="O2271" t="s">
        <v>2783</v>
      </c>
      <c r="P2271">
        <f t="shared" si="143"/>
        <v>42999.14</v>
      </c>
      <c r="Q2271">
        <v>49999</v>
      </c>
      <c r="R2271">
        <v>375</v>
      </c>
      <c r="S2271">
        <f t="shared" si="144"/>
        <v>2</v>
      </c>
    </row>
    <row r="2272" spans="1:19" x14ac:dyDescent="0.25">
      <c r="A2272" t="s">
        <v>120</v>
      </c>
      <c r="B2272" t="s">
        <v>5546</v>
      </c>
      <c r="C2272">
        <v>2014</v>
      </c>
      <c r="D2272">
        <f t="shared" si="141"/>
        <v>120817.98182</v>
      </c>
      <c r="E2272">
        <v>75073</v>
      </c>
      <c r="F2272" t="s">
        <v>5547</v>
      </c>
      <c r="G2272" t="s">
        <v>19</v>
      </c>
      <c r="H2272" t="s">
        <v>5548</v>
      </c>
      <c r="I2272" t="s">
        <v>48</v>
      </c>
      <c r="J2272" t="s">
        <v>33</v>
      </c>
      <c r="K2272" t="s">
        <v>22</v>
      </c>
      <c r="L2272" t="s">
        <v>41</v>
      </c>
      <c r="M2272">
        <f t="shared" si="142"/>
        <v>0</v>
      </c>
      <c r="N2272" t="s">
        <v>24</v>
      </c>
      <c r="O2272" t="s">
        <v>1635</v>
      </c>
      <c r="P2272">
        <f t="shared" si="143"/>
        <v>18490</v>
      </c>
      <c r="Q2272">
        <v>21500</v>
      </c>
      <c r="R2272">
        <v>302</v>
      </c>
      <c r="S2272">
        <f t="shared" si="144"/>
        <v>3.5</v>
      </c>
    </row>
    <row r="2273" spans="1:19" x14ac:dyDescent="0.25">
      <c r="A2273" t="s">
        <v>210</v>
      </c>
      <c r="B2273" t="s">
        <v>3205</v>
      </c>
      <c r="C2273">
        <v>2008</v>
      </c>
      <c r="D2273">
        <f t="shared" si="141"/>
        <v>225307.6</v>
      </c>
      <c r="E2273">
        <v>140000</v>
      </c>
      <c r="F2273" t="s">
        <v>880</v>
      </c>
      <c r="G2273" t="s">
        <v>29</v>
      </c>
      <c r="H2273" t="s">
        <v>4376</v>
      </c>
      <c r="I2273" t="s">
        <v>72</v>
      </c>
      <c r="J2273" t="s">
        <v>61</v>
      </c>
      <c r="K2273" t="s">
        <v>136</v>
      </c>
      <c r="L2273" t="s">
        <v>23</v>
      </c>
      <c r="M2273">
        <f t="shared" si="142"/>
        <v>1</v>
      </c>
      <c r="N2273" t="s">
        <v>24</v>
      </c>
      <c r="O2273" t="s">
        <v>621</v>
      </c>
      <c r="P2273">
        <f t="shared" si="143"/>
        <v>7740</v>
      </c>
      <c r="Q2273">
        <v>9000</v>
      </c>
      <c r="R2273">
        <v>202</v>
      </c>
      <c r="S2273">
        <f t="shared" si="144"/>
        <v>3.8</v>
      </c>
    </row>
    <row r="2274" spans="1:19" x14ac:dyDescent="0.25">
      <c r="A2274" t="s">
        <v>120</v>
      </c>
      <c r="B2274" t="s">
        <v>5549</v>
      </c>
      <c r="C2274">
        <v>2019</v>
      </c>
      <c r="D2274">
        <f t="shared" si="141"/>
        <v>48763.002</v>
      </c>
      <c r="E2274">
        <v>30300</v>
      </c>
      <c r="F2274" t="s">
        <v>3545</v>
      </c>
      <c r="G2274" t="s">
        <v>29</v>
      </c>
      <c r="H2274" t="s">
        <v>4475</v>
      </c>
      <c r="I2274" t="s">
        <v>48</v>
      </c>
      <c r="J2274" t="s">
        <v>61</v>
      </c>
      <c r="K2274" t="s">
        <v>22</v>
      </c>
      <c r="L2274" t="s">
        <v>41</v>
      </c>
      <c r="M2274">
        <f t="shared" si="142"/>
        <v>0</v>
      </c>
      <c r="N2274" t="s">
        <v>24</v>
      </c>
      <c r="O2274" t="s">
        <v>4594</v>
      </c>
      <c r="P2274">
        <f t="shared" si="143"/>
        <v>26230</v>
      </c>
      <c r="Q2274">
        <v>30500</v>
      </c>
      <c r="R2274">
        <v>188</v>
      </c>
      <c r="S2274">
        <f t="shared" si="144"/>
        <v>2</v>
      </c>
    </row>
    <row r="2275" spans="1:19" x14ac:dyDescent="0.25">
      <c r="A2275" t="s">
        <v>148</v>
      </c>
      <c r="B2275" t="s">
        <v>5550</v>
      </c>
      <c r="C2275">
        <v>2009</v>
      </c>
      <c r="D2275">
        <f t="shared" si="141"/>
        <v>223698.26</v>
      </c>
      <c r="E2275">
        <v>139000</v>
      </c>
      <c r="F2275" t="s">
        <v>3216</v>
      </c>
      <c r="G2275" t="s">
        <v>29</v>
      </c>
      <c r="H2275" t="s">
        <v>5551</v>
      </c>
      <c r="I2275" t="s">
        <v>72</v>
      </c>
      <c r="J2275" t="s">
        <v>118</v>
      </c>
      <c r="K2275" t="s">
        <v>22</v>
      </c>
      <c r="L2275" t="s">
        <v>41</v>
      </c>
      <c r="M2275">
        <f t="shared" si="142"/>
        <v>0</v>
      </c>
      <c r="N2275" t="s">
        <v>24</v>
      </c>
      <c r="O2275" t="s">
        <v>1977</v>
      </c>
      <c r="P2275">
        <f t="shared" si="143"/>
        <v>3612</v>
      </c>
      <c r="Q2275">
        <v>4200</v>
      </c>
      <c r="R2275">
        <v>169</v>
      </c>
      <c r="S2275">
        <f t="shared" si="144"/>
        <v>2.4</v>
      </c>
    </row>
    <row r="2276" spans="1:19" x14ac:dyDescent="0.25">
      <c r="A2276" t="s">
        <v>292</v>
      </c>
      <c r="B2276" t="s">
        <v>5281</v>
      </c>
      <c r="C2276">
        <v>2006</v>
      </c>
      <c r="D2276">
        <f t="shared" si="141"/>
        <v>189902.12</v>
      </c>
      <c r="E2276">
        <v>118000</v>
      </c>
      <c r="F2276" t="s">
        <v>3861</v>
      </c>
      <c r="G2276" t="s">
        <v>29</v>
      </c>
      <c r="H2276" t="s">
        <v>3949</v>
      </c>
      <c r="I2276" t="s">
        <v>72</v>
      </c>
      <c r="J2276" t="s">
        <v>33</v>
      </c>
      <c r="K2276" t="s">
        <v>22</v>
      </c>
      <c r="L2276" t="s">
        <v>41</v>
      </c>
      <c r="M2276">
        <f t="shared" si="142"/>
        <v>0</v>
      </c>
      <c r="N2276" t="s">
        <v>24</v>
      </c>
      <c r="O2276" t="s">
        <v>3926</v>
      </c>
      <c r="P2276">
        <f t="shared" si="143"/>
        <v>15394</v>
      </c>
      <c r="Q2276">
        <v>17900</v>
      </c>
      <c r="R2276">
        <v>220</v>
      </c>
      <c r="S2276">
        <f t="shared" si="144"/>
        <v>3.5</v>
      </c>
    </row>
    <row r="2277" spans="1:19" x14ac:dyDescent="0.25">
      <c r="A2277" t="s">
        <v>68</v>
      </c>
      <c r="B2277" t="s">
        <v>514</v>
      </c>
      <c r="C2277">
        <v>2015</v>
      </c>
      <c r="D2277">
        <f t="shared" si="141"/>
        <v>82076.34</v>
      </c>
      <c r="E2277">
        <v>51000</v>
      </c>
      <c r="F2277" t="s">
        <v>18</v>
      </c>
      <c r="G2277" t="s">
        <v>331</v>
      </c>
      <c r="H2277" t="s">
        <v>1212</v>
      </c>
      <c r="I2277" t="s">
        <v>107</v>
      </c>
      <c r="J2277" t="s">
        <v>33</v>
      </c>
      <c r="K2277" t="s">
        <v>108</v>
      </c>
      <c r="L2277" t="s">
        <v>41</v>
      </c>
      <c r="M2277">
        <f t="shared" si="142"/>
        <v>0</v>
      </c>
      <c r="N2277" t="s">
        <v>24</v>
      </c>
      <c r="O2277" t="s">
        <v>1328</v>
      </c>
      <c r="P2277">
        <f t="shared" si="143"/>
        <v>45580</v>
      </c>
      <c r="Q2277">
        <v>53000</v>
      </c>
      <c r="R2277">
        <v>357</v>
      </c>
      <c r="S2277">
        <f t="shared" si="144"/>
        <v>1.5</v>
      </c>
    </row>
    <row r="2278" spans="1:19" x14ac:dyDescent="0.25">
      <c r="A2278" t="s">
        <v>363</v>
      </c>
      <c r="B2278" t="s">
        <v>5552</v>
      </c>
      <c r="C2278">
        <v>2009</v>
      </c>
      <c r="D2278">
        <f t="shared" si="141"/>
        <v>111725.21081999999</v>
      </c>
      <c r="E2278">
        <v>69423</v>
      </c>
      <c r="F2278" t="s">
        <v>5553</v>
      </c>
      <c r="G2278" t="s">
        <v>29</v>
      </c>
      <c r="H2278" t="s">
        <v>5554</v>
      </c>
      <c r="I2278" t="s">
        <v>72</v>
      </c>
      <c r="J2278" t="s">
        <v>214</v>
      </c>
      <c r="K2278" t="s">
        <v>146</v>
      </c>
      <c r="L2278" t="s">
        <v>41</v>
      </c>
      <c r="M2278">
        <f t="shared" si="142"/>
        <v>0</v>
      </c>
      <c r="N2278" t="s">
        <v>24</v>
      </c>
      <c r="O2278" t="s">
        <v>566</v>
      </c>
      <c r="P2278">
        <f t="shared" si="143"/>
        <v>31390</v>
      </c>
      <c r="Q2278">
        <v>36500</v>
      </c>
      <c r="R2278">
        <v>320</v>
      </c>
      <c r="S2278">
        <f t="shared" si="144"/>
        <v>4.5999999999999996</v>
      </c>
    </row>
    <row r="2279" spans="1:19" x14ac:dyDescent="0.25">
      <c r="A2279" t="s">
        <v>103</v>
      </c>
      <c r="B2279" t="s">
        <v>5555</v>
      </c>
      <c r="C2279">
        <v>2017</v>
      </c>
      <c r="D2279">
        <f t="shared" si="141"/>
        <v>84142.732560000004</v>
      </c>
      <c r="E2279">
        <v>52284</v>
      </c>
      <c r="F2279" t="s">
        <v>5556</v>
      </c>
      <c r="G2279" t="s">
        <v>29</v>
      </c>
      <c r="H2279" t="s">
        <v>230</v>
      </c>
      <c r="I2279" t="s">
        <v>21</v>
      </c>
      <c r="J2279" t="s">
        <v>40</v>
      </c>
      <c r="K2279" t="s">
        <v>146</v>
      </c>
      <c r="L2279" t="s">
        <v>23</v>
      </c>
      <c r="M2279">
        <f t="shared" si="142"/>
        <v>1</v>
      </c>
      <c r="N2279" t="s">
        <v>24</v>
      </c>
      <c r="O2279" t="s">
        <v>683</v>
      </c>
      <c r="P2279">
        <f t="shared" si="143"/>
        <v>10750</v>
      </c>
      <c r="Q2279">
        <v>12500</v>
      </c>
      <c r="R2279">
        <v>240</v>
      </c>
      <c r="S2279">
        <f t="shared" si="144"/>
        <v>2</v>
      </c>
    </row>
    <row r="2280" spans="1:19" x14ac:dyDescent="0.25">
      <c r="A2280" t="s">
        <v>148</v>
      </c>
      <c r="B2280" t="s">
        <v>5557</v>
      </c>
      <c r="C2280">
        <v>2006</v>
      </c>
      <c r="D2280">
        <f t="shared" si="141"/>
        <v>179003.66952</v>
      </c>
      <c r="E2280">
        <v>111228</v>
      </c>
      <c r="F2280" t="s">
        <v>5558</v>
      </c>
      <c r="G2280" t="s">
        <v>29</v>
      </c>
      <c r="H2280" t="s">
        <v>536</v>
      </c>
      <c r="I2280" t="s">
        <v>72</v>
      </c>
      <c r="J2280" t="s">
        <v>40</v>
      </c>
      <c r="K2280" t="s">
        <v>33</v>
      </c>
      <c r="L2280" t="s">
        <v>23</v>
      </c>
      <c r="M2280">
        <f t="shared" si="142"/>
        <v>1</v>
      </c>
      <c r="N2280" t="s">
        <v>24</v>
      </c>
      <c r="O2280" t="s">
        <v>2961</v>
      </c>
      <c r="P2280">
        <f t="shared" si="143"/>
        <v>3440</v>
      </c>
      <c r="Q2280">
        <v>4000</v>
      </c>
      <c r="R2280">
        <v>195</v>
      </c>
      <c r="S2280">
        <f t="shared" si="144"/>
        <v>4.3</v>
      </c>
    </row>
    <row r="2281" spans="1:19" x14ac:dyDescent="0.25">
      <c r="A2281" t="s">
        <v>84</v>
      </c>
      <c r="B2281" t="s">
        <v>1915</v>
      </c>
      <c r="C2281">
        <v>2019</v>
      </c>
      <c r="D2281">
        <f t="shared" si="141"/>
        <v>84168.482000000004</v>
      </c>
      <c r="E2281">
        <v>52300</v>
      </c>
      <c r="F2281" t="s">
        <v>5559</v>
      </c>
      <c r="G2281" t="s">
        <v>29</v>
      </c>
      <c r="H2281" t="s">
        <v>410</v>
      </c>
      <c r="I2281" t="s">
        <v>107</v>
      </c>
      <c r="J2281" t="s">
        <v>22</v>
      </c>
      <c r="K2281" t="s">
        <v>22</v>
      </c>
      <c r="L2281" t="s">
        <v>41</v>
      </c>
      <c r="M2281">
        <f t="shared" si="142"/>
        <v>0</v>
      </c>
      <c r="N2281" t="s">
        <v>24</v>
      </c>
      <c r="O2281" t="s">
        <v>3800</v>
      </c>
      <c r="P2281">
        <f t="shared" si="143"/>
        <v>42914</v>
      </c>
      <c r="Q2281">
        <v>49900</v>
      </c>
      <c r="R2281">
        <v>340</v>
      </c>
      <c r="S2281">
        <f t="shared" si="144"/>
        <v>3</v>
      </c>
    </row>
    <row r="2282" spans="1:19" x14ac:dyDescent="0.25">
      <c r="A2282" t="s">
        <v>130</v>
      </c>
      <c r="B2282" t="s">
        <v>5560</v>
      </c>
      <c r="C2282">
        <v>2021</v>
      </c>
      <c r="D2282">
        <f t="shared" si="141"/>
        <v>154485.37461999999</v>
      </c>
      <c r="E2282">
        <v>95993</v>
      </c>
      <c r="F2282" t="s">
        <v>5561</v>
      </c>
      <c r="G2282" t="s">
        <v>29</v>
      </c>
      <c r="H2282" t="s">
        <v>869</v>
      </c>
      <c r="I2282" t="s">
        <v>123</v>
      </c>
      <c r="J2282" t="s">
        <v>118</v>
      </c>
      <c r="K2282" t="s">
        <v>22</v>
      </c>
      <c r="L2282" t="s">
        <v>41</v>
      </c>
      <c r="M2282">
        <f t="shared" si="142"/>
        <v>0</v>
      </c>
      <c r="N2282" t="s">
        <v>24</v>
      </c>
      <c r="O2282" t="s">
        <v>5562</v>
      </c>
      <c r="P2282">
        <f t="shared" si="143"/>
        <v>28046.32</v>
      </c>
      <c r="Q2282">
        <v>32612</v>
      </c>
      <c r="R2282" t="e">
        <v>#VALUE!</v>
      </c>
      <c r="S2282" t="e">
        <f t="shared" si="144"/>
        <v>#VALUE!</v>
      </c>
    </row>
    <row r="2283" spans="1:19" x14ac:dyDescent="0.25">
      <c r="A2283" t="s">
        <v>201</v>
      </c>
      <c r="B2283" t="s">
        <v>1352</v>
      </c>
      <c r="C2283">
        <v>2022</v>
      </c>
      <c r="D2283">
        <f t="shared" si="141"/>
        <v>42995.127439999997</v>
      </c>
      <c r="E2283">
        <v>26716</v>
      </c>
      <c r="F2283" t="s">
        <v>5563</v>
      </c>
      <c r="G2283" t="s">
        <v>29</v>
      </c>
      <c r="H2283" t="s">
        <v>5564</v>
      </c>
      <c r="I2283" t="s">
        <v>39</v>
      </c>
      <c r="J2283" t="s">
        <v>3033</v>
      </c>
      <c r="K2283" t="s">
        <v>22</v>
      </c>
      <c r="L2283" t="s">
        <v>41</v>
      </c>
      <c r="M2283">
        <f t="shared" si="142"/>
        <v>0</v>
      </c>
      <c r="O2283" t="s">
        <v>5565</v>
      </c>
      <c r="P2283">
        <f t="shared" si="143"/>
        <v>40885.26</v>
      </c>
      <c r="Q2283">
        <v>47541</v>
      </c>
      <c r="R2283" t="e">
        <v>#VALUE!</v>
      </c>
      <c r="S2283" t="e">
        <f t="shared" si="144"/>
        <v>#VALUE!</v>
      </c>
    </row>
    <row r="2284" spans="1:19" x14ac:dyDescent="0.25">
      <c r="A2284" t="s">
        <v>148</v>
      </c>
      <c r="B2284" t="s">
        <v>5566</v>
      </c>
      <c r="C2284">
        <v>2023</v>
      </c>
      <c r="D2284">
        <f t="shared" si="141"/>
        <v>63596.288780000003</v>
      </c>
      <c r="E2284">
        <v>39517</v>
      </c>
      <c r="F2284" t="s">
        <v>5567</v>
      </c>
      <c r="G2284" t="s">
        <v>29</v>
      </c>
      <c r="H2284" t="s">
        <v>265</v>
      </c>
      <c r="I2284" t="s">
        <v>500</v>
      </c>
      <c r="J2284" t="s">
        <v>22</v>
      </c>
      <c r="K2284" t="s">
        <v>266</v>
      </c>
      <c r="L2284" t="s">
        <v>23</v>
      </c>
      <c r="M2284">
        <f t="shared" si="142"/>
        <v>1</v>
      </c>
      <c r="O2284" t="s">
        <v>5568</v>
      </c>
      <c r="P2284">
        <f t="shared" si="143"/>
        <v>57783.4</v>
      </c>
      <c r="Q2284">
        <v>67190</v>
      </c>
      <c r="R2284" t="e">
        <v>#VALUE!</v>
      </c>
      <c r="S2284" t="e">
        <f t="shared" si="144"/>
        <v>#VALUE!</v>
      </c>
    </row>
    <row r="2285" spans="1:19" x14ac:dyDescent="0.25">
      <c r="A2285" t="s">
        <v>16</v>
      </c>
      <c r="B2285" t="s">
        <v>320</v>
      </c>
      <c r="C2285">
        <v>2019</v>
      </c>
      <c r="D2285">
        <f t="shared" si="141"/>
        <v>50855.144</v>
      </c>
      <c r="E2285">
        <v>31600</v>
      </c>
      <c r="F2285" t="s">
        <v>5569</v>
      </c>
      <c r="G2285" t="s">
        <v>29</v>
      </c>
      <c r="H2285" t="s">
        <v>3820</v>
      </c>
      <c r="I2285" t="s">
        <v>134</v>
      </c>
      <c r="J2285" t="s">
        <v>40</v>
      </c>
      <c r="K2285" t="s">
        <v>33</v>
      </c>
      <c r="L2285" t="s">
        <v>41</v>
      </c>
      <c r="M2285">
        <f t="shared" si="142"/>
        <v>0</v>
      </c>
      <c r="N2285" t="s">
        <v>24</v>
      </c>
      <c r="O2285" t="s">
        <v>1058</v>
      </c>
      <c r="P2285">
        <f t="shared" si="143"/>
        <v>35260</v>
      </c>
      <c r="Q2285">
        <v>41000</v>
      </c>
      <c r="R2285">
        <v>460</v>
      </c>
      <c r="S2285">
        <f t="shared" si="144"/>
        <v>5</v>
      </c>
    </row>
    <row r="2286" spans="1:19" x14ac:dyDescent="0.25">
      <c r="A2286" t="s">
        <v>68</v>
      </c>
      <c r="B2286" t="s">
        <v>4309</v>
      </c>
      <c r="C2286">
        <v>2017</v>
      </c>
      <c r="D2286">
        <f t="shared" si="141"/>
        <v>134054.80332000001</v>
      </c>
      <c r="E2286">
        <v>83298</v>
      </c>
      <c r="F2286" t="s">
        <v>5570</v>
      </c>
      <c r="G2286" t="s">
        <v>29</v>
      </c>
      <c r="H2286" t="s">
        <v>371</v>
      </c>
      <c r="I2286" t="s">
        <v>72</v>
      </c>
      <c r="J2286" t="s">
        <v>22</v>
      </c>
      <c r="K2286" t="s">
        <v>22</v>
      </c>
      <c r="L2286" t="s">
        <v>41</v>
      </c>
      <c r="M2286">
        <f t="shared" si="142"/>
        <v>0</v>
      </c>
      <c r="N2286" t="s">
        <v>24</v>
      </c>
      <c r="O2286" t="s">
        <v>2411</v>
      </c>
      <c r="P2286">
        <f t="shared" si="143"/>
        <v>15738</v>
      </c>
      <c r="Q2286">
        <v>18300</v>
      </c>
      <c r="R2286">
        <v>248</v>
      </c>
      <c r="S2286">
        <f t="shared" si="144"/>
        <v>2</v>
      </c>
    </row>
    <row r="2287" spans="1:19" x14ac:dyDescent="0.25">
      <c r="A2287" t="s">
        <v>84</v>
      </c>
      <c r="B2287" t="s">
        <v>583</v>
      </c>
      <c r="C2287">
        <v>2017</v>
      </c>
      <c r="D2287">
        <f t="shared" si="141"/>
        <v>153228.48008000001</v>
      </c>
      <c r="E2287">
        <v>95212</v>
      </c>
      <c r="F2287" t="s">
        <v>5571</v>
      </c>
      <c r="G2287" t="s">
        <v>29</v>
      </c>
      <c r="H2287" t="s">
        <v>410</v>
      </c>
      <c r="I2287" t="s">
        <v>95</v>
      </c>
      <c r="J2287" t="s">
        <v>108</v>
      </c>
      <c r="K2287" t="s">
        <v>146</v>
      </c>
      <c r="L2287" t="s">
        <v>41</v>
      </c>
      <c r="M2287">
        <f t="shared" si="142"/>
        <v>0</v>
      </c>
      <c r="N2287" t="s">
        <v>24</v>
      </c>
      <c r="O2287" t="s">
        <v>5572</v>
      </c>
      <c r="P2287">
        <f t="shared" si="143"/>
        <v>27175.14</v>
      </c>
      <c r="Q2287">
        <v>31599</v>
      </c>
      <c r="R2287">
        <v>340</v>
      </c>
      <c r="S2287">
        <f t="shared" si="144"/>
        <v>3</v>
      </c>
    </row>
    <row r="2288" spans="1:19" x14ac:dyDescent="0.25">
      <c r="A2288" t="s">
        <v>277</v>
      </c>
      <c r="B2288" t="s">
        <v>3463</v>
      </c>
      <c r="C2288">
        <v>2010</v>
      </c>
      <c r="D2288">
        <f t="shared" si="141"/>
        <v>99135.343999999997</v>
      </c>
      <c r="E2288">
        <v>61600</v>
      </c>
      <c r="F2288" t="s">
        <v>5573</v>
      </c>
      <c r="G2288" t="s">
        <v>29</v>
      </c>
      <c r="H2288" t="s">
        <v>5574</v>
      </c>
      <c r="I2288" t="s">
        <v>48</v>
      </c>
      <c r="J2288" t="s">
        <v>22</v>
      </c>
      <c r="K2288" t="s">
        <v>22</v>
      </c>
      <c r="L2288" t="s">
        <v>41</v>
      </c>
      <c r="M2288">
        <f t="shared" si="142"/>
        <v>0</v>
      </c>
      <c r="N2288" t="s">
        <v>24</v>
      </c>
      <c r="O2288" t="s">
        <v>5575</v>
      </c>
      <c r="P2288">
        <f t="shared" si="143"/>
        <v>44505</v>
      </c>
      <c r="Q2288">
        <v>51750</v>
      </c>
      <c r="R2288">
        <v>345</v>
      </c>
      <c r="S2288">
        <f t="shared" si="144"/>
        <v>3.6</v>
      </c>
    </row>
    <row r="2289" spans="1:19" x14ac:dyDescent="0.25">
      <c r="A2289" t="s">
        <v>43</v>
      </c>
      <c r="B2289" t="s">
        <v>5289</v>
      </c>
      <c r="C2289">
        <v>2011</v>
      </c>
      <c r="D2289">
        <f t="shared" si="141"/>
        <v>210696.40213999999</v>
      </c>
      <c r="E2289">
        <v>130921</v>
      </c>
      <c r="F2289" t="s">
        <v>5576</v>
      </c>
      <c r="G2289" t="s">
        <v>29</v>
      </c>
      <c r="H2289" t="s">
        <v>660</v>
      </c>
      <c r="I2289" t="s">
        <v>2008</v>
      </c>
      <c r="J2289" t="s">
        <v>118</v>
      </c>
      <c r="K2289" t="s">
        <v>146</v>
      </c>
      <c r="L2289" t="s">
        <v>41</v>
      </c>
      <c r="M2289">
        <f t="shared" si="142"/>
        <v>0</v>
      </c>
      <c r="N2289" t="s">
        <v>24</v>
      </c>
      <c r="O2289" t="s">
        <v>672</v>
      </c>
      <c r="P2289">
        <f t="shared" si="143"/>
        <v>10320</v>
      </c>
      <c r="Q2289">
        <v>12000</v>
      </c>
      <c r="R2289">
        <v>400</v>
      </c>
      <c r="S2289">
        <f t="shared" si="144"/>
        <v>5.6</v>
      </c>
    </row>
    <row r="2290" spans="1:19" x14ac:dyDescent="0.25">
      <c r="A2290" t="s">
        <v>567</v>
      </c>
      <c r="B2290" t="s">
        <v>1839</v>
      </c>
      <c r="C2290">
        <v>2020</v>
      </c>
      <c r="D2290">
        <f t="shared" si="141"/>
        <v>65982.94</v>
      </c>
      <c r="E2290">
        <v>41000</v>
      </c>
      <c r="F2290" t="s">
        <v>626</v>
      </c>
      <c r="G2290" t="s">
        <v>29</v>
      </c>
      <c r="H2290" t="s">
        <v>1841</v>
      </c>
      <c r="I2290" t="s">
        <v>95</v>
      </c>
      <c r="J2290" t="s">
        <v>118</v>
      </c>
      <c r="K2290" t="s">
        <v>33</v>
      </c>
      <c r="M2290">
        <f t="shared" si="142"/>
        <v>0</v>
      </c>
      <c r="O2290" t="s">
        <v>5577</v>
      </c>
      <c r="P2290">
        <f t="shared" si="143"/>
        <v>39142.9</v>
      </c>
      <c r="Q2290">
        <v>45515</v>
      </c>
      <c r="R2290">
        <v>410</v>
      </c>
      <c r="S2290">
        <f t="shared" si="144"/>
        <v>6.4</v>
      </c>
    </row>
    <row r="2291" spans="1:19" x14ac:dyDescent="0.25">
      <c r="A2291" t="s">
        <v>68</v>
      </c>
      <c r="B2291" t="s">
        <v>5578</v>
      </c>
      <c r="C2291">
        <v>2024</v>
      </c>
      <c r="D2291">
        <f t="shared" si="141"/>
        <v>2414.0099999999998</v>
      </c>
      <c r="E2291">
        <v>1500</v>
      </c>
      <c r="F2291" t="s">
        <v>2418</v>
      </c>
      <c r="G2291" t="s">
        <v>29</v>
      </c>
      <c r="H2291" t="s">
        <v>2387</v>
      </c>
      <c r="I2291" t="s">
        <v>72</v>
      </c>
      <c r="J2291" t="s">
        <v>33</v>
      </c>
      <c r="K2291" t="s">
        <v>108</v>
      </c>
      <c r="L2291" t="s">
        <v>41</v>
      </c>
      <c r="M2291">
        <f t="shared" si="142"/>
        <v>0</v>
      </c>
      <c r="N2291" t="s">
        <v>24</v>
      </c>
      <c r="O2291" t="s">
        <v>3159</v>
      </c>
      <c r="P2291">
        <f t="shared" si="143"/>
        <v>77400</v>
      </c>
      <c r="Q2291">
        <v>90000</v>
      </c>
      <c r="R2291">
        <v>335</v>
      </c>
      <c r="S2291">
        <f t="shared" si="144"/>
        <v>3</v>
      </c>
    </row>
    <row r="2292" spans="1:19" x14ac:dyDescent="0.25">
      <c r="A2292" t="s">
        <v>268</v>
      </c>
      <c r="B2292" t="s">
        <v>5579</v>
      </c>
      <c r="C2292">
        <v>2017</v>
      </c>
      <c r="D2292">
        <f t="shared" si="141"/>
        <v>128666.73299999999</v>
      </c>
      <c r="E2292">
        <v>79950</v>
      </c>
      <c r="F2292" t="s">
        <v>5580</v>
      </c>
      <c r="G2292" t="s">
        <v>29</v>
      </c>
      <c r="H2292" t="s">
        <v>2693</v>
      </c>
      <c r="I2292" t="s">
        <v>72</v>
      </c>
      <c r="J2292" t="s">
        <v>40</v>
      </c>
      <c r="K2292" t="s">
        <v>22</v>
      </c>
      <c r="L2292" t="s">
        <v>41</v>
      </c>
      <c r="M2292">
        <f t="shared" si="142"/>
        <v>0</v>
      </c>
      <c r="N2292" t="s">
        <v>24</v>
      </c>
      <c r="O2292" t="s">
        <v>5581</v>
      </c>
      <c r="P2292">
        <f t="shared" si="143"/>
        <v>14955.4</v>
      </c>
      <c r="Q2292">
        <v>17390</v>
      </c>
      <c r="R2292">
        <v>189</v>
      </c>
      <c r="S2292">
        <f t="shared" si="144"/>
        <v>2</v>
      </c>
    </row>
    <row r="2293" spans="1:19" x14ac:dyDescent="0.25">
      <c r="A2293" t="s">
        <v>363</v>
      </c>
      <c r="B2293" t="s">
        <v>5582</v>
      </c>
      <c r="C2293">
        <v>2021</v>
      </c>
      <c r="D2293">
        <f t="shared" si="141"/>
        <v>50694.21</v>
      </c>
      <c r="E2293">
        <v>31500</v>
      </c>
      <c r="F2293" t="s">
        <v>2160</v>
      </c>
      <c r="G2293" t="s">
        <v>29</v>
      </c>
      <c r="H2293" t="s">
        <v>1808</v>
      </c>
      <c r="I2293" t="s">
        <v>72</v>
      </c>
      <c r="J2293" t="s">
        <v>118</v>
      </c>
      <c r="K2293" t="s">
        <v>146</v>
      </c>
      <c r="L2293" t="s">
        <v>41</v>
      </c>
      <c r="M2293">
        <f t="shared" si="142"/>
        <v>0</v>
      </c>
      <c r="N2293" t="s">
        <v>24</v>
      </c>
      <c r="O2293" t="s">
        <v>1514</v>
      </c>
      <c r="P2293">
        <f t="shared" si="143"/>
        <v>81700</v>
      </c>
      <c r="Q2293">
        <v>95000</v>
      </c>
      <c r="R2293">
        <v>420</v>
      </c>
      <c r="S2293">
        <f t="shared" si="144"/>
        <v>6.2</v>
      </c>
    </row>
    <row r="2294" spans="1:19" x14ac:dyDescent="0.25">
      <c r="A2294" t="s">
        <v>50</v>
      </c>
      <c r="B2294" t="s">
        <v>5583</v>
      </c>
      <c r="C2294">
        <v>2017</v>
      </c>
      <c r="D2294">
        <f t="shared" si="141"/>
        <v>98169.74</v>
      </c>
      <c r="E2294">
        <v>61000</v>
      </c>
      <c r="F2294" t="s">
        <v>1788</v>
      </c>
      <c r="G2294" t="s">
        <v>29</v>
      </c>
      <c r="H2294" t="s">
        <v>5584</v>
      </c>
      <c r="I2294" t="s">
        <v>107</v>
      </c>
      <c r="J2294" t="s">
        <v>33</v>
      </c>
      <c r="K2294" t="s">
        <v>22</v>
      </c>
      <c r="L2294" t="s">
        <v>41</v>
      </c>
      <c r="M2294">
        <f t="shared" si="142"/>
        <v>0</v>
      </c>
      <c r="N2294" t="s">
        <v>24</v>
      </c>
      <c r="O2294" t="s">
        <v>5585</v>
      </c>
      <c r="P2294">
        <f t="shared" si="143"/>
        <v>120400</v>
      </c>
      <c r="Q2294">
        <v>140000</v>
      </c>
      <c r="R2294">
        <v>610</v>
      </c>
      <c r="S2294">
        <f t="shared" si="144"/>
        <v>5.2</v>
      </c>
    </row>
    <row r="2295" spans="1:19" x14ac:dyDescent="0.25">
      <c r="A2295" t="s">
        <v>567</v>
      </c>
      <c r="B2295" t="s">
        <v>3822</v>
      </c>
      <c r="C2295">
        <v>2021</v>
      </c>
      <c r="D2295">
        <f t="shared" si="141"/>
        <v>73815.597779999996</v>
      </c>
      <c r="E2295">
        <v>45867</v>
      </c>
      <c r="F2295" t="s">
        <v>5586</v>
      </c>
      <c r="G2295" t="s">
        <v>29</v>
      </c>
      <c r="H2295" t="s">
        <v>965</v>
      </c>
      <c r="I2295" t="s">
        <v>39</v>
      </c>
      <c r="J2295" t="s">
        <v>5097</v>
      </c>
      <c r="K2295" t="s">
        <v>2998</v>
      </c>
      <c r="L2295" t="s">
        <v>41</v>
      </c>
      <c r="M2295">
        <f t="shared" si="142"/>
        <v>0</v>
      </c>
      <c r="N2295" t="s">
        <v>24</v>
      </c>
      <c r="O2295" t="s">
        <v>5587</v>
      </c>
      <c r="P2295">
        <f t="shared" si="143"/>
        <v>37366.14</v>
      </c>
      <c r="Q2295">
        <v>43449</v>
      </c>
      <c r="R2295" t="e">
        <v>#VALUE!</v>
      </c>
      <c r="S2295" t="e">
        <f t="shared" si="144"/>
        <v>#VALUE!</v>
      </c>
    </row>
    <row r="2296" spans="1:19" x14ac:dyDescent="0.25">
      <c r="A2296" t="s">
        <v>277</v>
      </c>
      <c r="B2296" t="s">
        <v>5588</v>
      </c>
      <c r="C2296">
        <v>2014</v>
      </c>
      <c r="D2296">
        <f t="shared" si="141"/>
        <v>36532.017999999996</v>
      </c>
      <c r="E2296">
        <v>22700</v>
      </c>
      <c r="F2296" t="s">
        <v>4031</v>
      </c>
      <c r="G2296" t="s">
        <v>29</v>
      </c>
      <c r="H2296" t="s">
        <v>3625</v>
      </c>
      <c r="I2296" t="s">
        <v>653</v>
      </c>
      <c r="J2296" t="s">
        <v>61</v>
      </c>
      <c r="K2296" t="s">
        <v>22</v>
      </c>
      <c r="L2296" t="s">
        <v>23</v>
      </c>
      <c r="M2296">
        <f t="shared" si="142"/>
        <v>1</v>
      </c>
      <c r="N2296" t="s">
        <v>24</v>
      </c>
      <c r="O2296" t="s">
        <v>1812</v>
      </c>
      <c r="P2296">
        <f t="shared" si="143"/>
        <v>73530</v>
      </c>
      <c r="Q2296">
        <v>85500</v>
      </c>
      <c r="R2296">
        <v>350</v>
      </c>
      <c r="S2296">
        <f t="shared" si="144"/>
        <v>3.4</v>
      </c>
    </row>
    <row r="2297" spans="1:19" x14ac:dyDescent="0.25">
      <c r="A2297" t="s">
        <v>232</v>
      </c>
      <c r="B2297" t="s">
        <v>1993</v>
      </c>
      <c r="C2297">
        <v>2009</v>
      </c>
      <c r="D2297">
        <f t="shared" si="141"/>
        <v>69201.62</v>
      </c>
      <c r="E2297">
        <v>43000</v>
      </c>
      <c r="F2297" t="s">
        <v>373</v>
      </c>
      <c r="G2297" t="s">
        <v>29</v>
      </c>
      <c r="H2297" t="s">
        <v>5514</v>
      </c>
      <c r="I2297" t="s">
        <v>72</v>
      </c>
      <c r="J2297" t="s">
        <v>22</v>
      </c>
      <c r="K2297" t="s">
        <v>22</v>
      </c>
      <c r="L2297" t="s">
        <v>41</v>
      </c>
      <c r="M2297">
        <f t="shared" si="142"/>
        <v>0</v>
      </c>
      <c r="N2297" t="s">
        <v>24</v>
      </c>
      <c r="O2297" t="s">
        <v>3686</v>
      </c>
      <c r="P2297">
        <f t="shared" si="143"/>
        <v>41710</v>
      </c>
      <c r="Q2297">
        <v>48500</v>
      </c>
      <c r="R2297">
        <v>552</v>
      </c>
      <c r="S2297">
        <f t="shared" si="144"/>
        <v>6</v>
      </c>
    </row>
    <row r="2298" spans="1:19" x14ac:dyDescent="0.25">
      <c r="A2298" t="s">
        <v>97</v>
      </c>
      <c r="B2298" t="s">
        <v>2289</v>
      </c>
      <c r="C2298">
        <v>2015</v>
      </c>
      <c r="D2298">
        <f t="shared" si="141"/>
        <v>159324.66</v>
      </c>
      <c r="E2298">
        <v>99000</v>
      </c>
      <c r="F2298" t="s">
        <v>1601</v>
      </c>
      <c r="G2298" t="s">
        <v>29</v>
      </c>
      <c r="H2298" t="s">
        <v>5589</v>
      </c>
      <c r="I2298" t="s">
        <v>21</v>
      </c>
      <c r="J2298" t="s">
        <v>33</v>
      </c>
      <c r="K2298" t="s">
        <v>33</v>
      </c>
      <c r="L2298" t="s">
        <v>41</v>
      </c>
      <c r="M2298">
        <f t="shared" si="142"/>
        <v>0</v>
      </c>
      <c r="N2298" t="s">
        <v>24</v>
      </c>
      <c r="O2298" t="s">
        <v>543</v>
      </c>
      <c r="P2298">
        <f t="shared" si="143"/>
        <v>23220</v>
      </c>
      <c r="Q2298">
        <v>27000</v>
      </c>
      <c r="R2298">
        <v>310</v>
      </c>
      <c r="S2298">
        <f t="shared" si="144"/>
        <v>4.5999999999999996</v>
      </c>
    </row>
    <row r="2299" spans="1:19" x14ac:dyDescent="0.25">
      <c r="A2299" t="s">
        <v>97</v>
      </c>
      <c r="B2299" t="s">
        <v>712</v>
      </c>
      <c r="C2299">
        <v>2006</v>
      </c>
      <c r="D2299">
        <f t="shared" si="141"/>
        <v>217260.9</v>
      </c>
      <c r="E2299">
        <v>135000</v>
      </c>
      <c r="F2299" t="s">
        <v>4102</v>
      </c>
      <c r="G2299" t="s">
        <v>29</v>
      </c>
      <c r="H2299" t="s">
        <v>725</v>
      </c>
      <c r="I2299" t="s">
        <v>72</v>
      </c>
      <c r="J2299" t="s">
        <v>118</v>
      </c>
      <c r="K2299" t="s">
        <v>33</v>
      </c>
      <c r="L2299" t="s">
        <v>41</v>
      </c>
      <c r="M2299">
        <f t="shared" si="142"/>
        <v>0</v>
      </c>
      <c r="N2299" t="s">
        <v>24</v>
      </c>
      <c r="O2299" t="s">
        <v>959</v>
      </c>
      <c r="P2299">
        <f t="shared" si="143"/>
        <v>14534</v>
      </c>
      <c r="Q2299">
        <v>16900</v>
      </c>
      <c r="R2299">
        <v>236</v>
      </c>
      <c r="S2299">
        <f t="shared" si="144"/>
        <v>4</v>
      </c>
    </row>
    <row r="2300" spans="1:19" x14ac:dyDescent="0.25">
      <c r="A2300" t="s">
        <v>363</v>
      </c>
      <c r="B2300" t="s">
        <v>1398</v>
      </c>
      <c r="C2300">
        <v>2019</v>
      </c>
      <c r="D2300">
        <f t="shared" si="141"/>
        <v>74029.64</v>
      </c>
      <c r="E2300">
        <v>46000</v>
      </c>
      <c r="F2300" t="s">
        <v>950</v>
      </c>
      <c r="G2300" t="s">
        <v>29</v>
      </c>
      <c r="H2300" t="s">
        <v>624</v>
      </c>
      <c r="I2300" t="s">
        <v>95</v>
      </c>
      <c r="J2300" t="s">
        <v>22</v>
      </c>
      <c r="K2300" t="s">
        <v>146</v>
      </c>
      <c r="L2300" t="s">
        <v>23</v>
      </c>
      <c r="M2300">
        <f t="shared" si="142"/>
        <v>1</v>
      </c>
      <c r="N2300" t="s">
        <v>24</v>
      </c>
      <c r="O2300" t="s">
        <v>272</v>
      </c>
      <c r="P2300">
        <f t="shared" si="143"/>
        <v>24940</v>
      </c>
      <c r="Q2300">
        <v>29000</v>
      </c>
      <c r="R2300">
        <v>265</v>
      </c>
      <c r="S2300">
        <f t="shared" si="144"/>
        <v>2</v>
      </c>
    </row>
    <row r="2301" spans="1:19" x14ac:dyDescent="0.25">
      <c r="A2301" t="s">
        <v>16</v>
      </c>
      <c r="B2301" t="s">
        <v>4670</v>
      </c>
      <c r="C2301">
        <v>2014</v>
      </c>
      <c r="D2301">
        <f t="shared" si="141"/>
        <v>128127.6041</v>
      </c>
      <c r="E2301">
        <v>79615</v>
      </c>
      <c r="F2301" t="s">
        <v>5590</v>
      </c>
      <c r="G2301" t="s">
        <v>29</v>
      </c>
      <c r="H2301" t="s">
        <v>2594</v>
      </c>
      <c r="I2301" t="s">
        <v>461</v>
      </c>
      <c r="J2301" t="s">
        <v>22</v>
      </c>
      <c r="K2301" t="s">
        <v>3228</v>
      </c>
      <c r="L2301" t="s">
        <v>41</v>
      </c>
      <c r="M2301">
        <f t="shared" si="142"/>
        <v>0</v>
      </c>
      <c r="N2301" t="s">
        <v>24</v>
      </c>
      <c r="O2301" t="s">
        <v>327</v>
      </c>
      <c r="P2301">
        <f t="shared" si="143"/>
        <v>9455.7000000000007</v>
      </c>
      <c r="Q2301">
        <v>10995</v>
      </c>
      <c r="R2301" t="e">
        <v>#VALUE!</v>
      </c>
      <c r="S2301" t="e">
        <f t="shared" si="144"/>
        <v>#VALUE!</v>
      </c>
    </row>
    <row r="2302" spans="1:19" x14ac:dyDescent="0.25">
      <c r="A2302" t="s">
        <v>68</v>
      </c>
      <c r="B2302" t="s">
        <v>673</v>
      </c>
      <c r="C2302">
        <v>2021</v>
      </c>
      <c r="D2302">
        <f t="shared" si="141"/>
        <v>21323.755000000001</v>
      </c>
      <c r="E2302">
        <v>13250</v>
      </c>
      <c r="F2302" t="s">
        <v>5360</v>
      </c>
      <c r="G2302" t="s">
        <v>29</v>
      </c>
      <c r="H2302" t="s">
        <v>1748</v>
      </c>
      <c r="I2302" t="s">
        <v>31</v>
      </c>
      <c r="J2302" t="s">
        <v>360</v>
      </c>
      <c r="K2302" t="s">
        <v>5591</v>
      </c>
      <c r="L2302" t="s">
        <v>41</v>
      </c>
      <c r="M2302">
        <f t="shared" si="142"/>
        <v>0</v>
      </c>
      <c r="O2302" t="s">
        <v>618</v>
      </c>
      <c r="P2302">
        <f t="shared" si="143"/>
        <v>74734</v>
      </c>
      <c r="Q2302">
        <v>86900</v>
      </c>
      <c r="R2302" t="e">
        <v>#VALUE!</v>
      </c>
      <c r="S2302" t="e">
        <f t="shared" si="144"/>
        <v>#VALUE!</v>
      </c>
    </row>
    <row r="2303" spans="1:19" x14ac:dyDescent="0.25">
      <c r="A2303" t="s">
        <v>84</v>
      </c>
      <c r="B2303" t="s">
        <v>5592</v>
      </c>
      <c r="C2303">
        <v>2019</v>
      </c>
      <c r="D2303">
        <f t="shared" si="141"/>
        <v>66304.808000000005</v>
      </c>
      <c r="E2303">
        <v>41200</v>
      </c>
      <c r="F2303" t="s">
        <v>5593</v>
      </c>
      <c r="G2303" t="s">
        <v>29</v>
      </c>
      <c r="H2303" t="s">
        <v>2355</v>
      </c>
      <c r="I2303" t="s">
        <v>107</v>
      </c>
      <c r="J2303" t="s">
        <v>22</v>
      </c>
      <c r="K2303" t="s">
        <v>22</v>
      </c>
      <c r="L2303" t="s">
        <v>41</v>
      </c>
      <c r="M2303">
        <f t="shared" si="142"/>
        <v>0</v>
      </c>
      <c r="N2303" t="s">
        <v>24</v>
      </c>
      <c r="O2303" t="s">
        <v>5594</v>
      </c>
      <c r="P2303">
        <f t="shared" si="143"/>
        <v>52030</v>
      </c>
      <c r="Q2303">
        <v>60500</v>
      </c>
      <c r="R2303">
        <v>380</v>
      </c>
      <c r="S2303">
        <f t="shared" si="144"/>
        <v>3</v>
      </c>
    </row>
    <row r="2304" spans="1:19" x14ac:dyDescent="0.25">
      <c r="A2304" t="s">
        <v>363</v>
      </c>
      <c r="B2304" t="s">
        <v>3783</v>
      </c>
      <c r="C2304">
        <v>2016</v>
      </c>
      <c r="D2304">
        <f t="shared" si="141"/>
        <v>187488.11</v>
      </c>
      <c r="E2304">
        <v>116500</v>
      </c>
      <c r="F2304" t="s">
        <v>4781</v>
      </c>
      <c r="G2304" t="s">
        <v>29</v>
      </c>
      <c r="H2304" t="s">
        <v>1808</v>
      </c>
      <c r="I2304" t="s">
        <v>95</v>
      </c>
      <c r="J2304" t="s">
        <v>22</v>
      </c>
      <c r="K2304" t="s">
        <v>108</v>
      </c>
      <c r="L2304" t="s">
        <v>23</v>
      </c>
      <c r="M2304">
        <f t="shared" si="142"/>
        <v>1</v>
      </c>
      <c r="N2304" t="s">
        <v>24</v>
      </c>
      <c r="O2304" t="s">
        <v>4594</v>
      </c>
      <c r="P2304">
        <f t="shared" si="143"/>
        <v>26230</v>
      </c>
      <c r="Q2304">
        <v>30500</v>
      </c>
      <c r="R2304">
        <v>420</v>
      </c>
      <c r="S2304">
        <f t="shared" si="144"/>
        <v>6.2</v>
      </c>
    </row>
    <row r="2305" spans="1:19" x14ac:dyDescent="0.25">
      <c r="A2305" t="s">
        <v>56</v>
      </c>
      <c r="B2305" t="s">
        <v>5595</v>
      </c>
      <c r="C2305">
        <v>1993</v>
      </c>
      <c r="D2305">
        <f t="shared" si="141"/>
        <v>122277.6532</v>
      </c>
      <c r="E2305">
        <v>75980</v>
      </c>
      <c r="F2305" t="s">
        <v>5596</v>
      </c>
      <c r="G2305" t="s">
        <v>136</v>
      </c>
      <c r="H2305" t="s">
        <v>136</v>
      </c>
      <c r="I2305" t="s">
        <v>72</v>
      </c>
      <c r="J2305" t="s">
        <v>61</v>
      </c>
      <c r="K2305" t="s">
        <v>22</v>
      </c>
      <c r="L2305" t="s">
        <v>41</v>
      </c>
      <c r="M2305">
        <f t="shared" si="142"/>
        <v>0</v>
      </c>
      <c r="N2305" t="s">
        <v>24</v>
      </c>
      <c r="O2305" t="s">
        <v>5597</v>
      </c>
      <c r="P2305">
        <f t="shared" si="143"/>
        <v>77572</v>
      </c>
      <c r="Q2305">
        <v>90200</v>
      </c>
      <c r="R2305" t="e">
        <v>#VALUE!</v>
      </c>
      <c r="S2305" t="e">
        <f t="shared" si="144"/>
        <v>#VALUE!</v>
      </c>
    </row>
    <row r="2306" spans="1:19" x14ac:dyDescent="0.25">
      <c r="A2306" t="s">
        <v>148</v>
      </c>
      <c r="B2306" t="s">
        <v>1675</v>
      </c>
      <c r="C2306">
        <v>2018</v>
      </c>
      <c r="D2306">
        <f t="shared" si="141"/>
        <v>38719.111060000003</v>
      </c>
      <c r="E2306">
        <v>24059</v>
      </c>
      <c r="F2306" t="s">
        <v>5598</v>
      </c>
      <c r="G2306" t="s">
        <v>29</v>
      </c>
      <c r="H2306" t="s">
        <v>3073</v>
      </c>
      <c r="I2306" t="s">
        <v>95</v>
      </c>
      <c r="J2306" t="s">
        <v>33</v>
      </c>
      <c r="K2306" t="s">
        <v>22</v>
      </c>
      <c r="L2306" t="s">
        <v>41</v>
      </c>
      <c r="M2306">
        <f t="shared" si="142"/>
        <v>0</v>
      </c>
      <c r="N2306" t="s">
        <v>24</v>
      </c>
      <c r="O2306" t="s">
        <v>5599</v>
      </c>
      <c r="P2306">
        <f t="shared" si="143"/>
        <v>74949</v>
      </c>
      <c r="Q2306">
        <v>87150</v>
      </c>
      <c r="R2306">
        <v>650</v>
      </c>
      <c r="S2306">
        <f t="shared" si="144"/>
        <v>6.2</v>
      </c>
    </row>
    <row r="2307" spans="1:19" x14ac:dyDescent="0.25">
      <c r="A2307" t="s">
        <v>50</v>
      </c>
      <c r="B2307" t="s">
        <v>183</v>
      </c>
      <c r="C2307">
        <v>2015</v>
      </c>
      <c r="D2307">
        <f t="shared" ref="D2307:D2370" si="145">E2307*1.60934</f>
        <v>190706.79</v>
      </c>
      <c r="E2307">
        <v>118500</v>
      </c>
      <c r="F2307" t="s">
        <v>3068</v>
      </c>
      <c r="G2307" t="s">
        <v>19</v>
      </c>
      <c r="H2307" t="s">
        <v>4061</v>
      </c>
      <c r="I2307" t="s">
        <v>72</v>
      </c>
      <c r="J2307" t="s">
        <v>61</v>
      </c>
      <c r="K2307" t="s">
        <v>22</v>
      </c>
      <c r="L2307" t="s">
        <v>23</v>
      </c>
      <c r="M2307">
        <f t="shared" ref="M2307:M2370" si="146">IF(ISNUMBER(SEARCH("At least 1 accident or damage reported", L2307)), 1, 0)</f>
        <v>1</v>
      </c>
      <c r="N2307" t="s">
        <v>24</v>
      </c>
      <c r="O2307" t="s">
        <v>5213</v>
      </c>
      <c r="P2307">
        <f t="shared" ref="P2307:P2370" si="147">Q2307*0.86</f>
        <v>13244</v>
      </c>
      <c r="Q2307">
        <v>15400</v>
      </c>
      <c r="R2307">
        <v>220</v>
      </c>
      <c r="S2307">
        <f t="shared" ref="S2307:S2370" si="148">VALUE(SUBSTITUTE(MID(H2307, SEARCH("L", H2307)-4, 4), "L", ""))</f>
        <v>2</v>
      </c>
    </row>
    <row r="2308" spans="1:19" x14ac:dyDescent="0.25">
      <c r="A2308" t="s">
        <v>68</v>
      </c>
      <c r="B2308" t="s">
        <v>2219</v>
      </c>
      <c r="C2308">
        <v>2020</v>
      </c>
      <c r="D2308">
        <f t="shared" si="145"/>
        <v>24296.205979999999</v>
      </c>
      <c r="E2308">
        <v>15097</v>
      </c>
      <c r="F2308" t="s">
        <v>5600</v>
      </c>
      <c r="G2308" t="s">
        <v>29</v>
      </c>
      <c r="H2308" t="s">
        <v>552</v>
      </c>
      <c r="I2308" t="s">
        <v>39</v>
      </c>
      <c r="J2308" t="s">
        <v>5601</v>
      </c>
      <c r="K2308" t="s">
        <v>22</v>
      </c>
      <c r="L2308" t="s">
        <v>41</v>
      </c>
      <c r="M2308">
        <f t="shared" si="146"/>
        <v>0</v>
      </c>
      <c r="O2308" t="s">
        <v>5602</v>
      </c>
      <c r="P2308">
        <f t="shared" si="147"/>
        <v>85998.28</v>
      </c>
      <c r="Q2308">
        <v>99998</v>
      </c>
      <c r="R2308" t="e">
        <v>#VALUE!</v>
      </c>
      <c r="S2308">
        <f t="shared" si="148"/>
        <v>4.4000000000000004</v>
      </c>
    </row>
    <row r="2309" spans="1:19" x14ac:dyDescent="0.25">
      <c r="A2309" t="s">
        <v>403</v>
      </c>
      <c r="B2309" t="s">
        <v>971</v>
      </c>
      <c r="C2309">
        <v>2018</v>
      </c>
      <c r="D2309">
        <f t="shared" si="145"/>
        <v>32186.799999999999</v>
      </c>
      <c r="E2309">
        <v>20000</v>
      </c>
      <c r="F2309" t="s">
        <v>1048</v>
      </c>
      <c r="G2309" t="s">
        <v>29</v>
      </c>
      <c r="H2309" t="s">
        <v>406</v>
      </c>
      <c r="I2309" t="s">
        <v>72</v>
      </c>
      <c r="J2309" t="s">
        <v>118</v>
      </c>
      <c r="K2309" t="s">
        <v>108</v>
      </c>
      <c r="L2309" t="s">
        <v>41</v>
      </c>
      <c r="M2309">
        <f t="shared" si="146"/>
        <v>0</v>
      </c>
      <c r="N2309" t="s">
        <v>24</v>
      </c>
      <c r="O2309" t="s">
        <v>805</v>
      </c>
      <c r="P2309">
        <f t="shared" si="147"/>
        <v>36980</v>
      </c>
      <c r="Q2309">
        <v>43000</v>
      </c>
      <c r="R2309">
        <v>424</v>
      </c>
      <c r="S2309">
        <f t="shared" si="148"/>
        <v>3</v>
      </c>
    </row>
    <row r="2310" spans="1:19" x14ac:dyDescent="0.25">
      <c r="A2310" t="s">
        <v>68</v>
      </c>
      <c r="B2310" t="s">
        <v>4478</v>
      </c>
      <c r="C2310">
        <v>2020</v>
      </c>
      <c r="D2310">
        <f t="shared" si="145"/>
        <v>16778.97884</v>
      </c>
      <c r="E2310">
        <v>10426</v>
      </c>
      <c r="F2310" t="s">
        <v>5603</v>
      </c>
      <c r="G2310" t="s">
        <v>29</v>
      </c>
      <c r="H2310" t="s">
        <v>530</v>
      </c>
      <c r="I2310" t="s">
        <v>39</v>
      </c>
      <c r="J2310" t="s">
        <v>5604</v>
      </c>
      <c r="K2310" t="s">
        <v>5605</v>
      </c>
      <c r="L2310" t="s">
        <v>41</v>
      </c>
      <c r="M2310">
        <f t="shared" si="146"/>
        <v>0</v>
      </c>
      <c r="O2310" t="s">
        <v>5606</v>
      </c>
      <c r="P2310">
        <f t="shared" si="147"/>
        <v>26486.28</v>
      </c>
      <c r="Q2310">
        <v>30798</v>
      </c>
      <c r="R2310" t="e">
        <v>#VALUE!</v>
      </c>
      <c r="S2310">
        <f t="shared" si="148"/>
        <v>2</v>
      </c>
    </row>
    <row r="2311" spans="1:19" x14ac:dyDescent="0.25">
      <c r="A2311" t="s">
        <v>16</v>
      </c>
      <c r="B2311" t="s">
        <v>982</v>
      </c>
      <c r="C2311">
        <v>2023</v>
      </c>
      <c r="D2311">
        <f t="shared" si="145"/>
        <v>15288.73</v>
      </c>
      <c r="E2311">
        <v>9500</v>
      </c>
      <c r="F2311" t="s">
        <v>1230</v>
      </c>
      <c r="G2311" t="s">
        <v>29</v>
      </c>
      <c r="H2311" t="s">
        <v>769</v>
      </c>
      <c r="I2311" t="s">
        <v>165</v>
      </c>
      <c r="J2311" t="s">
        <v>22</v>
      </c>
      <c r="K2311" t="s">
        <v>214</v>
      </c>
      <c r="L2311" t="s">
        <v>23</v>
      </c>
      <c r="M2311">
        <f t="shared" si="146"/>
        <v>1</v>
      </c>
      <c r="N2311" t="s">
        <v>24</v>
      </c>
      <c r="O2311" t="s">
        <v>845</v>
      </c>
      <c r="P2311">
        <f t="shared" si="147"/>
        <v>54610</v>
      </c>
      <c r="Q2311">
        <v>63500</v>
      </c>
      <c r="R2311">
        <v>400</v>
      </c>
      <c r="S2311">
        <f t="shared" si="148"/>
        <v>3.5</v>
      </c>
    </row>
    <row r="2312" spans="1:19" x14ac:dyDescent="0.25">
      <c r="A2312" t="s">
        <v>130</v>
      </c>
      <c r="B2312" t="s">
        <v>5607</v>
      </c>
      <c r="C2312">
        <v>2006</v>
      </c>
      <c r="D2312">
        <f t="shared" si="145"/>
        <v>215651.56</v>
      </c>
      <c r="E2312">
        <v>134000</v>
      </c>
      <c r="F2312" t="s">
        <v>1490</v>
      </c>
      <c r="G2312" t="s">
        <v>29</v>
      </c>
      <c r="H2312" t="s">
        <v>5608</v>
      </c>
      <c r="I2312" t="s">
        <v>72</v>
      </c>
      <c r="J2312" t="s">
        <v>33</v>
      </c>
      <c r="K2312" t="s">
        <v>33</v>
      </c>
      <c r="L2312" t="s">
        <v>23</v>
      </c>
      <c r="M2312">
        <f t="shared" si="146"/>
        <v>1</v>
      </c>
      <c r="N2312" t="s">
        <v>24</v>
      </c>
      <c r="O2312" t="s">
        <v>726</v>
      </c>
      <c r="P2312">
        <f t="shared" si="147"/>
        <v>7310</v>
      </c>
      <c r="Q2312">
        <v>8500</v>
      </c>
      <c r="R2312">
        <v>265</v>
      </c>
      <c r="S2312">
        <f t="shared" si="148"/>
        <v>4</v>
      </c>
    </row>
    <row r="2313" spans="1:19" x14ac:dyDescent="0.25">
      <c r="A2313" t="s">
        <v>450</v>
      </c>
      <c r="B2313" t="s">
        <v>5609</v>
      </c>
      <c r="C2313">
        <v>2022</v>
      </c>
      <c r="D2313">
        <f t="shared" si="145"/>
        <v>16898.07</v>
      </c>
      <c r="E2313">
        <v>10500</v>
      </c>
      <c r="F2313" t="s">
        <v>1755</v>
      </c>
      <c r="G2313" t="s">
        <v>29</v>
      </c>
      <c r="H2313" t="s">
        <v>1295</v>
      </c>
      <c r="I2313" t="s">
        <v>107</v>
      </c>
      <c r="J2313" t="s">
        <v>33</v>
      </c>
      <c r="K2313" t="s">
        <v>136</v>
      </c>
      <c r="L2313" t="s">
        <v>41</v>
      </c>
      <c r="M2313">
        <f t="shared" si="146"/>
        <v>0</v>
      </c>
      <c r="N2313" t="s">
        <v>24</v>
      </c>
      <c r="O2313" t="s">
        <v>3537</v>
      </c>
      <c r="P2313">
        <f t="shared" si="147"/>
        <v>27950</v>
      </c>
      <c r="Q2313">
        <v>32500</v>
      </c>
      <c r="R2313">
        <v>228</v>
      </c>
      <c r="S2313">
        <f t="shared" si="148"/>
        <v>2.4</v>
      </c>
    </row>
    <row r="2314" spans="1:19" x14ac:dyDescent="0.25">
      <c r="A2314" t="s">
        <v>148</v>
      </c>
      <c r="B2314" t="s">
        <v>5610</v>
      </c>
      <c r="C2314">
        <v>2018</v>
      </c>
      <c r="D2314">
        <f t="shared" si="145"/>
        <v>85455.953999999998</v>
      </c>
      <c r="E2314">
        <v>53100</v>
      </c>
      <c r="F2314" t="s">
        <v>5611</v>
      </c>
      <c r="G2314" t="s">
        <v>29</v>
      </c>
      <c r="H2314" t="s">
        <v>5612</v>
      </c>
      <c r="I2314" t="s">
        <v>21</v>
      </c>
      <c r="J2314" t="s">
        <v>214</v>
      </c>
      <c r="K2314" t="s">
        <v>22</v>
      </c>
      <c r="L2314" t="s">
        <v>41</v>
      </c>
      <c r="M2314">
        <f t="shared" si="146"/>
        <v>0</v>
      </c>
      <c r="N2314" t="s">
        <v>24</v>
      </c>
      <c r="O2314" t="s">
        <v>276</v>
      </c>
      <c r="P2314">
        <f t="shared" si="147"/>
        <v>15050</v>
      </c>
      <c r="Q2314">
        <v>17500</v>
      </c>
      <c r="R2314">
        <v>160</v>
      </c>
      <c r="S2314">
        <f t="shared" si="148"/>
        <v>1.5</v>
      </c>
    </row>
    <row r="2315" spans="1:19" x14ac:dyDescent="0.25">
      <c r="A2315" t="s">
        <v>16</v>
      </c>
      <c r="B2315" t="s">
        <v>5613</v>
      </c>
      <c r="C2315">
        <v>2017</v>
      </c>
      <c r="D2315">
        <f t="shared" si="145"/>
        <v>128962.85156</v>
      </c>
      <c r="E2315">
        <v>80134</v>
      </c>
      <c r="F2315" t="s">
        <v>5614</v>
      </c>
      <c r="G2315" t="s">
        <v>19</v>
      </c>
      <c r="H2315" t="s">
        <v>5615</v>
      </c>
      <c r="I2315" t="s">
        <v>461</v>
      </c>
      <c r="J2315" t="s">
        <v>118</v>
      </c>
      <c r="K2315" t="s">
        <v>3228</v>
      </c>
      <c r="L2315" t="s">
        <v>41</v>
      </c>
      <c r="M2315">
        <f t="shared" si="146"/>
        <v>0</v>
      </c>
      <c r="N2315" t="s">
        <v>24</v>
      </c>
      <c r="O2315" t="s">
        <v>5616</v>
      </c>
      <c r="P2315">
        <f t="shared" si="147"/>
        <v>11949.699999999999</v>
      </c>
      <c r="Q2315">
        <v>13895</v>
      </c>
      <c r="R2315" t="e">
        <v>#VALUE!</v>
      </c>
      <c r="S2315" t="e">
        <f t="shared" si="148"/>
        <v>#VALUE!</v>
      </c>
    </row>
    <row r="2316" spans="1:19" x14ac:dyDescent="0.25">
      <c r="A2316" t="s">
        <v>130</v>
      </c>
      <c r="B2316" t="s">
        <v>5617</v>
      </c>
      <c r="C2316">
        <v>2021</v>
      </c>
      <c r="D2316">
        <f t="shared" si="145"/>
        <v>38624.159999999996</v>
      </c>
      <c r="E2316">
        <v>24000</v>
      </c>
      <c r="F2316" t="s">
        <v>2469</v>
      </c>
      <c r="G2316" t="s">
        <v>29</v>
      </c>
      <c r="H2316" t="s">
        <v>5618</v>
      </c>
      <c r="I2316" t="s">
        <v>72</v>
      </c>
      <c r="J2316" t="s">
        <v>33</v>
      </c>
      <c r="K2316" t="s">
        <v>22</v>
      </c>
      <c r="L2316" t="s">
        <v>41</v>
      </c>
      <c r="M2316">
        <f t="shared" si="146"/>
        <v>0</v>
      </c>
      <c r="N2316" t="s">
        <v>24</v>
      </c>
      <c r="O2316" t="s">
        <v>2347</v>
      </c>
      <c r="P2316">
        <f t="shared" si="147"/>
        <v>21930</v>
      </c>
      <c r="Q2316">
        <v>25500</v>
      </c>
      <c r="R2316">
        <v>141</v>
      </c>
      <c r="S2316">
        <f t="shared" si="148"/>
        <v>2</v>
      </c>
    </row>
    <row r="2317" spans="1:19" x14ac:dyDescent="0.25">
      <c r="A2317" t="s">
        <v>328</v>
      </c>
      <c r="B2317" t="s">
        <v>5619</v>
      </c>
      <c r="C2317">
        <v>2006</v>
      </c>
      <c r="D2317">
        <f t="shared" si="145"/>
        <v>98169.74</v>
      </c>
      <c r="E2317">
        <v>61000</v>
      </c>
      <c r="F2317" t="s">
        <v>1788</v>
      </c>
      <c r="G2317" t="s">
        <v>29</v>
      </c>
      <c r="H2317" t="s">
        <v>2191</v>
      </c>
      <c r="I2317" t="s">
        <v>134</v>
      </c>
      <c r="J2317" t="s">
        <v>40</v>
      </c>
      <c r="K2317" t="s">
        <v>146</v>
      </c>
      <c r="L2317" t="s">
        <v>41</v>
      </c>
      <c r="M2317">
        <f t="shared" si="146"/>
        <v>0</v>
      </c>
      <c r="N2317" t="s">
        <v>24</v>
      </c>
      <c r="O2317" t="s">
        <v>5620</v>
      </c>
      <c r="P2317">
        <f t="shared" si="147"/>
        <v>8857.14</v>
      </c>
      <c r="Q2317">
        <v>10299</v>
      </c>
      <c r="R2317">
        <v>218</v>
      </c>
      <c r="S2317">
        <f t="shared" si="148"/>
        <v>2.5</v>
      </c>
    </row>
    <row r="2318" spans="1:19" x14ac:dyDescent="0.25">
      <c r="A2318" t="s">
        <v>103</v>
      </c>
      <c r="B2318" t="s">
        <v>3651</v>
      </c>
      <c r="C2318">
        <v>2021</v>
      </c>
      <c r="D2318">
        <f t="shared" si="145"/>
        <v>31703.998</v>
      </c>
      <c r="E2318">
        <v>19700</v>
      </c>
      <c r="F2318" t="s">
        <v>5621</v>
      </c>
      <c r="G2318" t="s">
        <v>29</v>
      </c>
      <c r="H2318" t="s">
        <v>3461</v>
      </c>
      <c r="I2318" t="s">
        <v>72</v>
      </c>
      <c r="J2318" t="s">
        <v>118</v>
      </c>
      <c r="K2318" t="s">
        <v>146</v>
      </c>
      <c r="L2318" t="s">
        <v>41</v>
      </c>
      <c r="M2318">
        <f t="shared" si="146"/>
        <v>0</v>
      </c>
      <c r="N2318" t="s">
        <v>24</v>
      </c>
      <c r="O2318" t="s">
        <v>192</v>
      </c>
      <c r="P2318">
        <f t="shared" si="147"/>
        <v>41280</v>
      </c>
      <c r="Q2318">
        <v>48000</v>
      </c>
      <c r="R2318">
        <v>335</v>
      </c>
      <c r="S2318">
        <f t="shared" si="148"/>
        <v>2.7</v>
      </c>
    </row>
    <row r="2319" spans="1:19" x14ac:dyDescent="0.25">
      <c r="A2319" t="s">
        <v>120</v>
      </c>
      <c r="B2319" t="s">
        <v>5622</v>
      </c>
      <c r="C2319">
        <v>2018</v>
      </c>
      <c r="D2319">
        <f t="shared" si="145"/>
        <v>45354.419880000001</v>
      </c>
      <c r="E2319">
        <v>28182</v>
      </c>
      <c r="F2319" t="s">
        <v>5623</v>
      </c>
      <c r="G2319" t="s">
        <v>29</v>
      </c>
      <c r="H2319" t="s">
        <v>634</v>
      </c>
      <c r="I2319" t="s">
        <v>48</v>
      </c>
      <c r="J2319" t="s">
        <v>118</v>
      </c>
      <c r="K2319" t="s">
        <v>108</v>
      </c>
      <c r="L2319" t="s">
        <v>23</v>
      </c>
      <c r="M2319">
        <f t="shared" si="146"/>
        <v>1</v>
      </c>
      <c r="N2319" t="s">
        <v>24</v>
      </c>
      <c r="O2319" t="s">
        <v>1389</v>
      </c>
      <c r="P2319">
        <f t="shared" si="147"/>
        <v>72670</v>
      </c>
      <c r="Q2319">
        <v>84500</v>
      </c>
      <c r="R2319">
        <v>469</v>
      </c>
      <c r="S2319">
        <f t="shared" si="148"/>
        <v>4</v>
      </c>
    </row>
    <row r="2320" spans="1:19" x14ac:dyDescent="0.25">
      <c r="A2320" t="s">
        <v>16</v>
      </c>
      <c r="B2320" t="s">
        <v>3045</v>
      </c>
      <c r="C2320">
        <v>2017</v>
      </c>
      <c r="D2320">
        <f t="shared" si="145"/>
        <v>95755.73</v>
      </c>
      <c r="E2320">
        <v>59500</v>
      </c>
      <c r="F2320" t="s">
        <v>5624</v>
      </c>
      <c r="G2320" t="s">
        <v>29</v>
      </c>
      <c r="H2320" t="s">
        <v>3047</v>
      </c>
      <c r="I2320" t="s">
        <v>72</v>
      </c>
      <c r="J2320" t="s">
        <v>22</v>
      </c>
      <c r="K2320" t="s">
        <v>22</v>
      </c>
      <c r="L2320" t="s">
        <v>23</v>
      </c>
      <c r="M2320">
        <f t="shared" si="146"/>
        <v>1</v>
      </c>
      <c r="N2320" t="s">
        <v>24</v>
      </c>
      <c r="O2320" t="s">
        <v>352</v>
      </c>
      <c r="P2320">
        <f t="shared" si="147"/>
        <v>18060</v>
      </c>
      <c r="Q2320">
        <v>21000</v>
      </c>
      <c r="R2320">
        <v>310</v>
      </c>
      <c r="S2320">
        <f t="shared" si="148"/>
        <v>2.2999999999999998</v>
      </c>
    </row>
    <row r="2321" spans="1:19" x14ac:dyDescent="0.25">
      <c r="A2321" t="s">
        <v>16</v>
      </c>
      <c r="B2321" t="s">
        <v>5625</v>
      </c>
      <c r="C2321">
        <v>1999</v>
      </c>
      <c r="D2321">
        <f t="shared" si="145"/>
        <v>185721.05468</v>
      </c>
      <c r="E2321">
        <v>115402</v>
      </c>
      <c r="F2321" t="s">
        <v>5626</v>
      </c>
      <c r="G2321" t="s">
        <v>19</v>
      </c>
      <c r="H2321" t="s">
        <v>5627</v>
      </c>
      <c r="I2321" t="s">
        <v>72</v>
      </c>
      <c r="J2321" t="s">
        <v>226</v>
      </c>
      <c r="K2321" t="s">
        <v>146</v>
      </c>
      <c r="L2321" t="s">
        <v>41</v>
      </c>
      <c r="M2321">
        <f t="shared" si="146"/>
        <v>0</v>
      </c>
      <c r="N2321" t="s">
        <v>24</v>
      </c>
      <c r="O2321" t="s">
        <v>4141</v>
      </c>
      <c r="P2321">
        <f t="shared" si="147"/>
        <v>6880</v>
      </c>
      <c r="Q2321">
        <v>8000</v>
      </c>
      <c r="R2321">
        <v>152</v>
      </c>
      <c r="S2321">
        <f t="shared" si="148"/>
        <v>3</v>
      </c>
    </row>
    <row r="2322" spans="1:19" x14ac:dyDescent="0.25">
      <c r="A2322" t="s">
        <v>503</v>
      </c>
      <c r="B2322" t="s">
        <v>4099</v>
      </c>
      <c r="C2322">
        <v>2018</v>
      </c>
      <c r="D2322">
        <f t="shared" si="145"/>
        <v>137598.57</v>
      </c>
      <c r="E2322">
        <v>85500</v>
      </c>
      <c r="F2322" t="s">
        <v>5628</v>
      </c>
      <c r="G2322" t="s">
        <v>29</v>
      </c>
      <c r="H2322" t="s">
        <v>164</v>
      </c>
      <c r="I2322" t="s">
        <v>72</v>
      </c>
      <c r="J2322" t="s">
        <v>22</v>
      </c>
      <c r="K2322" t="s">
        <v>22</v>
      </c>
      <c r="L2322" t="s">
        <v>23</v>
      </c>
      <c r="M2322">
        <f t="shared" si="146"/>
        <v>1</v>
      </c>
      <c r="N2322" t="s">
        <v>24</v>
      </c>
      <c r="O2322" t="s">
        <v>5629</v>
      </c>
      <c r="P2322">
        <f t="shared" si="147"/>
        <v>30873.14</v>
      </c>
      <c r="Q2322">
        <v>35899</v>
      </c>
      <c r="R2322">
        <v>355</v>
      </c>
      <c r="S2322">
        <f t="shared" si="148"/>
        <v>5.3</v>
      </c>
    </row>
    <row r="2323" spans="1:19" x14ac:dyDescent="0.25">
      <c r="A2323" t="s">
        <v>567</v>
      </c>
      <c r="B2323" t="s">
        <v>3822</v>
      </c>
      <c r="C2323">
        <v>2020</v>
      </c>
      <c r="D2323">
        <f t="shared" si="145"/>
        <v>82076.34</v>
      </c>
      <c r="E2323">
        <v>51000</v>
      </c>
      <c r="F2323" t="s">
        <v>18</v>
      </c>
      <c r="G2323" t="s">
        <v>29</v>
      </c>
      <c r="H2323" t="s">
        <v>1841</v>
      </c>
      <c r="I2323" t="s">
        <v>21</v>
      </c>
      <c r="J2323" t="s">
        <v>214</v>
      </c>
      <c r="K2323" t="s">
        <v>22</v>
      </c>
      <c r="L2323" t="s">
        <v>41</v>
      </c>
      <c r="M2323">
        <f t="shared" si="146"/>
        <v>0</v>
      </c>
      <c r="N2323" t="s">
        <v>24</v>
      </c>
      <c r="O2323" t="s">
        <v>1842</v>
      </c>
      <c r="P2323">
        <f t="shared" si="147"/>
        <v>38614</v>
      </c>
      <c r="Q2323">
        <v>44900</v>
      </c>
      <c r="R2323">
        <v>410</v>
      </c>
      <c r="S2323">
        <f t="shared" si="148"/>
        <v>6.4</v>
      </c>
    </row>
    <row r="2324" spans="1:19" x14ac:dyDescent="0.25">
      <c r="A2324" t="s">
        <v>79</v>
      </c>
      <c r="B2324" t="s">
        <v>840</v>
      </c>
      <c r="C2324">
        <v>2021</v>
      </c>
      <c r="D2324">
        <f t="shared" si="145"/>
        <v>28163.45</v>
      </c>
      <c r="E2324">
        <v>17500</v>
      </c>
      <c r="F2324" t="s">
        <v>176</v>
      </c>
      <c r="H2324" t="s">
        <v>710</v>
      </c>
      <c r="I2324" t="s">
        <v>72</v>
      </c>
      <c r="J2324" t="s">
        <v>33</v>
      </c>
      <c r="K2324" t="s">
        <v>118</v>
      </c>
      <c r="L2324" t="s">
        <v>41</v>
      </c>
      <c r="M2324">
        <f t="shared" si="146"/>
        <v>0</v>
      </c>
      <c r="N2324" t="s">
        <v>24</v>
      </c>
      <c r="O2324" t="s">
        <v>437</v>
      </c>
      <c r="P2324">
        <f t="shared" si="147"/>
        <v>38700</v>
      </c>
      <c r="Q2324">
        <v>45000</v>
      </c>
      <c r="R2324">
        <v>455</v>
      </c>
      <c r="S2324" t="e">
        <f t="shared" si="148"/>
        <v>#VALUE!</v>
      </c>
    </row>
    <row r="2325" spans="1:19" x14ac:dyDescent="0.25">
      <c r="A2325" t="s">
        <v>35</v>
      </c>
      <c r="B2325" t="s">
        <v>1732</v>
      </c>
      <c r="C2325">
        <v>2011</v>
      </c>
      <c r="D2325">
        <f t="shared" si="145"/>
        <v>212432.88</v>
      </c>
      <c r="E2325">
        <v>132000</v>
      </c>
      <c r="F2325" t="s">
        <v>2134</v>
      </c>
      <c r="G2325" t="s">
        <v>29</v>
      </c>
      <c r="H2325" t="s">
        <v>1734</v>
      </c>
      <c r="I2325" t="s">
        <v>72</v>
      </c>
      <c r="J2325" t="s">
        <v>22</v>
      </c>
      <c r="K2325" t="s">
        <v>146</v>
      </c>
      <c r="L2325" t="s">
        <v>41</v>
      </c>
      <c r="M2325">
        <f t="shared" si="146"/>
        <v>0</v>
      </c>
      <c r="N2325" t="s">
        <v>24</v>
      </c>
      <c r="O2325" t="s">
        <v>1309</v>
      </c>
      <c r="P2325">
        <f t="shared" si="147"/>
        <v>8599.14</v>
      </c>
      <c r="Q2325">
        <v>9999</v>
      </c>
      <c r="R2325">
        <v>272</v>
      </c>
      <c r="S2325">
        <f t="shared" si="148"/>
        <v>3.5</v>
      </c>
    </row>
    <row r="2326" spans="1:19" x14ac:dyDescent="0.25">
      <c r="A2326" t="s">
        <v>210</v>
      </c>
      <c r="B2326" t="s">
        <v>5630</v>
      </c>
      <c r="C2326">
        <v>2016</v>
      </c>
      <c r="D2326">
        <f t="shared" si="145"/>
        <v>109245.21788</v>
      </c>
      <c r="E2326">
        <v>67882</v>
      </c>
      <c r="F2326" t="s">
        <v>5631</v>
      </c>
      <c r="G2326" t="s">
        <v>29</v>
      </c>
      <c r="H2326" t="s">
        <v>3207</v>
      </c>
      <c r="I2326" t="s">
        <v>39</v>
      </c>
      <c r="J2326" t="s">
        <v>118</v>
      </c>
      <c r="K2326" t="s">
        <v>22</v>
      </c>
      <c r="L2326" t="s">
        <v>41</v>
      </c>
      <c r="M2326">
        <f t="shared" si="146"/>
        <v>0</v>
      </c>
      <c r="O2326" t="s">
        <v>5632</v>
      </c>
      <c r="P2326">
        <f t="shared" si="147"/>
        <v>28206.28</v>
      </c>
      <c r="Q2326">
        <v>32798</v>
      </c>
      <c r="R2326" t="e">
        <v>#VALUE!</v>
      </c>
      <c r="S2326">
        <f t="shared" si="148"/>
        <v>3.6</v>
      </c>
    </row>
    <row r="2327" spans="1:19" x14ac:dyDescent="0.25">
      <c r="A2327" t="s">
        <v>328</v>
      </c>
      <c r="B2327" t="s">
        <v>1569</v>
      </c>
      <c r="C2327">
        <v>2018</v>
      </c>
      <c r="D2327">
        <f t="shared" si="145"/>
        <v>99779.08</v>
      </c>
      <c r="E2327">
        <v>62000</v>
      </c>
      <c r="F2327" t="s">
        <v>633</v>
      </c>
      <c r="G2327" t="s">
        <v>29</v>
      </c>
      <c r="H2327" t="s">
        <v>1571</v>
      </c>
      <c r="I2327" t="s">
        <v>95</v>
      </c>
      <c r="J2327" t="s">
        <v>61</v>
      </c>
      <c r="K2327" t="s">
        <v>22</v>
      </c>
      <c r="L2327" t="s">
        <v>41</v>
      </c>
      <c r="M2327">
        <f t="shared" si="146"/>
        <v>0</v>
      </c>
      <c r="N2327" t="s">
        <v>24</v>
      </c>
      <c r="O2327" t="s">
        <v>4594</v>
      </c>
      <c r="P2327">
        <f t="shared" si="147"/>
        <v>26230</v>
      </c>
      <c r="Q2327">
        <v>30500</v>
      </c>
      <c r="R2327">
        <v>316</v>
      </c>
      <c r="S2327">
        <f t="shared" si="148"/>
        <v>2</v>
      </c>
    </row>
    <row r="2328" spans="1:19" x14ac:dyDescent="0.25">
      <c r="A2328" t="s">
        <v>277</v>
      </c>
      <c r="B2328" t="s">
        <v>3496</v>
      </c>
      <c r="C2328">
        <v>2016</v>
      </c>
      <c r="D2328">
        <f t="shared" si="145"/>
        <v>20042.720359999999</v>
      </c>
      <c r="E2328">
        <v>12454</v>
      </c>
      <c r="F2328" t="s">
        <v>5633</v>
      </c>
      <c r="G2328" t="s">
        <v>29</v>
      </c>
      <c r="H2328" t="s">
        <v>5634</v>
      </c>
      <c r="I2328" t="s">
        <v>134</v>
      </c>
      <c r="J2328" t="s">
        <v>135</v>
      </c>
      <c r="K2328" t="s">
        <v>22</v>
      </c>
      <c r="L2328" t="s">
        <v>41</v>
      </c>
      <c r="M2328">
        <f t="shared" si="146"/>
        <v>0</v>
      </c>
      <c r="N2328" t="s">
        <v>24</v>
      </c>
      <c r="O2328" t="s">
        <v>2569</v>
      </c>
      <c r="P2328">
        <f t="shared" si="147"/>
        <v>180600</v>
      </c>
      <c r="Q2328">
        <v>210000</v>
      </c>
      <c r="R2328">
        <v>500</v>
      </c>
      <c r="S2328">
        <f t="shared" si="148"/>
        <v>4</v>
      </c>
    </row>
    <row r="2329" spans="1:19" x14ac:dyDescent="0.25">
      <c r="A2329" t="s">
        <v>68</v>
      </c>
      <c r="B2329" t="s">
        <v>3019</v>
      </c>
      <c r="C2329">
        <v>2017</v>
      </c>
      <c r="D2329">
        <f t="shared" si="145"/>
        <v>45005.193099999997</v>
      </c>
      <c r="E2329">
        <v>27965</v>
      </c>
      <c r="F2329" t="s">
        <v>5635</v>
      </c>
      <c r="G2329" t="s">
        <v>29</v>
      </c>
      <c r="H2329" t="s">
        <v>448</v>
      </c>
      <c r="I2329" t="s">
        <v>48</v>
      </c>
      <c r="J2329" t="s">
        <v>73</v>
      </c>
      <c r="K2329" t="s">
        <v>22</v>
      </c>
      <c r="L2329" t="s">
        <v>41</v>
      </c>
      <c r="M2329">
        <f t="shared" si="146"/>
        <v>0</v>
      </c>
      <c r="N2329" t="s">
        <v>24</v>
      </c>
      <c r="O2329" t="s">
        <v>4157</v>
      </c>
      <c r="P2329">
        <f t="shared" si="147"/>
        <v>49880</v>
      </c>
      <c r="Q2329">
        <v>58000</v>
      </c>
      <c r="R2329">
        <v>560</v>
      </c>
      <c r="S2329">
        <f t="shared" si="148"/>
        <v>4.4000000000000004</v>
      </c>
    </row>
    <row r="2330" spans="1:19" x14ac:dyDescent="0.25">
      <c r="A2330" t="s">
        <v>363</v>
      </c>
      <c r="B2330" t="s">
        <v>5636</v>
      </c>
      <c r="C2330">
        <v>2013</v>
      </c>
      <c r="D2330">
        <f t="shared" si="145"/>
        <v>191511.46</v>
      </c>
      <c r="E2330">
        <v>119000</v>
      </c>
      <c r="F2330" t="s">
        <v>212</v>
      </c>
      <c r="G2330" t="s">
        <v>19</v>
      </c>
      <c r="H2330" t="s">
        <v>2388</v>
      </c>
      <c r="I2330" t="s">
        <v>72</v>
      </c>
      <c r="J2330" t="s">
        <v>22</v>
      </c>
      <c r="K2330" t="s">
        <v>22</v>
      </c>
      <c r="M2330">
        <f t="shared" si="146"/>
        <v>0</v>
      </c>
      <c r="O2330" t="s">
        <v>1477</v>
      </c>
      <c r="P2330">
        <f t="shared" si="147"/>
        <v>17630</v>
      </c>
      <c r="Q2330">
        <v>20500</v>
      </c>
      <c r="R2330">
        <v>403</v>
      </c>
      <c r="S2330">
        <f t="shared" si="148"/>
        <v>6.2</v>
      </c>
    </row>
    <row r="2331" spans="1:19" x14ac:dyDescent="0.25">
      <c r="A2331" t="s">
        <v>68</v>
      </c>
      <c r="B2331" t="s">
        <v>4071</v>
      </c>
      <c r="C2331">
        <v>2018</v>
      </c>
      <c r="D2331">
        <f t="shared" si="145"/>
        <v>77248.319999999992</v>
      </c>
      <c r="E2331">
        <v>48000</v>
      </c>
      <c r="F2331" t="s">
        <v>409</v>
      </c>
      <c r="G2331" t="s">
        <v>29</v>
      </c>
      <c r="H2331" t="s">
        <v>479</v>
      </c>
      <c r="I2331" t="s">
        <v>95</v>
      </c>
      <c r="J2331" t="s">
        <v>22</v>
      </c>
      <c r="K2331" t="s">
        <v>22</v>
      </c>
      <c r="L2331" t="s">
        <v>41</v>
      </c>
      <c r="M2331">
        <f t="shared" si="146"/>
        <v>0</v>
      </c>
      <c r="N2331" t="s">
        <v>24</v>
      </c>
      <c r="O2331" t="s">
        <v>675</v>
      </c>
      <c r="P2331">
        <f t="shared" si="147"/>
        <v>27520</v>
      </c>
      <c r="Q2331">
        <v>32000</v>
      </c>
      <c r="R2331">
        <v>300</v>
      </c>
      <c r="S2331">
        <f t="shared" si="148"/>
        <v>3</v>
      </c>
    </row>
    <row r="2332" spans="1:19" x14ac:dyDescent="0.25">
      <c r="A2332" t="s">
        <v>68</v>
      </c>
      <c r="B2332" t="s">
        <v>2699</v>
      </c>
      <c r="C2332">
        <v>2020</v>
      </c>
      <c r="D2332">
        <f t="shared" si="145"/>
        <v>8917.3529400000007</v>
      </c>
      <c r="E2332">
        <v>5541</v>
      </c>
      <c r="F2332" t="s">
        <v>5637</v>
      </c>
      <c r="G2332" t="s">
        <v>29</v>
      </c>
      <c r="H2332" t="s">
        <v>155</v>
      </c>
      <c r="I2332" t="s">
        <v>39</v>
      </c>
      <c r="J2332" t="s">
        <v>118</v>
      </c>
      <c r="K2332" t="s">
        <v>22</v>
      </c>
      <c r="L2332" t="s">
        <v>41</v>
      </c>
      <c r="M2332">
        <f t="shared" si="146"/>
        <v>0</v>
      </c>
      <c r="O2332" t="s">
        <v>5638</v>
      </c>
      <c r="P2332">
        <f t="shared" si="147"/>
        <v>48674.28</v>
      </c>
      <c r="Q2332">
        <v>56598</v>
      </c>
      <c r="R2332" t="e">
        <v>#VALUE!</v>
      </c>
      <c r="S2332">
        <f t="shared" si="148"/>
        <v>3</v>
      </c>
    </row>
    <row r="2333" spans="1:19" x14ac:dyDescent="0.25">
      <c r="A2333" t="s">
        <v>836</v>
      </c>
      <c r="B2333" t="s">
        <v>4349</v>
      </c>
      <c r="C2333">
        <v>2018</v>
      </c>
      <c r="D2333">
        <f t="shared" si="145"/>
        <v>46670.86</v>
      </c>
      <c r="E2333">
        <v>29000</v>
      </c>
      <c r="F2333" t="s">
        <v>1736</v>
      </c>
      <c r="G2333" t="s">
        <v>29</v>
      </c>
      <c r="H2333" t="s">
        <v>5639</v>
      </c>
      <c r="I2333" t="s">
        <v>72</v>
      </c>
      <c r="J2333" t="s">
        <v>214</v>
      </c>
      <c r="K2333" t="s">
        <v>146</v>
      </c>
      <c r="L2333" t="s">
        <v>41</v>
      </c>
      <c r="M2333">
        <f t="shared" si="146"/>
        <v>0</v>
      </c>
      <c r="N2333" t="s">
        <v>24</v>
      </c>
      <c r="O2333" t="s">
        <v>296</v>
      </c>
      <c r="P2333">
        <f t="shared" si="147"/>
        <v>16770</v>
      </c>
      <c r="Q2333">
        <v>19500</v>
      </c>
      <c r="R2333">
        <v>166</v>
      </c>
      <c r="S2333">
        <f t="shared" si="148"/>
        <v>2.4</v>
      </c>
    </row>
    <row r="2334" spans="1:19" x14ac:dyDescent="0.25">
      <c r="A2334" t="s">
        <v>125</v>
      </c>
      <c r="B2334" t="s">
        <v>1489</v>
      </c>
      <c r="C2334">
        <v>2010</v>
      </c>
      <c r="D2334">
        <f t="shared" si="145"/>
        <v>210984.47399999999</v>
      </c>
      <c r="E2334">
        <v>131100</v>
      </c>
      <c r="F2334" t="s">
        <v>5640</v>
      </c>
      <c r="G2334" t="s">
        <v>19</v>
      </c>
      <c r="H2334" t="s">
        <v>5641</v>
      </c>
      <c r="I2334" t="s">
        <v>72</v>
      </c>
      <c r="J2334" t="s">
        <v>118</v>
      </c>
      <c r="K2334" t="s">
        <v>33</v>
      </c>
      <c r="L2334" t="s">
        <v>23</v>
      </c>
      <c r="M2334">
        <f t="shared" si="146"/>
        <v>1</v>
      </c>
      <c r="N2334" t="s">
        <v>24</v>
      </c>
      <c r="O2334" t="s">
        <v>1264</v>
      </c>
      <c r="P2334">
        <f t="shared" si="147"/>
        <v>11175.7</v>
      </c>
      <c r="Q2334">
        <v>12995</v>
      </c>
      <c r="R2334">
        <v>310</v>
      </c>
      <c r="S2334">
        <f t="shared" si="148"/>
        <v>4.7</v>
      </c>
    </row>
    <row r="2335" spans="1:19" x14ac:dyDescent="0.25">
      <c r="A2335" t="s">
        <v>450</v>
      </c>
      <c r="B2335" t="s">
        <v>5642</v>
      </c>
      <c r="C2335">
        <v>2015</v>
      </c>
      <c r="D2335">
        <f t="shared" si="145"/>
        <v>164542.14027999999</v>
      </c>
      <c r="E2335">
        <v>102242</v>
      </c>
      <c r="F2335" t="s">
        <v>5643</v>
      </c>
      <c r="G2335" t="s">
        <v>29</v>
      </c>
      <c r="H2335" t="s">
        <v>5644</v>
      </c>
      <c r="I2335" t="s">
        <v>892</v>
      </c>
      <c r="J2335" t="s">
        <v>5645</v>
      </c>
      <c r="K2335" t="s">
        <v>22</v>
      </c>
      <c r="L2335" t="s">
        <v>23</v>
      </c>
      <c r="M2335">
        <f t="shared" si="146"/>
        <v>1</v>
      </c>
      <c r="O2335" t="s">
        <v>5646</v>
      </c>
      <c r="P2335">
        <f t="shared" si="147"/>
        <v>9888.2800000000007</v>
      </c>
      <c r="Q2335">
        <v>11498</v>
      </c>
      <c r="R2335" t="e">
        <v>#VALUE!</v>
      </c>
      <c r="S2335" t="e">
        <f t="shared" si="148"/>
        <v>#VALUE!</v>
      </c>
    </row>
    <row r="2336" spans="1:19" x14ac:dyDescent="0.25">
      <c r="A2336" t="s">
        <v>120</v>
      </c>
      <c r="B2336" t="s">
        <v>842</v>
      </c>
      <c r="C2336">
        <v>2016</v>
      </c>
      <c r="D2336">
        <f t="shared" si="145"/>
        <v>29079.16446</v>
      </c>
      <c r="E2336">
        <v>18069</v>
      </c>
      <c r="F2336" t="s">
        <v>5647</v>
      </c>
      <c r="G2336" t="s">
        <v>29</v>
      </c>
      <c r="H2336" t="s">
        <v>844</v>
      </c>
      <c r="I2336" t="s">
        <v>48</v>
      </c>
      <c r="J2336" t="s">
        <v>22</v>
      </c>
      <c r="K2336" t="s">
        <v>22</v>
      </c>
      <c r="L2336" t="s">
        <v>41</v>
      </c>
      <c r="M2336">
        <f t="shared" si="146"/>
        <v>0</v>
      </c>
      <c r="N2336" t="s">
        <v>24</v>
      </c>
      <c r="O2336" t="s">
        <v>3036</v>
      </c>
      <c r="P2336">
        <f t="shared" si="147"/>
        <v>68799.14</v>
      </c>
      <c r="Q2336">
        <v>79999</v>
      </c>
      <c r="R2336">
        <v>523</v>
      </c>
      <c r="S2336">
        <f t="shared" si="148"/>
        <v>6</v>
      </c>
    </row>
    <row r="2337" spans="1:19" x14ac:dyDescent="0.25">
      <c r="A2337" t="s">
        <v>201</v>
      </c>
      <c r="B2337" t="s">
        <v>2088</v>
      </c>
      <c r="C2337">
        <v>2023</v>
      </c>
      <c r="D2337">
        <f t="shared" si="145"/>
        <v>20921.419999999998</v>
      </c>
      <c r="E2337">
        <v>13000</v>
      </c>
      <c r="F2337" t="s">
        <v>3286</v>
      </c>
      <c r="G2337" t="s">
        <v>29</v>
      </c>
      <c r="H2337" t="s">
        <v>2807</v>
      </c>
      <c r="I2337" t="s">
        <v>72</v>
      </c>
      <c r="J2337" t="s">
        <v>118</v>
      </c>
      <c r="K2337" t="s">
        <v>22</v>
      </c>
      <c r="L2337" t="s">
        <v>41</v>
      </c>
      <c r="M2337">
        <f t="shared" si="146"/>
        <v>0</v>
      </c>
      <c r="N2337" t="s">
        <v>24</v>
      </c>
      <c r="O2337" t="s">
        <v>2009</v>
      </c>
      <c r="P2337">
        <f t="shared" si="147"/>
        <v>27434</v>
      </c>
      <c r="Q2337">
        <v>31900</v>
      </c>
      <c r="R2337">
        <v>187</v>
      </c>
      <c r="S2337">
        <f t="shared" si="148"/>
        <v>2.5</v>
      </c>
    </row>
    <row r="2338" spans="1:19" x14ac:dyDescent="0.25">
      <c r="A2338" t="s">
        <v>277</v>
      </c>
      <c r="B2338" t="s">
        <v>5648</v>
      </c>
      <c r="C2338">
        <v>2008</v>
      </c>
      <c r="D2338">
        <f t="shared" si="145"/>
        <v>82076.34</v>
      </c>
      <c r="E2338">
        <v>51000</v>
      </c>
      <c r="F2338" t="s">
        <v>18</v>
      </c>
      <c r="G2338" t="s">
        <v>29</v>
      </c>
      <c r="H2338" t="s">
        <v>5649</v>
      </c>
      <c r="I2338" t="s">
        <v>107</v>
      </c>
      <c r="J2338" t="s">
        <v>61</v>
      </c>
      <c r="K2338" t="s">
        <v>22</v>
      </c>
      <c r="L2338" t="s">
        <v>23</v>
      </c>
      <c r="M2338">
        <f t="shared" si="146"/>
        <v>1</v>
      </c>
      <c r="N2338" t="s">
        <v>24</v>
      </c>
      <c r="O2338" t="s">
        <v>582</v>
      </c>
      <c r="P2338">
        <f t="shared" si="147"/>
        <v>59770</v>
      </c>
      <c r="Q2338">
        <v>69500</v>
      </c>
      <c r="R2338">
        <v>480</v>
      </c>
      <c r="S2338">
        <f t="shared" si="148"/>
        <v>3.6</v>
      </c>
    </row>
    <row r="2339" spans="1:19" x14ac:dyDescent="0.25">
      <c r="A2339" t="s">
        <v>292</v>
      </c>
      <c r="B2339" t="s">
        <v>5281</v>
      </c>
      <c r="C2339">
        <v>2007</v>
      </c>
      <c r="D2339">
        <f t="shared" si="145"/>
        <v>221015.49022000001</v>
      </c>
      <c r="E2339">
        <v>137333</v>
      </c>
      <c r="F2339" t="s">
        <v>5650</v>
      </c>
      <c r="G2339" t="s">
        <v>29</v>
      </c>
      <c r="H2339" t="s">
        <v>5485</v>
      </c>
      <c r="I2339" t="s">
        <v>557</v>
      </c>
      <c r="J2339" t="s">
        <v>40</v>
      </c>
      <c r="K2339" t="s">
        <v>22</v>
      </c>
      <c r="L2339" t="s">
        <v>23</v>
      </c>
      <c r="M2339">
        <f t="shared" si="146"/>
        <v>1</v>
      </c>
      <c r="N2339" t="s">
        <v>24</v>
      </c>
      <c r="O2339" t="s">
        <v>343</v>
      </c>
      <c r="P2339">
        <f t="shared" si="147"/>
        <v>8600</v>
      </c>
      <c r="Q2339">
        <v>10000</v>
      </c>
      <c r="R2339">
        <v>242</v>
      </c>
      <c r="S2339">
        <f t="shared" si="148"/>
        <v>3.7</v>
      </c>
    </row>
    <row r="2340" spans="1:19" x14ac:dyDescent="0.25">
      <c r="A2340" t="s">
        <v>1831</v>
      </c>
      <c r="B2340" t="s">
        <v>5651</v>
      </c>
      <c r="C2340">
        <v>2014</v>
      </c>
      <c r="D2340">
        <f t="shared" si="145"/>
        <v>202067.12106</v>
      </c>
      <c r="E2340">
        <v>125559</v>
      </c>
      <c r="F2340" t="s">
        <v>5652</v>
      </c>
      <c r="G2340" t="s">
        <v>29</v>
      </c>
      <c r="H2340" t="s">
        <v>1053</v>
      </c>
      <c r="I2340" t="s">
        <v>72</v>
      </c>
      <c r="J2340" t="s">
        <v>118</v>
      </c>
      <c r="K2340" t="s">
        <v>146</v>
      </c>
      <c r="L2340" t="s">
        <v>23</v>
      </c>
      <c r="M2340">
        <f t="shared" si="146"/>
        <v>1</v>
      </c>
      <c r="N2340" t="s">
        <v>24</v>
      </c>
      <c r="O2340" t="s">
        <v>5653</v>
      </c>
      <c r="P2340">
        <f t="shared" si="147"/>
        <v>9632</v>
      </c>
      <c r="Q2340">
        <v>11200</v>
      </c>
      <c r="R2340">
        <v>304</v>
      </c>
      <c r="S2340">
        <f t="shared" si="148"/>
        <v>3.6</v>
      </c>
    </row>
    <row r="2341" spans="1:19" x14ac:dyDescent="0.25">
      <c r="A2341" t="s">
        <v>148</v>
      </c>
      <c r="B2341" t="s">
        <v>5654</v>
      </c>
      <c r="C2341">
        <v>2020</v>
      </c>
      <c r="D2341">
        <f t="shared" si="145"/>
        <v>141881.02374</v>
      </c>
      <c r="E2341">
        <v>88161</v>
      </c>
      <c r="F2341" t="s">
        <v>5655</v>
      </c>
      <c r="G2341" t="s">
        <v>29</v>
      </c>
      <c r="H2341" t="s">
        <v>3257</v>
      </c>
      <c r="I2341" t="s">
        <v>39</v>
      </c>
      <c r="J2341" t="s">
        <v>5656</v>
      </c>
      <c r="K2341" t="s">
        <v>266</v>
      </c>
      <c r="L2341" t="s">
        <v>23</v>
      </c>
      <c r="M2341">
        <f t="shared" si="146"/>
        <v>1</v>
      </c>
      <c r="N2341" t="s">
        <v>24</v>
      </c>
      <c r="O2341" t="s">
        <v>5657</v>
      </c>
      <c r="P2341">
        <f t="shared" si="147"/>
        <v>42044.54</v>
      </c>
      <c r="Q2341">
        <v>48889</v>
      </c>
      <c r="R2341" t="e">
        <v>#VALUE!</v>
      </c>
      <c r="S2341" t="e">
        <f t="shared" si="148"/>
        <v>#VALUE!</v>
      </c>
    </row>
    <row r="2342" spans="1:19" x14ac:dyDescent="0.25">
      <c r="A2342" t="s">
        <v>97</v>
      </c>
      <c r="B2342" t="s">
        <v>712</v>
      </c>
      <c r="C2342">
        <v>2016</v>
      </c>
      <c r="D2342">
        <f t="shared" si="145"/>
        <v>163991.74600000001</v>
      </c>
      <c r="E2342">
        <v>101900</v>
      </c>
      <c r="F2342" t="s">
        <v>5658</v>
      </c>
      <c r="G2342" t="s">
        <v>29</v>
      </c>
      <c r="H2342" t="s">
        <v>3431</v>
      </c>
      <c r="I2342" t="s">
        <v>247</v>
      </c>
      <c r="J2342" t="s">
        <v>22</v>
      </c>
      <c r="K2342" t="s">
        <v>22</v>
      </c>
      <c r="L2342" t="s">
        <v>41</v>
      </c>
      <c r="M2342">
        <f t="shared" si="146"/>
        <v>0</v>
      </c>
      <c r="N2342" t="s">
        <v>24</v>
      </c>
      <c r="O2342" t="s">
        <v>272</v>
      </c>
      <c r="P2342">
        <f t="shared" si="147"/>
        <v>24940</v>
      </c>
      <c r="Q2342">
        <v>29000</v>
      </c>
      <c r="R2342">
        <v>270</v>
      </c>
      <c r="S2342">
        <f t="shared" si="148"/>
        <v>4</v>
      </c>
    </row>
    <row r="2343" spans="1:19" x14ac:dyDescent="0.25">
      <c r="A2343" t="s">
        <v>363</v>
      </c>
      <c r="B2343" t="s">
        <v>3783</v>
      </c>
      <c r="C2343">
        <v>2015</v>
      </c>
      <c r="D2343">
        <f t="shared" si="145"/>
        <v>256689.73</v>
      </c>
      <c r="E2343">
        <v>159500</v>
      </c>
      <c r="F2343" t="s">
        <v>5659</v>
      </c>
      <c r="G2343" t="s">
        <v>29</v>
      </c>
      <c r="H2343" t="s">
        <v>1808</v>
      </c>
      <c r="I2343" t="s">
        <v>21</v>
      </c>
      <c r="J2343" t="s">
        <v>22</v>
      </c>
      <c r="K2343" t="s">
        <v>22</v>
      </c>
      <c r="L2343" t="s">
        <v>23</v>
      </c>
      <c r="M2343">
        <f t="shared" si="146"/>
        <v>1</v>
      </c>
      <c r="N2343" t="s">
        <v>24</v>
      </c>
      <c r="O2343" t="s">
        <v>2175</v>
      </c>
      <c r="P2343">
        <f t="shared" si="147"/>
        <v>16168</v>
      </c>
      <c r="Q2343">
        <v>18800</v>
      </c>
      <c r="R2343">
        <v>420</v>
      </c>
      <c r="S2343">
        <f t="shared" si="148"/>
        <v>6.2</v>
      </c>
    </row>
    <row r="2344" spans="1:19" x14ac:dyDescent="0.25">
      <c r="A2344" t="s">
        <v>450</v>
      </c>
      <c r="B2344" t="s">
        <v>5660</v>
      </c>
      <c r="C2344">
        <v>2015</v>
      </c>
      <c r="D2344">
        <f t="shared" si="145"/>
        <v>110819.15240000001</v>
      </c>
      <c r="E2344">
        <v>68860</v>
      </c>
      <c r="F2344" t="s">
        <v>5661</v>
      </c>
      <c r="G2344" t="s">
        <v>29</v>
      </c>
      <c r="H2344" t="s">
        <v>3688</v>
      </c>
      <c r="I2344" t="s">
        <v>521</v>
      </c>
      <c r="J2344" t="s">
        <v>61</v>
      </c>
      <c r="K2344" t="s">
        <v>146</v>
      </c>
      <c r="L2344" t="s">
        <v>23</v>
      </c>
      <c r="M2344">
        <f t="shared" si="146"/>
        <v>1</v>
      </c>
      <c r="N2344" t="s">
        <v>24</v>
      </c>
      <c r="O2344" t="s">
        <v>1096</v>
      </c>
      <c r="P2344">
        <f t="shared" si="147"/>
        <v>12900</v>
      </c>
      <c r="Q2344">
        <v>15000</v>
      </c>
      <c r="R2344">
        <v>175</v>
      </c>
      <c r="S2344">
        <f t="shared" si="148"/>
        <v>2.5</v>
      </c>
    </row>
    <row r="2345" spans="1:19" x14ac:dyDescent="0.25">
      <c r="A2345" t="s">
        <v>79</v>
      </c>
      <c r="B2345" t="s">
        <v>2010</v>
      </c>
      <c r="C2345">
        <v>2018</v>
      </c>
      <c r="D2345">
        <f t="shared" si="145"/>
        <v>69201.62</v>
      </c>
      <c r="E2345">
        <v>43000</v>
      </c>
      <c r="F2345" t="s">
        <v>373</v>
      </c>
      <c r="H2345" t="s">
        <v>1228</v>
      </c>
      <c r="I2345" t="s">
        <v>257</v>
      </c>
      <c r="J2345" t="s">
        <v>214</v>
      </c>
      <c r="K2345" t="s">
        <v>22</v>
      </c>
      <c r="L2345" t="s">
        <v>23</v>
      </c>
      <c r="M2345">
        <f t="shared" si="146"/>
        <v>1</v>
      </c>
      <c r="N2345" t="s">
        <v>24</v>
      </c>
      <c r="O2345" t="s">
        <v>4925</v>
      </c>
      <c r="P2345">
        <f t="shared" si="147"/>
        <v>26229.14</v>
      </c>
      <c r="Q2345">
        <v>30499</v>
      </c>
      <c r="R2345">
        <v>271</v>
      </c>
      <c r="S2345" t="e">
        <f t="shared" si="148"/>
        <v>#VALUE!</v>
      </c>
    </row>
    <row r="2346" spans="1:19" x14ac:dyDescent="0.25">
      <c r="A2346" t="s">
        <v>16</v>
      </c>
      <c r="B2346" t="s">
        <v>2095</v>
      </c>
      <c r="C2346">
        <v>2017</v>
      </c>
      <c r="D2346">
        <f t="shared" si="145"/>
        <v>292899.88</v>
      </c>
      <c r="E2346">
        <v>182000</v>
      </c>
      <c r="F2346" t="s">
        <v>5662</v>
      </c>
      <c r="G2346" t="s">
        <v>29</v>
      </c>
      <c r="H2346" t="s">
        <v>1642</v>
      </c>
      <c r="I2346" t="s">
        <v>72</v>
      </c>
      <c r="J2346" t="s">
        <v>22</v>
      </c>
      <c r="K2346" t="s">
        <v>22</v>
      </c>
      <c r="L2346" t="s">
        <v>23</v>
      </c>
      <c r="M2346">
        <f t="shared" si="146"/>
        <v>1</v>
      </c>
      <c r="N2346" t="s">
        <v>24</v>
      </c>
      <c r="O2346" t="s">
        <v>1159</v>
      </c>
      <c r="P2346">
        <f t="shared" si="147"/>
        <v>14190</v>
      </c>
      <c r="Q2346">
        <v>16500</v>
      </c>
      <c r="R2346">
        <v>365</v>
      </c>
      <c r="S2346">
        <f t="shared" si="148"/>
        <v>3.5</v>
      </c>
    </row>
    <row r="2347" spans="1:19" x14ac:dyDescent="0.25">
      <c r="A2347" t="s">
        <v>79</v>
      </c>
      <c r="B2347" t="s">
        <v>1904</v>
      </c>
      <c r="C2347">
        <v>2022</v>
      </c>
      <c r="D2347">
        <f t="shared" si="145"/>
        <v>34446.31336</v>
      </c>
      <c r="E2347">
        <v>21404</v>
      </c>
      <c r="F2347" t="s">
        <v>5663</v>
      </c>
      <c r="H2347" t="s">
        <v>1906</v>
      </c>
      <c r="I2347" t="s">
        <v>72</v>
      </c>
      <c r="J2347" t="s">
        <v>118</v>
      </c>
      <c r="K2347" t="s">
        <v>118</v>
      </c>
      <c r="L2347" t="s">
        <v>41</v>
      </c>
      <c r="M2347">
        <f t="shared" si="146"/>
        <v>0</v>
      </c>
      <c r="N2347" t="s">
        <v>24</v>
      </c>
      <c r="O2347" t="s">
        <v>2983</v>
      </c>
      <c r="P2347">
        <f t="shared" si="147"/>
        <v>42570</v>
      </c>
      <c r="Q2347">
        <v>49500</v>
      </c>
      <c r="R2347">
        <v>425</v>
      </c>
      <c r="S2347" t="e">
        <f t="shared" si="148"/>
        <v>#VALUE!</v>
      </c>
    </row>
    <row r="2348" spans="1:19" x14ac:dyDescent="0.25">
      <c r="A2348" t="s">
        <v>16</v>
      </c>
      <c r="B2348" t="s">
        <v>4873</v>
      </c>
      <c r="C2348">
        <v>2017</v>
      </c>
      <c r="D2348">
        <f t="shared" si="145"/>
        <v>130356.54</v>
      </c>
      <c r="E2348">
        <v>81000</v>
      </c>
      <c r="F2348" t="s">
        <v>2616</v>
      </c>
      <c r="G2348" t="s">
        <v>29</v>
      </c>
      <c r="H2348" t="s">
        <v>1642</v>
      </c>
      <c r="I2348" t="s">
        <v>107</v>
      </c>
      <c r="J2348" t="s">
        <v>22</v>
      </c>
      <c r="K2348" t="s">
        <v>22</v>
      </c>
      <c r="L2348" t="s">
        <v>41</v>
      </c>
      <c r="M2348">
        <f t="shared" si="146"/>
        <v>0</v>
      </c>
      <c r="N2348" t="s">
        <v>24</v>
      </c>
      <c r="O2348" t="s">
        <v>543</v>
      </c>
      <c r="P2348">
        <f t="shared" si="147"/>
        <v>23220</v>
      </c>
      <c r="Q2348">
        <v>27000</v>
      </c>
      <c r="R2348">
        <v>365</v>
      </c>
      <c r="S2348">
        <f t="shared" si="148"/>
        <v>3.5</v>
      </c>
    </row>
    <row r="2349" spans="1:19" x14ac:dyDescent="0.25">
      <c r="A2349" t="s">
        <v>148</v>
      </c>
      <c r="B2349" t="s">
        <v>5664</v>
      </c>
      <c r="C2349">
        <v>2021</v>
      </c>
      <c r="D2349">
        <f t="shared" si="145"/>
        <v>100192.68038000001</v>
      </c>
      <c r="E2349">
        <v>62257</v>
      </c>
      <c r="F2349" t="s">
        <v>5665</v>
      </c>
      <c r="G2349" t="s">
        <v>29</v>
      </c>
      <c r="H2349" t="s">
        <v>265</v>
      </c>
      <c r="I2349" t="s">
        <v>31</v>
      </c>
      <c r="J2349" t="s">
        <v>5666</v>
      </c>
      <c r="K2349" t="s">
        <v>5667</v>
      </c>
      <c r="L2349" t="s">
        <v>41</v>
      </c>
      <c r="M2349">
        <f t="shared" si="146"/>
        <v>0</v>
      </c>
      <c r="O2349" t="s">
        <v>5668</v>
      </c>
      <c r="P2349">
        <f t="shared" si="147"/>
        <v>36627.4</v>
      </c>
      <c r="Q2349">
        <v>42590</v>
      </c>
      <c r="R2349" t="e">
        <v>#VALUE!</v>
      </c>
      <c r="S2349" t="e">
        <f t="shared" si="148"/>
        <v>#VALUE!</v>
      </c>
    </row>
    <row r="2350" spans="1:19" x14ac:dyDescent="0.25">
      <c r="A2350" t="s">
        <v>68</v>
      </c>
      <c r="B2350" t="s">
        <v>5669</v>
      </c>
      <c r="C2350">
        <v>2016</v>
      </c>
      <c r="D2350">
        <f t="shared" si="145"/>
        <v>147734.19331999999</v>
      </c>
      <c r="E2350">
        <v>91798</v>
      </c>
      <c r="F2350" t="s">
        <v>5670</v>
      </c>
      <c r="G2350" t="s">
        <v>46</v>
      </c>
      <c r="H2350" t="s">
        <v>1019</v>
      </c>
      <c r="I2350" t="s">
        <v>39</v>
      </c>
      <c r="J2350" t="s">
        <v>360</v>
      </c>
      <c r="K2350" t="s">
        <v>22</v>
      </c>
      <c r="L2350" t="s">
        <v>41</v>
      </c>
      <c r="M2350">
        <f t="shared" si="146"/>
        <v>0</v>
      </c>
      <c r="O2350" t="s">
        <v>5671</v>
      </c>
      <c r="P2350">
        <f t="shared" si="147"/>
        <v>19778.28</v>
      </c>
      <c r="Q2350">
        <v>22998</v>
      </c>
      <c r="R2350" t="e">
        <v>#VALUE!</v>
      </c>
      <c r="S2350" t="e">
        <f t="shared" si="148"/>
        <v>#VALUE!</v>
      </c>
    </row>
    <row r="2351" spans="1:19" x14ac:dyDescent="0.25">
      <c r="A2351" t="s">
        <v>68</v>
      </c>
      <c r="B2351" t="s">
        <v>5672</v>
      </c>
      <c r="C2351">
        <v>2011</v>
      </c>
      <c r="D2351">
        <f t="shared" si="145"/>
        <v>131965.88</v>
      </c>
      <c r="E2351">
        <v>82000</v>
      </c>
      <c r="F2351" t="s">
        <v>753</v>
      </c>
      <c r="G2351" t="s">
        <v>29</v>
      </c>
      <c r="H2351" t="s">
        <v>933</v>
      </c>
      <c r="I2351" t="s">
        <v>48</v>
      </c>
      <c r="J2351" t="s">
        <v>33</v>
      </c>
      <c r="K2351" t="s">
        <v>22</v>
      </c>
      <c r="L2351" t="s">
        <v>23</v>
      </c>
      <c r="M2351">
        <f t="shared" si="146"/>
        <v>1</v>
      </c>
      <c r="N2351" t="s">
        <v>24</v>
      </c>
      <c r="O2351" t="s">
        <v>231</v>
      </c>
      <c r="P2351">
        <f t="shared" si="147"/>
        <v>17200</v>
      </c>
      <c r="Q2351">
        <v>20000</v>
      </c>
      <c r="R2351">
        <v>320</v>
      </c>
      <c r="S2351">
        <f t="shared" si="148"/>
        <v>3</v>
      </c>
    </row>
    <row r="2352" spans="1:19" x14ac:dyDescent="0.25">
      <c r="A2352" t="s">
        <v>16</v>
      </c>
      <c r="B2352" t="s">
        <v>157</v>
      </c>
      <c r="C2352">
        <v>2012</v>
      </c>
      <c r="D2352">
        <f t="shared" si="145"/>
        <v>333294.31400000001</v>
      </c>
      <c r="E2352">
        <v>207100</v>
      </c>
      <c r="F2352" t="s">
        <v>5673</v>
      </c>
      <c r="G2352" t="s">
        <v>29</v>
      </c>
      <c r="H2352" t="s">
        <v>1642</v>
      </c>
      <c r="I2352" t="s">
        <v>21</v>
      </c>
      <c r="J2352" t="s">
        <v>22</v>
      </c>
      <c r="K2352" t="s">
        <v>33</v>
      </c>
      <c r="L2352" t="s">
        <v>23</v>
      </c>
      <c r="M2352">
        <f t="shared" si="146"/>
        <v>1</v>
      </c>
      <c r="N2352" t="s">
        <v>24</v>
      </c>
      <c r="O2352" t="s">
        <v>1096</v>
      </c>
      <c r="P2352">
        <f t="shared" si="147"/>
        <v>12900</v>
      </c>
      <c r="Q2352">
        <v>15000</v>
      </c>
      <c r="R2352">
        <v>365</v>
      </c>
      <c r="S2352">
        <f t="shared" si="148"/>
        <v>3.5</v>
      </c>
    </row>
    <row r="2353" spans="1:19" x14ac:dyDescent="0.25">
      <c r="A2353" t="s">
        <v>84</v>
      </c>
      <c r="B2353" t="s">
        <v>5674</v>
      </c>
      <c r="C2353">
        <v>2023</v>
      </c>
      <c r="D2353">
        <f t="shared" si="145"/>
        <v>724.20299999999997</v>
      </c>
      <c r="E2353">
        <v>450</v>
      </c>
      <c r="F2353" t="s">
        <v>5675</v>
      </c>
      <c r="G2353" t="s">
        <v>46</v>
      </c>
      <c r="H2353" t="s">
        <v>3053</v>
      </c>
      <c r="I2353" t="s">
        <v>95</v>
      </c>
      <c r="J2353" t="s">
        <v>40</v>
      </c>
      <c r="K2353" t="s">
        <v>22</v>
      </c>
      <c r="L2353" t="s">
        <v>41</v>
      </c>
      <c r="M2353">
        <f t="shared" si="146"/>
        <v>0</v>
      </c>
      <c r="N2353" t="s">
        <v>24</v>
      </c>
      <c r="O2353" t="s">
        <v>5676</v>
      </c>
      <c r="P2353">
        <f t="shared" si="147"/>
        <v>106640</v>
      </c>
      <c r="Q2353">
        <v>124000</v>
      </c>
      <c r="R2353">
        <v>395</v>
      </c>
      <c r="S2353">
        <f t="shared" si="148"/>
        <v>3</v>
      </c>
    </row>
    <row r="2354" spans="1:19" x14ac:dyDescent="0.25">
      <c r="A2354" t="s">
        <v>277</v>
      </c>
      <c r="B2354" t="s">
        <v>5088</v>
      </c>
      <c r="C2354">
        <v>2016</v>
      </c>
      <c r="D2354">
        <f t="shared" si="145"/>
        <v>125440.00629999999</v>
      </c>
      <c r="E2354">
        <v>77945</v>
      </c>
      <c r="F2354" t="s">
        <v>5677</v>
      </c>
      <c r="G2354" t="s">
        <v>29</v>
      </c>
      <c r="H2354" t="s">
        <v>874</v>
      </c>
      <c r="I2354" t="s">
        <v>72</v>
      </c>
      <c r="J2354" t="s">
        <v>40</v>
      </c>
      <c r="K2354" t="s">
        <v>146</v>
      </c>
      <c r="L2354" t="s">
        <v>23</v>
      </c>
      <c r="M2354">
        <f t="shared" si="146"/>
        <v>1</v>
      </c>
      <c r="N2354" t="s">
        <v>24</v>
      </c>
      <c r="O2354" t="s">
        <v>411</v>
      </c>
      <c r="P2354">
        <f t="shared" si="147"/>
        <v>25800</v>
      </c>
      <c r="Q2354">
        <v>30000</v>
      </c>
      <c r="R2354">
        <v>310</v>
      </c>
      <c r="S2354">
        <f t="shared" si="148"/>
        <v>3.6</v>
      </c>
    </row>
    <row r="2355" spans="1:19" x14ac:dyDescent="0.25">
      <c r="A2355" t="s">
        <v>201</v>
      </c>
      <c r="B2355" t="s">
        <v>5678</v>
      </c>
      <c r="C2355">
        <v>2022</v>
      </c>
      <c r="D2355">
        <f t="shared" si="145"/>
        <v>25078.345219999999</v>
      </c>
      <c r="E2355">
        <v>15583</v>
      </c>
      <c r="F2355" t="s">
        <v>5679</v>
      </c>
      <c r="G2355" t="s">
        <v>46</v>
      </c>
      <c r="H2355" t="s">
        <v>5680</v>
      </c>
      <c r="I2355" t="s">
        <v>571</v>
      </c>
      <c r="J2355" t="s">
        <v>5681</v>
      </c>
      <c r="K2355" t="s">
        <v>33</v>
      </c>
      <c r="L2355" t="s">
        <v>41</v>
      </c>
      <c r="M2355">
        <f t="shared" si="146"/>
        <v>0</v>
      </c>
      <c r="O2355" t="s">
        <v>5682</v>
      </c>
      <c r="P2355">
        <f t="shared" si="147"/>
        <v>34915.14</v>
      </c>
      <c r="Q2355">
        <v>40599</v>
      </c>
      <c r="R2355" t="e">
        <v>#VALUE!</v>
      </c>
      <c r="S2355" t="e">
        <f t="shared" si="148"/>
        <v>#VALUE!</v>
      </c>
    </row>
    <row r="2356" spans="1:19" x14ac:dyDescent="0.25">
      <c r="A2356" t="s">
        <v>68</v>
      </c>
      <c r="B2356" t="s">
        <v>2385</v>
      </c>
      <c r="C2356">
        <v>2017</v>
      </c>
      <c r="D2356">
        <f t="shared" si="145"/>
        <v>59706.514000000003</v>
      </c>
      <c r="E2356">
        <v>37100</v>
      </c>
      <c r="F2356" t="s">
        <v>958</v>
      </c>
      <c r="G2356" t="s">
        <v>29</v>
      </c>
      <c r="H2356" t="s">
        <v>2387</v>
      </c>
      <c r="I2356" t="s">
        <v>95</v>
      </c>
      <c r="J2356" t="s">
        <v>118</v>
      </c>
      <c r="K2356" t="s">
        <v>22</v>
      </c>
      <c r="L2356" t="s">
        <v>23</v>
      </c>
      <c r="M2356">
        <f t="shared" si="146"/>
        <v>1</v>
      </c>
      <c r="N2356" t="s">
        <v>24</v>
      </c>
      <c r="O2356" t="s">
        <v>5683</v>
      </c>
      <c r="P2356">
        <f t="shared" si="147"/>
        <v>22467.5</v>
      </c>
      <c r="Q2356">
        <v>26125</v>
      </c>
      <c r="R2356">
        <v>335</v>
      </c>
      <c r="S2356">
        <f t="shared" si="148"/>
        <v>3</v>
      </c>
    </row>
    <row r="2357" spans="1:19" x14ac:dyDescent="0.25">
      <c r="A2357" t="s">
        <v>403</v>
      </c>
      <c r="B2357" t="s">
        <v>2397</v>
      </c>
      <c r="C2357">
        <v>2006</v>
      </c>
      <c r="D2357">
        <f t="shared" si="145"/>
        <v>82076.34</v>
      </c>
      <c r="E2357">
        <v>51000</v>
      </c>
      <c r="F2357" t="s">
        <v>18</v>
      </c>
      <c r="G2357" t="s">
        <v>29</v>
      </c>
      <c r="H2357" t="s">
        <v>2398</v>
      </c>
      <c r="I2357" t="s">
        <v>107</v>
      </c>
      <c r="J2357" t="s">
        <v>40</v>
      </c>
      <c r="K2357" t="s">
        <v>146</v>
      </c>
      <c r="L2357" t="s">
        <v>23</v>
      </c>
      <c r="M2357">
        <f t="shared" si="146"/>
        <v>1</v>
      </c>
      <c r="N2357" t="s">
        <v>24</v>
      </c>
      <c r="O2357" t="s">
        <v>546</v>
      </c>
      <c r="P2357">
        <f t="shared" si="147"/>
        <v>15480</v>
      </c>
      <c r="Q2357">
        <v>18000</v>
      </c>
      <c r="R2357">
        <v>394</v>
      </c>
      <c r="S2357">
        <f t="shared" si="148"/>
        <v>4.2</v>
      </c>
    </row>
    <row r="2358" spans="1:19" x14ac:dyDescent="0.25">
      <c r="A2358" t="s">
        <v>16</v>
      </c>
      <c r="B2358" t="s">
        <v>157</v>
      </c>
      <c r="C2358">
        <v>2017</v>
      </c>
      <c r="D2358">
        <f t="shared" si="145"/>
        <v>151277.96</v>
      </c>
      <c r="E2358">
        <v>94000</v>
      </c>
      <c r="F2358" t="s">
        <v>1393</v>
      </c>
      <c r="G2358" t="s">
        <v>29</v>
      </c>
      <c r="H2358" t="s">
        <v>4401</v>
      </c>
      <c r="I2358" t="s">
        <v>21</v>
      </c>
      <c r="J2358" t="s">
        <v>118</v>
      </c>
      <c r="K2358" t="s">
        <v>22</v>
      </c>
      <c r="L2358" t="s">
        <v>41</v>
      </c>
      <c r="M2358">
        <f t="shared" si="146"/>
        <v>0</v>
      </c>
      <c r="N2358" t="s">
        <v>24</v>
      </c>
      <c r="O2358" t="s">
        <v>722</v>
      </c>
      <c r="P2358">
        <f t="shared" si="147"/>
        <v>22360</v>
      </c>
      <c r="Q2358">
        <v>26000</v>
      </c>
      <c r="R2358">
        <v>325</v>
      </c>
      <c r="S2358">
        <f t="shared" si="148"/>
        <v>2.7</v>
      </c>
    </row>
    <row r="2359" spans="1:19" x14ac:dyDescent="0.25">
      <c r="A2359" t="s">
        <v>84</v>
      </c>
      <c r="B2359" t="s">
        <v>5684</v>
      </c>
      <c r="C2359">
        <v>2003</v>
      </c>
      <c r="D2359">
        <f t="shared" si="145"/>
        <v>196156.01524000001</v>
      </c>
      <c r="E2359">
        <v>121886</v>
      </c>
      <c r="F2359" t="s">
        <v>5685</v>
      </c>
      <c r="G2359" t="s">
        <v>29</v>
      </c>
      <c r="H2359" t="s">
        <v>5686</v>
      </c>
      <c r="I2359" t="s">
        <v>72</v>
      </c>
      <c r="J2359" t="s">
        <v>118</v>
      </c>
      <c r="K2359" t="s">
        <v>146</v>
      </c>
      <c r="L2359" t="s">
        <v>23</v>
      </c>
      <c r="M2359">
        <f t="shared" si="146"/>
        <v>1</v>
      </c>
      <c r="N2359" t="s">
        <v>24</v>
      </c>
      <c r="O2359" t="s">
        <v>1273</v>
      </c>
      <c r="P2359">
        <f t="shared" si="147"/>
        <v>5160</v>
      </c>
      <c r="Q2359">
        <v>6000</v>
      </c>
      <c r="R2359">
        <v>217</v>
      </c>
      <c r="S2359">
        <f t="shared" si="148"/>
        <v>4.5999999999999996</v>
      </c>
    </row>
    <row r="2360" spans="1:19" x14ac:dyDescent="0.25">
      <c r="A2360" t="s">
        <v>16</v>
      </c>
      <c r="B2360" t="s">
        <v>5687</v>
      </c>
      <c r="C2360">
        <v>2008</v>
      </c>
      <c r="D2360">
        <f t="shared" si="145"/>
        <v>253471.05</v>
      </c>
      <c r="E2360">
        <v>157500</v>
      </c>
      <c r="F2360" t="s">
        <v>5688</v>
      </c>
      <c r="G2360" t="s">
        <v>29</v>
      </c>
      <c r="H2360" t="s">
        <v>828</v>
      </c>
      <c r="I2360" t="s">
        <v>247</v>
      </c>
      <c r="J2360" t="s">
        <v>73</v>
      </c>
      <c r="K2360" t="s">
        <v>33</v>
      </c>
      <c r="L2360" t="s">
        <v>23</v>
      </c>
      <c r="M2360">
        <f t="shared" si="146"/>
        <v>1</v>
      </c>
      <c r="N2360" t="s">
        <v>24</v>
      </c>
      <c r="O2360" t="s">
        <v>1096</v>
      </c>
      <c r="P2360">
        <f t="shared" si="147"/>
        <v>12900</v>
      </c>
      <c r="Q2360">
        <v>15000</v>
      </c>
      <c r="R2360">
        <v>300</v>
      </c>
      <c r="S2360">
        <f t="shared" si="148"/>
        <v>5.4</v>
      </c>
    </row>
    <row r="2361" spans="1:19" x14ac:dyDescent="0.25">
      <c r="A2361" t="s">
        <v>16</v>
      </c>
      <c r="B2361" t="s">
        <v>5689</v>
      </c>
      <c r="C2361">
        <v>2014</v>
      </c>
      <c r="D2361">
        <f t="shared" si="145"/>
        <v>222756.79610000001</v>
      </c>
      <c r="E2361">
        <v>138415</v>
      </c>
      <c r="F2361" t="s">
        <v>5690</v>
      </c>
      <c r="G2361" t="s">
        <v>29</v>
      </c>
      <c r="H2361" t="s">
        <v>1642</v>
      </c>
      <c r="I2361" t="s">
        <v>72</v>
      </c>
      <c r="J2361" t="s">
        <v>61</v>
      </c>
      <c r="K2361" t="s">
        <v>22</v>
      </c>
      <c r="L2361" t="s">
        <v>23</v>
      </c>
      <c r="M2361">
        <f t="shared" si="146"/>
        <v>1</v>
      </c>
      <c r="N2361" t="s">
        <v>24</v>
      </c>
      <c r="O2361" t="s">
        <v>49</v>
      </c>
      <c r="P2361">
        <f t="shared" si="147"/>
        <v>13330</v>
      </c>
      <c r="Q2361">
        <v>15500</v>
      </c>
      <c r="R2361">
        <v>365</v>
      </c>
      <c r="S2361">
        <f t="shared" si="148"/>
        <v>3.5</v>
      </c>
    </row>
    <row r="2362" spans="1:19" x14ac:dyDescent="0.25">
      <c r="A2362" t="s">
        <v>84</v>
      </c>
      <c r="B2362" t="s">
        <v>1915</v>
      </c>
      <c r="C2362">
        <v>2012</v>
      </c>
      <c r="D2362">
        <f t="shared" si="145"/>
        <v>177027.4</v>
      </c>
      <c r="E2362">
        <v>110000</v>
      </c>
      <c r="F2362" t="s">
        <v>1399</v>
      </c>
      <c r="G2362" t="s">
        <v>29</v>
      </c>
      <c r="H2362" t="s">
        <v>117</v>
      </c>
      <c r="I2362" t="s">
        <v>72</v>
      </c>
      <c r="J2362" t="s">
        <v>61</v>
      </c>
      <c r="K2362" t="s">
        <v>22</v>
      </c>
      <c r="L2362" t="s">
        <v>41</v>
      </c>
      <c r="M2362">
        <f t="shared" si="146"/>
        <v>0</v>
      </c>
      <c r="N2362" t="s">
        <v>24</v>
      </c>
      <c r="O2362" t="s">
        <v>2171</v>
      </c>
      <c r="P2362">
        <f t="shared" si="147"/>
        <v>8772</v>
      </c>
      <c r="Q2362">
        <v>10200</v>
      </c>
      <c r="R2362">
        <v>375</v>
      </c>
      <c r="S2362">
        <f t="shared" si="148"/>
        <v>5</v>
      </c>
    </row>
    <row r="2363" spans="1:19" x14ac:dyDescent="0.25">
      <c r="A2363" t="s">
        <v>363</v>
      </c>
      <c r="B2363" t="s">
        <v>2590</v>
      </c>
      <c r="C2363">
        <v>2023</v>
      </c>
      <c r="D2363">
        <f t="shared" si="145"/>
        <v>13730.88888</v>
      </c>
      <c r="E2363">
        <v>8532</v>
      </c>
      <c r="F2363" t="s">
        <v>5691</v>
      </c>
      <c r="G2363" t="s">
        <v>245</v>
      </c>
      <c r="H2363" t="s">
        <v>1453</v>
      </c>
      <c r="I2363" t="s">
        <v>5692</v>
      </c>
      <c r="J2363" t="s">
        <v>5693</v>
      </c>
      <c r="K2363" t="s">
        <v>266</v>
      </c>
      <c r="L2363" t="s">
        <v>41</v>
      </c>
      <c r="M2363">
        <f t="shared" si="146"/>
        <v>0</v>
      </c>
      <c r="O2363" t="s">
        <v>3495</v>
      </c>
      <c r="P2363">
        <f t="shared" si="147"/>
        <v>94514</v>
      </c>
      <c r="Q2363">
        <v>109900</v>
      </c>
      <c r="R2363" t="e">
        <v>#VALUE!</v>
      </c>
      <c r="S2363" t="e">
        <f t="shared" si="148"/>
        <v>#VALUE!</v>
      </c>
    </row>
    <row r="2364" spans="1:19" x14ac:dyDescent="0.25">
      <c r="A2364" t="s">
        <v>503</v>
      </c>
      <c r="B2364" t="s">
        <v>1040</v>
      </c>
      <c r="C2364">
        <v>2021</v>
      </c>
      <c r="D2364">
        <f t="shared" si="145"/>
        <v>20826.468939999999</v>
      </c>
      <c r="E2364">
        <v>12941</v>
      </c>
      <c r="F2364" t="s">
        <v>5694</v>
      </c>
      <c r="G2364" t="s">
        <v>29</v>
      </c>
      <c r="H2364" t="s">
        <v>164</v>
      </c>
      <c r="I2364" t="s">
        <v>72</v>
      </c>
      <c r="J2364" t="s">
        <v>118</v>
      </c>
      <c r="K2364" t="s">
        <v>22</v>
      </c>
      <c r="L2364" t="s">
        <v>23</v>
      </c>
      <c r="M2364">
        <f t="shared" si="146"/>
        <v>1</v>
      </c>
      <c r="N2364" t="s">
        <v>24</v>
      </c>
      <c r="O2364" t="s">
        <v>1767</v>
      </c>
      <c r="P2364">
        <f t="shared" si="147"/>
        <v>44290</v>
      </c>
      <c r="Q2364">
        <v>51500</v>
      </c>
      <c r="R2364">
        <v>355</v>
      </c>
      <c r="S2364">
        <f t="shared" si="148"/>
        <v>5.3</v>
      </c>
    </row>
    <row r="2365" spans="1:19" x14ac:dyDescent="0.25">
      <c r="A2365" t="s">
        <v>68</v>
      </c>
      <c r="B2365" t="s">
        <v>5695</v>
      </c>
      <c r="C2365">
        <v>2009</v>
      </c>
      <c r="D2365">
        <f t="shared" si="145"/>
        <v>112273.99576000001</v>
      </c>
      <c r="E2365">
        <v>69764</v>
      </c>
      <c r="F2365" t="s">
        <v>5696</v>
      </c>
      <c r="G2365" t="s">
        <v>29</v>
      </c>
      <c r="H2365" t="s">
        <v>479</v>
      </c>
      <c r="I2365" t="s">
        <v>134</v>
      </c>
      <c r="J2365" t="s">
        <v>22</v>
      </c>
      <c r="K2365" t="s">
        <v>22</v>
      </c>
      <c r="L2365" t="s">
        <v>41</v>
      </c>
      <c r="M2365">
        <f t="shared" si="146"/>
        <v>0</v>
      </c>
      <c r="N2365" t="s">
        <v>24</v>
      </c>
      <c r="O2365" t="s">
        <v>296</v>
      </c>
      <c r="P2365">
        <f t="shared" si="147"/>
        <v>16770</v>
      </c>
      <c r="Q2365">
        <v>19500</v>
      </c>
      <c r="R2365">
        <v>300</v>
      </c>
      <c r="S2365">
        <f t="shared" si="148"/>
        <v>3</v>
      </c>
    </row>
    <row r="2366" spans="1:19" x14ac:dyDescent="0.25">
      <c r="A2366" t="s">
        <v>277</v>
      </c>
      <c r="B2366" t="s">
        <v>1186</v>
      </c>
      <c r="C2366">
        <v>2003</v>
      </c>
      <c r="D2366">
        <f t="shared" si="145"/>
        <v>144840.6</v>
      </c>
      <c r="E2366">
        <v>90000</v>
      </c>
      <c r="F2366" t="s">
        <v>2624</v>
      </c>
      <c r="G2366" t="s">
        <v>29</v>
      </c>
      <c r="H2366" t="s">
        <v>3987</v>
      </c>
      <c r="I2366" t="s">
        <v>134</v>
      </c>
      <c r="J2366" t="s">
        <v>61</v>
      </c>
      <c r="K2366" t="s">
        <v>22</v>
      </c>
      <c r="M2366">
        <f t="shared" si="146"/>
        <v>0</v>
      </c>
      <c r="O2366" t="s">
        <v>720</v>
      </c>
      <c r="P2366">
        <f t="shared" si="147"/>
        <v>20640</v>
      </c>
      <c r="Q2366">
        <v>24000</v>
      </c>
      <c r="R2366">
        <v>315</v>
      </c>
      <c r="S2366">
        <f t="shared" si="148"/>
        <v>3.6</v>
      </c>
    </row>
    <row r="2367" spans="1:19" x14ac:dyDescent="0.25">
      <c r="A2367" t="s">
        <v>50</v>
      </c>
      <c r="B2367" t="s">
        <v>4647</v>
      </c>
      <c r="C2367">
        <v>2022</v>
      </c>
      <c r="D2367">
        <f t="shared" si="145"/>
        <v>13185.322620000001</v>
      </c>
      <c r="E2367">
        <v>8193</v>
      </c>
      <c r="F2367" t="s">
        <v>5697</v>
      </c>
      <c r="G2367" t="s">
        <v>46</v>
      </c>
      <c r="H2367" t="s">
        <v>1110</v>
      </c>
      <c r="I2367" t="s">
        <v>39</v>
      </c>
      <c r="J2367" t="s">
        <v>5698</v>
      </c>
      <c r="K2367" t="s">
        <v>22</v>
      </c>
      <c r="L2367" t="s">
        <v>41</v>
      </c>
      <c r="M2367">
        <f t="shared" si="146"/>
        <v>0</v>
      </c>
      <c r="O2367" t="s">
        <v>1930</v>
      </c>
      <c r="P2367">
        <f t="shared" si="147"/>
        <v>36634.28</v>
      </c>
      <c r="Q2367">
        <v>42598</v>
      </c>
      <c r="R2367" t="e">
        <v>#VALUE!</v>
      </c>
      <c r="S2367">
        <f t="shared" si="148"/>
        <v>2</v>
      </c>
    </row>
    <row r="2368" spans="1:19" x14ac:dyDescent="0.25">
      <c r="A2368" t="s">
        <v>35</v>
      </c>
      <c r="B2368" t="s">
        <v>5699</v>
      </c>
      <c r="C2368">
        <v>2020</v>
      </c>
      <c r="D2368">
        <f t="shared" si="145"/>
        <v>69647.407179999995</v>
      </c>
      <c r="E2368">
        <v>43277</v>
      </c>
      <c r="F2368" t="s">
        <v>5700</v>
      </c>
      <c r="G2368" t="s">
        <v>29</v>
      </c>
      <c r="H2368" t="s">
        <v>997</v>
      </c>
      <c r="I2368" t="s">
        <v>31</v>
      </c>
      <c r="J2368" t="s">
        <v>4530</v>
      </c>
      <c r="K2368" t="s">
        <v>22</v>
      </c>
      <c r="L2368" t="s">
        <v>41</v>
      </c>
      <c r="M2368">
        <f t="shared" si="146"/>
        <v>0</v>
      </c>
      <c r="O2368" t="s">
        <v>5701</v>
      </c>
      <c r="P2368">
        <f t="shared" si="147"/>
        <v>37495.14</v>
      </c>
      <c r="Q2368">
        <v>43599</v>
      </c>
      <c r="R2368" t="e">
        <v>#VALUE!</v>
      </c>
      <c r="S2368" t="e">
        <f t="shared" si="148"/>
        <v>#VALUE!</v>
      </c>
    </row>
    <row r="2369" spans="1:19" x14ac:dyDescent="0.25">
      <c r="A2369" t="s">
        <v>50</v>
      </c>
      <c r="B2369" t="s">
        <v>4540</v>
      </c>
      <c r="C2369">
        <v>2018</v>
      </c>
      <c r="D2369">
        <f t="shared" si="145"/>
        <v>42647.51</v>
      </c>
      <c r="E2369">
        <v>26500</v>
      </c>
      <c r="F2369" t="s">
        <v>864</v>
      </c>
      <c r="G2369" t="s">
        <v>29</v>
      </c>
      <c r="H2369" t="s">
        <v>834</v>
      </c>
      <c r="I2369" t="s">
        <v>95</v>
      </c>
      <c r="J2369" t="s">
        <v>33</v>
      </c>
      <c r="K2369" t="s">
        <v>22</v>
      </c>
      <c r="L2369" t="s">
        <v>23</v>
      </c>
      <c r="M2369">
        <f t="shared" si="146"/>
        <v>1</v>
      </c>
      <c r="N2369" t="s">
        <v>24</v>
      </c>
      <c r="O2369" t="s">
        <v>1376</v>
      </c>
      <c r="P2369">
        <f t="shared" si="147"/>
        <v>32680</v>
      </c>
      <c r="Q2369">
        <v>38000</v>
      </c>
      <c r="R2369">
        <v>354</v>
      </c>
      <c r="S2369">
        <f t="shared" si="148"/>
        <v>3</v>
      </c>
    </row>
    <row r="2370" spans="1:19" x14ac:dyDescent="0.25">
      <c r="A2370" t="s">
        <v>148</v>
      </c>
      <c r="B2370" t="s">
        <v>5084</v>
      </c>
      <c r="C2370">
        <v>2019</v>
      </c>
      <c r="D2370">
        <f t="shared" si="145"/>
        <v>57970.036139999997</v>
      </c>
      <c r="E2370">
        <v>36021</v>
      </c>
      <c r="F2370" t="s">
        <v>5702</v>
      </c>
      <c r="G2370" t="s">
        <v>29</v>
      </c>
      <c r="H2370" t="s">
        <v>5703</v>
      </c>
      <c r="I2370" t="s">
        <v>39</v>
      </c>
      <c r="J2370" t="s">
        <v>5704</v>
      </c>
      <c r="K2370" t="s">
        <v>266</v>
      </c>
      <c r="M2370">
        <f t="shared" si="146"/>
        <v>0</v>
      </c>
      <c r="O2370" t="s">
        <v>5705</v>
      </c>
      <c r="P2370">
        <f t="shared" si="147"/>
        <v>30676.2</v>
      </c>
      <c r="Q2370">
        <v>35670</v>
      </c>
      <c r="R2370" t="e">
        <v>#VALUE!</v>
      </c>
      <c r="S2370" t="e">
        <f t="shared" si="148"/>
        <v>#VALUE!</v>
      </c>
    </row>
    <row r="2371" spans="1:19" x14ac:dyDescent="0.25">
      <c r="A2371" t="s">
        <v>148</v>
      </c>
      <c r="B2371" t="s">
        <v>3739</v>
      </c>
      <c r="C2371">
        <v>2019</v>
      </c>
      <c r="D2371">
        <f t="shared" ref="D2371:D2434" si="149">E2371*1.60934</f>
        <v>40977.015079999997</v>
      </c>
      <c r="E2371">
        <v>25462</v>
      </c>
      <c r="F2371" t="s">
        <v>5706</v>
      </c>
      <c r="G2371" t="s">
        <v>29</v>
      </c>
      <c r="H2371" t="s">
        <v>854</v>
      </c>
      <c r="I2371" t="s">
        <v>39</v>
      </c>
      <c r="J2371" t="s">
        <v>5438</v>
      </c>
      <c r="K2371" t="s">
        <v>266</v>
      </c>
      <c r="L2371" t="s">
        <v>41</v>
      </c>
      <c r="M2371">
        <f t="shared" ref="M2371:M2434" si="150">IF(ISNUMBER(SEARCH("At least 1 accident or damage reported", L2371)), 1, 0)</f>
        <v>0</v>
      </c>
      <c r="O2371" t="s">
        <v>5707</v>
      </c>
      <c r="P2371">
        <f t="shared" ref="P2371:P2434" si="151">Q2371*0.86</f>
        <v>31079.54</v>
      </c>
      <c r="Q2371">
        <v>36139</v>
      </c>
      <c r="R2371" t="e">
        <v>#VALUE!</v>
      </c>
      <c r="S2371" t="e">
        <f t="shared" ref="S2371:S2434" si="152">VALUE(SUBSTITUTE(MID(H2371, SEARCH("L", H2371)-4, 4), "L", ""))</f>
        <v>#VALUE!</v>
      </c>
    </row>
    <row r="2372" spans="1:19" x14ac:dyDescent="0.25">
      <c r="A2372" t="s">
        <v>50</v>
      </c>
      <c r="B2372" t="s">
        <v>5708</v>
      </c>
      <c r="C2372">
        <v>2018</v>
      </c>
      <c r="D2372">
        <f t="shared" si="149"/>
        <v>57694.839</v>
      </c>
      <c r="E2372">
        <v>35850</v>
      </c>
      <c r="F2372" t="s">
        <v>5709</v>
      </c>
      <c r="G2372" t="s">
        <v>29</v>
      </c>
      <c r="H2372" t="s">
        <v>1440</v>
      </c>
      <c r="I2372" t="s">
        <v>48</v>
      </c>
      <c r="J2372" t="s">
        <v>118</v>
      </c>
      <c r="K2372" t="s">
        <v>22</v>
      </c>
      <c r="L2372" t="s">
        <v>41</v>
      </c>
      <c r="M2372">
        <f t="shared" si="150"/>
        <v>0</v>
      </c>
      <c r="N2372" t="s">
        <v>24</v>
      </c>
      <c r="O2372" t="s">
        <v>1590</v>
      </c>
      <c r="P2372">
        <f t="shared" si="151"/>
        <v>28380</v>
      </c>
      <c r="Q2372">
        <v>33000</v>
      </c>
      <c r="R2372">
        <v>252</v>
      </c>
      <c r="S2372">
        <f t="shared" si="152"/>
        <v>2</v>
      </c>
    </row>
    <row r="2373" spans="1:19" x14ac:dyDescent="0.25">
      <c r="A2373" t="s">
        <v>857</v>
      </c>
      <c r="B2373" t="s">
        <v>5710</v>
      </c>
      <c r="C2373">
        <v>2008</v>
      </c>
      <c r="D2373">
        <f t="shared" si="149"/>
        <v>125045.71799999999</v>
      </c>
      <c r="E2373">
        <v>77700</v>
      </c>
      <c r="F2373" t="s">
        <v>5711</v>
      </c>
      <c r="G2373" t="s">
        <v>29</v>
      </c>
      <c r="H2373" t="s">
        <v>5712</v>
      </c>
      <c r="I2373" t="s">
        <v>839</v>
      </c>
      <c r="J2373" t="s">
        <v>214</v>
      </c>
      <c r="K2373" t="s">
        <v>22</v>
      </c>
      <c r="L2373" t="s">
        <v>41</v>
      </c>
      <c r="M2373">
        <f t="shared" si="150"/>
        <v>0</v>
      </c>
      <c r="N2373" t="s">
        <v>24</v>
      </c>
      <c r="O2373" t="s">
        <v>5713</v>
      </c>
      <c r="P2373">
        <f t="shared" si="151"/>
        <v>5418</v>
      </c>
      <c r="Q2373">
        <v>6300</v>
      </c>
      <c r="R2373">
        <v>156</v>
      </c>
      <c r="S2373">
        <f t="shared" si="152"/>
        <v>2.2999999999999998</v>
      </c>
    </row>
    <row r="2374" spans="1:19" x14ac:dyDescent="0.25">
      <c r="A2374" t="s">
        <v>110</v>
      </c>
      <c r="B2374" t="s">
        <v>5714</v>
      </c>
      <c r="C2374">
        <v>2021</v>
      </c>
      <c r="D2374">
        <f t="shared" si="149"/>
        <v>37980.423999999999</v>
      </c>
      <c r="E2374">
        <v>23600</v>
      </c>
      <c r="F2374" t="s">
        <v>3016</v>
      </c>
      <c r="G2374" t="s">
        <v>46</v>
      </c>
      <c r="H2374" t="s">
        <v>5715</v>
      </c>
      <c r="I2374" t="s">
        <v>191</v>
      </c>
      <c r="J2374" t="s">
        <v>22</v>
      </c>
      <c r="K2374" t="s">
        <v>22</v>
      </c>
      <c r="L2374" t="s">
        <v>41</v>
      </c>
      <c r="M2374">
        <f t="shared" si="150"/>
        <v>0</v>
      </c>
      <c r="N2374" t="s">
        <v>24</v>
      </c>
      <c r="O2374" t="s">
        <v>664</v>
      </c>
      <c r="P2374">
        <f t="shared" si="151"/>
        <v>36979.14</v>
      </c>
      <c r="Q2374">
        <v>42999</v>
      </c>
      <c r="R2374">
        <v>296</v>
      </c>
      <c r="S2374">
        <f t="shared" si="152"/>
        <v>2</v>
      </c>
    </row>
    <row r="2375" spans="1:19" x14ac:dyDescent="0.25">
      <c r="A2375" t="s">
        <v>697</v>
      </c>
      <c r="B2375" t="s">
        <v>5716</v>
      </c>
      <c r="C2375">
        <v>2019</v>
      </c>
      <c r="D2375">
        <f t="shared" si="149"/>
        <v>14274.845799999999</v>
      </c>
      <c r="E2375">
        <v>8870</v>
      </c>
      <c r="F2375" t="s">
        <v>5717</v>
      </c>
      <c r="G2375" t="s">
        <v>29</v>
      </c>
      <c r="H2375" t="s">
        <v>3979</v>
      </c>
      <c r="I2375" t="s">
        <v>5718</v>
      </c>
      <c r="J2375" t="s">
        <v>5719</v>
      </c>
      <c r="K2375" t="s">
        <v>136</v>
      </c>
      <c r="L2375" t="s">
        <v>41</v>
      </c>
      <c r="M2375">
        <f t="shared" si="150"/>
        <v>0</v>
      </c>
      <c r="N2375" t="s">
        <v>24</v>
      </c>
      <c r="O2375" t="s">
        <v>5720</v>
      </c>
      <c r="P2375">
        <f t="shared" si="151"/>
        <v>184900</v>
      </c>
      <c r="Q2375">
        <v>215000</v>
      </c>
      <c r="R2375" t="e">
        <v>#VALUE!</v>
      </c>
      <c r="S2375" t="e">
        <f t="shared" si="152"/>
        <v>#VALUE!</v>
      </c>
    </row>
    <row r="2376" spans="1:19" x14ac:dyDescent="0.25">
      <c r="A2376" t="s">
        <v>97</v>
      </c>
      <c r="B2376" t="s">
        <v>5721</v>
      </c>
      <c r="C2376">
        <v>2001</v>
      </c>
      <c r="D2376">
        <f t="shared" si="149"/>
        <v>196339.48</v>
      </c>
      <c r="E2376">
        <v>122000</v>
      </c>
      <c r="F2376" t="s">
        <v>1307</v>
      </c>
      <c r="G2376" t="s">
        <v>29</v>
      </c>
      <c r="H2376" t="s">
        <v>1518</v>
      </c>
      <c r="I2376" t="s">
        <v>839</v>
      </c>
      <c r="J2376" t="s">
        <v>40</v>
      </c>
      <c r="K2376" t="s">
        <v>33</v>
      </c>
      <c r="L2376" t="s">
        <v>41</v>
      </c>
      <c r="M2376">
        <f t="shared" si="150"/>
        <v>0</v>
      </c>
      <c r="N2376" t="s">
        <v>24</v>
      </c>
      <c r="O2376" t="s">
        <v>5722</v>
      </c>
      <c r="P2376">
        <f t="shared" si="151"/>
        <v>6708</v>
      </c>
      <c r="Q2376">
        <v>7800</v>
      </c>
      <c r="R2376">
        <v>140</v>
      </c>
      <c r="S2376">
        <f t="shared" si="152"/>
        <v>1.8</v>
      </c>
    </row>
    <row r="2377" spans="1:19" x14ac:dyDescent="0.25">
      <c r="A2377" t="s">
        <v>16</v>
      </c>
      <c r="B2377" t="s">
        <v>5723</v>
      </c>
      <c r="C2377">
        <v>2003</v>
      </c>
      <c r="D2377">
        <f t="shared" si="149"/>
        <v>394288.3</v>
      </c>
      <c r="E2377">
        <v>245000</v>
      </c>
      <c r="F2377" t="s">
        <v>5724</v>
      </c>
      <c r="G2377" t="s">
        <v>245</v>
      </c>
      <c r="H2377" t="s">
        <v>4066</v>
      </c>
      <c r="I2377" t="s">
        <v>72</v>
      </c>
      <c r="J2377" t="s">
        <v>22</v>
      </c>
      <c r="K2377" t="s">
        <v>146</v>
      </c>
      <c r="L2377" t="s">
        <v>23</v>
      </c>
      <c r="M2377">
        <f t="shared" si="150"/>
        <v>1</v>
      </c>
      <c r="N2377" t="s">
        <v>24</v>
      </c>
      <c r="O2377" t="s">
        <v>1039</v>
      </c>
      <c r="P2377">
        <f t="shared" si="151"/>
        <v>15479.14</v>
      </c>
      <c r="Q2377">
        <v>17999</v>
      </c>
      <c r="R2377">
        <v>325</v>
      </c>
      <c r="S2377">
        <f t="shared" si="152"/>
        <v>6</v>
      </c>
    </row>
    <row r="2378" spans="1:19" x14ac:dyDescent="0.25">
      <c r="A2378" t="s">
        <v>277</v>
      </c>
      <c r="B2378" t="s">
        <v>3240</v>
      </c>
      <c r="C2378">
        <v>2022</v>
      </c>
      <c r="D2378">
        <f t="shared" si="149"/>
        <v>7563.8980000000001</v>
      </c>
      <c r="E2378">
        <v>4700</v>
      </c>
      <c r="F2378" t="s">
        <v>1664</v>
      </c>
      <c r="G2378" t="s">
        <v>29</v>
      </c>
      <c r="H2378" t="s">
        <v>3242</v>
      </c>
      <c r="I2378" t="s">
        <v>134</v>
      </c>
      <c r="J2378" t="s">
        <v>118</v>
      </c>
      <c r="K2378" t="s">
        <v>22</v>
      </c>
      <c r="L2378" t="s">
        <v>41</v>
      </c>
      <c r="M2378">
        <f t="shared" si="150"/>
        <v>0</v>
      </c>
      <c r="N2378" t="s">
        <v>24</v>
      </c>
      <c r="O2378" t="s">
        <v>5725</v>
      </c>
      <c r="P2378">
        <f t="shared" si="151"/>
        <v>115240</v>
      </c>
      <c r="Q2378">
        <v>134000</v>
      </c>
      <c r="R2378">
        <v>414</v>
      </c>
      <c r="S2378">
        <f t="shared" si="152"/>
        <v>4</v>
      </c>
    </row>
    <row r="2379" spans="1:19" x14ac:dyDescent="0.25">
      <c r="A2379" t="s">
        <v>450</v>
      </c>
      <c r="B2379" t="s">
        <v>5726</v>
      </c>
      <c r="C2379">
        <v>2016</v>
      </c>
      <c r="D2379">
        <f t="shared" si="149"/>
        <v>135345.49400000001</v>
      </c>
      <c r="E2379">
        <v>84100</v>
      </c>
      <c r="F2379" t="s">
        <v>5727</v>
      </c>
      <c r="G2379" t="s">
        <v>29</v>
      </c>
      <c r="H2379" t="s">
        <v>1331</v>
      </c>
      <c r="I2379" t="s">
        <v>454</v>
      </c>
      <c r="J2379" t="s">
        <v>33</v>
      </c>
      <c r="K2379" t="s">
        <v>22</v>
      </c>
      <c r="L2379" t="s">
        <v>41</v>
      </c>
      <c r="M2379">
        <f t="shared" si="150"/>
        <v>0</v>
      </c>
      <c r="N2379" t="s">
        <v>24</v>
      </c>
      <c r="O2379" t="s">
        <v>457</v>
      </c>
      <c r="P2379">
        <f t="shared" si="151"/>
        <v>29240</v>
      </c>
      <c r="Q2379">
        <v>34000</v>
      </c>
      <c r="R2379">
        <v>305</v>
      </c>
      <c r="S2379">
        <f t="shared" si="152"/>
        <v>2.5</v>
      </c>
    </row>
    <row r="2380" spans="1:19" x14ac:dyDescent="0.25">
      <c r="A2380" t="s">
        <v>50</v>
      </c>
      <c r="B2380" t="s">
        <v>5728</v>
      </c>
      <c r="C2380">
        <v>2021</v>
      </c>
      <c r="D2380">
        <f t="shared" si="149"/>
        <v>53108.22</v>
      </c>
      <c r="E2380">
        <v>33000</v>
      </c>
      <c r="F2380" t="s">
        <v>474</v>
      </c>
      <c r="G2380" t="s">
        <v>46</v>
      </c>
      <c r="H2380" t="s">
        <v>5729</v>
      </c>
      <c r="I2380" t="s">
        <v>72</v>
      </c>
      <c r="J2380" t="s">
        <v>22</v>
      </c>
      <c r="K2380" t="s">
        <v>22</v>
      </c>
      <c r="L2380" t="s">
        <v>41</v>
      </c>
      <c r="M2380">
        <f t="shared" si="150"/>
        <v>0</v>
      </c>
      <c r="N2380" t="s">
        <v>24</v>
      </c>
      <c r="O2380" t="s">
        <v>635</v>
      </c>
      <c r="P2380">
        <f t="shared" si="151"/>
        <v>34400</v>
      </c>
      <c r="Q2380">
        <v>40000</v>
      </c>
      <c r="R2380">
        <v>248</v>
      </c>
      <c r="S2380">
        <f t="shared" si="152"/>
        <v>2</v>
      </c>
    </row>
    <row r="2381" spans="1:19" x14ac:dyDescent="0.25">
      <c r="A2381" t="s">
        <v>79</v>
      </c>
      <c r="B2381" t="s">
        <v>4378</v>
      </c>
      <c r="C2381">
        <v>2018</v>
      </c>
      <c r="D2381">
        <f t="shared" si="149"/>
        <v>16198.007100000001</v>
      </c>
      <c r="E2381">
        <v>10065</v>
      </c>
      <c r="F2381" t="s">
        <v>5730</v>
      </c>
      <c r="H2381" t="s">
        <v>1019</v>
      </c>
      <c r="I2381" t="s">
        <v>778</v>
      </c>
      <c r="J2381" t="s">
        <v>5731</v>
      </c>
      <c r="K2381" t="s">
        <v>118</v>
      </c>
      <c r="L2381" t="s">
        <v>41</v>
      </c>
      <c r="M2381">
        <f t="shared" si="150"/>
        <v>0</v>
      </c>
      <c r="O2381" t="s">
        <v>5732</v>
      </c>
      <c r="P2381">
        <f t="shared" si="151"/>
        <v>51599.14</v>
      </c>
      <c r="Q2381">
        <v>59999</v>
      </c>
      <c r="R2381" t="e">
        <v>#VALUE!</v>
      </c>
      <c r="S2381" t="e">
        <f t="shared" si="152"/>
        <v>#VALUE!</v>
      </c>
    </row>
    <row r="2382" spans="1:19" x14ac:dyDescent="0.25">
      <c r="A2382" t="s">
        <v>120</v>
      </c>
      <c r="B2382" t="s">
        <v>5733</v>
      </c>
      <c r="C2382">
        <v>2018</v>
      </c>
      <c r="D2382">
        <f t="shared" si="149"/>
        <v>6133.1947399999999</v>
      </c>
      <c r="E2382">
        <v>3811</v>
      </c>
      <c r="F2382" t="s">
        <v>5734</v>
      </c>
      <c r="G2382" t="s">
        <v>29</v>
      </c>
      <c r="H2382" t="s">
        <v>2258</v>
      </c>
      <c r="I2382" t="s">
        <v>48</v>
      </c>
      <c r="J2382" t="s">
        <v>22</v>
      </c>
      <c r="K2382" t="s">
        <v>22</v>
      </c>
      <c r="L2382" t="s">
        <v>41</v>
      </c>
      <c r="M2382">
        <f t="shared" si="150"/>
        <v>0</v>
      </c>
      <c r="N2382" t="s">
        <v>24</v>
      </c>
      <c r="O2382" t="s">
        <v>5735</v>
      </c>
      <c r="P2382">
        <f t="shared" si="151"/>
        <v>127710</v>
      </c>
      <c r="Q2382">
        <v>148500</v>
      </c>
      <c r="R2382">
        <v>577</v>
      </c>
      <c r="S2382">
        <f t="shared" si="152"/>
        <v>4</v>
      </c>
    </row>
    <row r="2383" spans="1:19" x14ac:dyDescent="0.25">
      <c r="A2383" t="s">
        <v>56</v>
      </c>
      <c r="B2383" t="s">
        <v>5736</v>
      </c>
      <c r="C2383">
        <v>2021</v>
      </c>
      <c r="D2383">
        <f t="shared" si="149"/>
        <v>71546.428379999998</v>
      </c>
      <c r="E2383">
        <v>44457</v>
      </c>
      <c r="F2383" t="s">
        <v>5737</v>
      </c>
      <c r="G2383" t="s">
        <v>29</v>
      </c>
      <c r="H2383" t="s">
        <v>530</v>
      </c>
      <c r="I2383">
        <v>2</v>
      </c>
      <c r="J2383" t="s">
        <v>1898</v>
      </c>
      <c r="K2383" t="s">
        <v>813</v>
      </c>
      <c r="L2383" t="s">
        <v>41</v>
      </c>
      <c r="M2383">
        <f t="shared" si="150"/>
        <v>0</v>
      </c>
      <c r="O2383" t="s">
        <v>5141</v>
      </c>
      <c r="P2383">
        <f t="shared" si="151"/>
        <v>34914.28</v>
      </c>
      <c r="Q2383">
        <v>40598</v>
      </c>
      <c r="R2383" t="e">
        <v>#VALUE!</v>
      </c>
      <c r="S2383">
        <f t="shared" si="152"/>
        <v>2</v>
      </c>
    </row>
    <row r="2384" spans="1:19" x14ac:dyDescent="0.25">
      <c r="A2384" t="s">
        <v>50</v>
      </c>
      <c r="B2384" t="s">
        <v>4540</v>
      </c>
      <c r="C2384">
        <v>2013</v>
      </c>
      <c r="D2384">
        <f t="shared" si="149"/>
        <v>224269.57569999999</v>
      </c>
      <c r="E2384">
        <v>139355</v>
      </c>
      <c r="F2384" t="s">
        <v>5738</v>
      </c>
      <c r="G2384" t="s">
        <v>29</v>
      </c>
      <c r="H2384" t="s">
        <v>1694</v>
      </c>
      <c r="I2384" t="s">
        <v>48</v>
      </c>
      <c r="J2384" t="s">
        <v>22</v>
      </c>
      <c r="K2384" t="s">
        <v>22</v>
      </c>
      <c r="L2384" t="s">
        <v>41</v>
      </c>
      <c r="M2384">
        <f t="shared" si="150"/>
        <v>0</v>
      </c>
      <c r="N2384" t="s">
        <v>24</v>
      </c>
      <c r="O2384" t="s">
        <v>2604</v>
      </c>
      <c r="P2384">
        <f t="shared" si="151"/>
        <v>17974</v>
      </c>
      <c r="Q2384">
        <v>20900</v>
      </c>
      <c r="R2384">
        <v>333</v>
      </c>
      <c r="S2384">
        <f t="shared" si="152"/>
        <v>3</v>
      </c>
    </row>
    <row r="2385" spans="1:19" x14ac:dyDescent="0.25">
      <c r="A2385" t="s">
        <v>1954</v>
      </c>
      <c r="B2385" t="s">
        <v>5739</v>
      </c>
      <c r="C2385">
        <v>2010</v>
      </c>
      <c r="D2385">
        <f t="shared" si="149"/>
        <v>14644.994000000001</v>
      </c>
      <c r="E2385">
        <v>9100</v>
      </c>
      <c r="F2385" t="s">
        <v>5740</v>
      </c>
      <c r="G2385" t="s">
        <v>29</v>
      </c>
      <c r="H2385" t="s">
        <v>204</v>
      </c>
      <c r="I2385" t="s">
        <v>134</v>
      </c>
      <c r="J2385" t="s">
        <v>22</v>
      </c>
      <c r="K2385" t="s">
        <v>118</v>
      </c>
      <c r="L2385" t="s">
        <v>41</v>
      </c>
      <c r="M2385">
        <f t="shared" si="150"/>
        <v>0</v>
      </c>
      <c r="N2385" t="s">
        <v>24</v>
      </c>
      <c r="O2385" t="s">
        <v>449</v>
      </c>
      <c r="P2385">
        <f t="shared" si="151"/>
        <v>47300</v>
      </c>
      <c r="Q2385">
        <v>55000</v>
      </c>
      <c r="R2385">
        <v>276</v>
      </c>
      <c r="S2385">
        <f t="shared" si="152"/>
        <v>3.5</v>
      </c>
    </row>
    <row r="2386" spans="1:19" x14ac:dyDescent="0.25">
      <c r="A2386" t="s">
        <v>120</v>
      </c>
      <c r="B2386" t="s">
        <v>3345</v>
      </c>
      <c r="C2386">
        <v>2019</v>
      </c>
      <c r="D2386">
        <f t="shared" si="149"/>
        <v>16898.07</v>
      </c>
      <c r="E2386">
        <v>10500</v>
      </c>
      <c r="F2386" t="s">
        <v>1755</v>
      </c>
      <c r="G2386" t="s">
        <v>29</v>
      </c>
      <c r="H2386" t="s">
        <v>2930</v>
      </c>
      <c r="I2386" t="s">
        <v>191</v>
      </c>
      <c r="J2386" t="s">
        <v>61</v>
      </c>
      <c r="K2386" t="s">
        <v>108</v>
      </c>
      <c r="L2386" t="s">
        <v>41</v>
      </c>
      <c r="M2386">
        <f t="shared" si="150"/>
        <v>0</v>
      </c>
      <c r="N2386" t="s">
        <v>24</v>
      </c>
      <c r="O2386" t="s">
        <v>4497</v>
      </c>
      <c r="P2386">
        <f t="shared" si="151"/>
        <v>66994</v>
      </c>
      <c r="Q2386">
        <v>77900</v>
      </c>
      <c r="R2386">
        <v>463</v>
      </c>
      <c r="S2386">
        <f t="shared" si="152"/>
        <v>4</v>
      </c>
    </row>
    <row r="2387" spans="1:19" x14ac:dyDescent="0.25">
      <c r="A2387" t="s">
        <v>148</v>
      </c>
      <c r="B2387" t="s">
        <v>5436</v>
      </c>
      <c r="C2387">
        <v>2023</v>
      </c>
      <c r="D2387">
        <f t="shared" si="149"/>
        <v>8056.3560399999997</v>
      </c>
      <c r="E2387">
        <v>5006</v>
      </c>
      <c r="F2387" t="s">
        <v>5741</v>
      </c>
      <c r="G2387" t="s">
        <v>29</v>
      </c>
      <c r="H2387" t="s">
        <v>265</v>
      </c>
      <c r="I2387" t="s">
        <v>500</v>
      </c>
      <c r="J2387" t="s">
        <v>5742</v>
      </c>
      <c r="K2387" t="s">
        <v>22</v>
      </c>
      <c r="L2387" t="s">
        <v>41</v>
      </c>
      <c r="M2387">
        <f t="shared" si="150"/>
        <v>0</v>
      </c>
      <c r="O2387" t="s">
        <v>5743</v>
      </c>
      <c r="P2387">
        <f t="shared" si="151"/>
        <v>51247.4</v>
      </c>
      <c r="Q2387">
        <v>59590</v>
      </c>
      <c r="R2387" t="e">
        <v>#VALUE!</v>
      </c>
      <c r="S2387" t="e">
        <f t="shared" si="152"/>
        <v>#VALUE!</v>
      </c>
    </row>
    <row r="2388" spans="1:19" x14ac:dyDescent="0.25">
      <c r="A2388" t="s">
        <v>26</v>
      </c>
      <c r="B2388" t="s">
        <v>5744</v>
      </c>
      <c r="C2388">
        <v>2013</v>
      </c>
      <c r="D2388">
        <f t="shared" si="149"/>
        <v>88513.7</v>
      </c>
      <c r="E2388">
        <v>55000</v>
      </c>
      <c r="F2388" t="s">
        <v>2354</v>
      </c>
      <c r="G2388" t="s">
        <v>29</v>
      </c>
      <c r="H2388" t="s">
        <v>1886</v>
      </c>
      <c r="I2388" t="s">
        <v>134</v>
      </c>
      <c r="J2388" t="s">
        <v>118</v>
      </c>
      <c r="K2388" t="s">
        <v>214</v>
      </c>
      <c r="M2388">
        <f t="shared" si="150"/>
        <v>0</v>
      </c>
      <c r="O2388" t="s">
        <v>546</v>
      </c>
      <c r="P2388">
        <f t="shared" si="151"/>
        <v>15480</v>
      </c>
      <c r="Q2388">
        <v>18000</v>
      </c>
      <c r="R2388">
        <v>260</v>
      </c>
      <c r="S2388">
        <f t="shared" si="152"/>
        <v>2</v>
      </c>
    </row>
    <row r="2389" spans="1:19" x14ac:dyDescent="0.25">
      <c r="A2389" t="s">
        <v>68</v>
      </c>
      <c r="B2389" t="s">
        <v>5745</v>
      </c>
      <c r="C2389">
        <v>2021</v>
      </c>
      <c r="D2389">
        <f t="shared" si="149"/>
        <v>53912.89</v>
      </c>
      <c r="E2389">
        <v>33500</v>
      </c>
      <c r="F2389" t="s">
        <v>2896</v>
      </c>
      <c r="G2389" t="s">
        <v>29</v>
      </c>
      <c r="H2389" t="s">
        <v>2224</v>
      </c>
      <c r="I2389" t="s">
        <v>95</v>
      </c>
      <c r="J2389" t="s">
        <v>33</v>
      </c>
      <c r="K2389" t="s">
        <v>22</v>
      </c>
      <c r="L2389" t="s">
        <v>41</v>
      </c>
      <c r="M2389">
        <f t="shared" si="150"/>
        <v>0</v>
      </c>
      <c r="N2389" t="s">
        <v>24</v>
      </c>
      <c r="O2389" t="s">
        <v>1496</v>
      </c>
      <c r="P2389">
        <f t="shared" si="151"/>
        <v>61060</v>
      </c>
      <c r="Q2389">
        <v>71000</v>
      </c>
      <c r="R2389">
        <v>503</v>
      </c>
      <c r="S2389">
        <f t="shared" si="152"/>
        <v>3</v>
      </c>
    </row>
    <row r="2390" spans="1:19" x14ac:dyDescent="0.25">
      <c r="A2390" t="s">
        <v>68</v>
      </c>
      <c r="B2390" t="s">
        <v>2510</v>
      </c>
      <c r="C2390">
        <v>2014</v>
      </c>
      <c r="D2390">
        <f t="shared" si="149"/>
        <v>203581.51</v>
      </c>
      <c r="E2390">
        <v>126500</v>
      </c>
      <c r="F2390" t="s">
        <v>5746</v>
      </c>
      <c r="G2390" t="s">
        <v>29</v>
      </c>
      <c r="H2390" t="s">
        <v>479</v>
      </c>
      <c r="I2390" t="s">
        <v>72</v>
      </c>
      <c r="J2390" t="s">
        <v>118</v>
      </c>
      <c r="K2390" t="s">
        <v>22</v>
      </c>
      <c r="L2390" t="s">
        <v>41</v>
      </c>
      <c r="M2390">
        <f t="shared" si="150"/>
        <v>0</v>
      </c>
      <c r="N2390" t="s">
        <v>24</v>
      </c>
      <c r="O2390" t="s">
        <v>1096</v>
      </c>
      <c r="P2390">
        <f t="shared" si="151"/>
        <v>12900</v>
      </c>
      <c r="Q2390">
        <v>15000</v>
      </c>
      <c r="R2390">
        <v>300</v>
      </c>
      <c r="S2390">
        <f t="shared" si="152"/>
        <v>3</v>
      </c>
    </row>
    <row r="2391" spans="1:19" x14ac:dyDescent="0.25">
      <c r="A2391" t="s">
        <v>84</v>
      </c>
      <c r="B2391" t="s">
        <v>5747</v>
      </c>
      <c r="C2391">
        <v>2016</v>
      </c>
      <c r="D2391">
        <f t="shared" si="149"/>
        <v>127137.86</v>
      </c>
      <c r="E2391">
        <v>79000</v>
      </c>
      <c r="F2391" t="s">
        <v>662</v>
      </c>
      <c r="G2391" t="s">
        <v>29</v>
      </c>
      <c r="H2391" t="s">
        <v>230</v>
      </c>
      <c r="I2391" t="s">
        <v>191</v>
      </c>
      <c r="J2391" t="s">
        <v>214</v>
      </c>
      <c r="K2391" t="s">
        <v>214</v>
      </c>
      <c r="L2391" t="s">
        <v>41</v>
      </c>
      <c r="M2391">
        <f t="shared" si="150"/>
        <v>0</v>
      </c>
      <c r="N2391" t="s">
        <v>24</v>
      </c>
      <c r="O2391" t="s">
        <v>720</v>
      </c>
      <c r="P2391">
        <f t="shared" si="151"/>
        <v>20640</v>
      </c>
      <c r="Q2391">
        <v>24000</v>
      </c>
      <c r="R2391">
        <v>240</v>
      </c>
      <c r="S2391">
        <f t="shared" si="152"/>
        <v>2</v>
      </c>
    </row>
    <row r="2392" spans="1:19" x14ac:dyDescent="0.25">
      <c r="A2392" t="s">
        <v>277</v>
      </c>
      <c r="B2392" t="s">
        <v>5748</v>
      </c>
      <c r="C2392">
        <v>2018</v>
      </c>
      <c r="D2392">
        <f t="shared" si="149"/>
        <v>30577.46</v>
      </c>
      <c r="E2392">
        <v>19000</v>
      </c>
      <c r="F2392" t="s">
        <v>1495</v>
      </c>
      <c r="G2392" t="s">
        <v>29</v>
      </c>
      <c r="H2392" t="s">
        <v>5749</v>
      </c>
      <c r="I2392" t="s">
        <v>48</v>
      </c>
      <c r="J2392" t="s">
        <v>33</v>
      </c>
      <c r="K2392" t="s">
        <v>22</v>
      </c>
      <c r="L2392" t="s">
        <v>41</v>
      </c>
      <c r="M2392">
        <f t="shared" si="150"/>
        <v>0</v>
      </c>
      <c r="N2392" t="s">
        <v>24</v>
      </c>
      <c r="O2392" t="s">
        <v>4567</v>
      </c>
      <c r="P2392">
        <f t="shared" si="151"/>
        <v>124700</v>
      </c>
      <c r="Q2392">
        <v>145000</v>
      </c>
      <c r="R2392">
        <v>450</v>
      </c>
      <c r="S2392">
        <f t="shared" si="152"/>
        <v>3</v>
      </c>
    </row>
    <row r="2393" spans="1:19" x14ac:dyDescent="0.25">
      <c r="A2393" t="s">
        <v>567</v>
      </c>
      <c r="B2393" t="s">
        <v>5162</v>
      </c>
      <c r="C2393">
        <v>2021</v>
      </c>
      <c r="D2393">
        <f t="shared" si="149"/>
        <v>91732.38</v>
      </c>
      <c r="E2393">
        <v>57000</v>
      </c>
      <c r="F2393" t="s">
        <v>1301</v>
      </c>
      <c r="G2393" t="s">
        <v>245</v>
      </c>
      <c r="H2393" t="s">
        <v>5164</v>
      </c>
      <c r="I2393" t="s">
        <v>21</v>
      </c>
      <c r="J2393" t="s">
        <v>40</v>
      </c>
      <c r="K2393" t="s">
        <v>33</v>
      </c>
      <c r="L2393" t="s">
        <v>41</v>
      </c>
      <c r="M2393">
        <f t="shared" si="150"/>
        <v>0</v>
      </c>
      <c r="N2393" t="s">
        <v>24</v>
      </c>
      <c r="O2393" t="s">
        <v>2023</v>
      </c>
      <c r="P2393">
        <f t="shared" si="151"/>
        <v>44720</v>
      </c>
      <c r="Q2393">
        <v>52000</v>
      </c>
      <c r="R2393">
        <v>400</v>
      </c>
      <c r="S2393">
        <f t="shared" si="152"/>
        <v>6.7</v>
      </c>
    </row>
    <row r="2394" spans="1:19" x14ac:dyDescent="0.25">
      <c r="A2394" t="s">
        <v>68</v>
      </c>
      <c r="B2394" t="s">
        <v>2699</v>
      </c>
      <c r="C2394">
        <v>2020</v>
      </c>
      <c r="D2394">
        <f t="shared" si="149"/>
        <v>7853.5792000000001</v>
      </c>
      <c r="E2394">
        <v>4880</v>
      </c>
      <c r="F2394" t="s">
        <v>5750</v>
      </c>
      <c r="G2394" t="s">
        <v>29</v>
      </c>
      <c r="H2394" t="s">
        <v>155</v>
      </c>
      <c r="I2394" t="s">
        <v>39</v>
      </c>
      <c r="J2394" t="s">
        <v>118</v>
      </c>
      <c r="K2394" t="s">
        <v>22</v>
      </c>
      <c r="L2394" t="s">
        <v>41</v>
      </c>
      <c r="M2394">
        <f t="shared" si="150"/>
        <v>0</v>
      </c>
      <c r="O2394" t="s">
        <v>1397</v>
      </c>
      <c r="P2394">
        <f t="shared" si="151"/>
        <v>49878.28</v>
      </c>
      <c r="Q2394">
        <v>57998</v>
      </c>
      <c r="R2394" t="e">
        <v>#VALUE!</v>
      </c>
      <c r="S2394">
        <f t="shared" si="152"/>
        <v>3</v>
      </c>
    </row>
    <row r="2395" spans="1:19" x14ac:dyDescent="0.25">
      <c r="A2395" t="s">
        <v>56</v>
      </c>
      <c r="B2395" t="s">
        <v>5595</v>
      </c>
      <c r="C2395">
        <v>2018</v>
      </c>
      <c r="D2395">
        <f t="shared" si="149"/>
        <v>10497.724819999999</v>
      </c>
      <c r="E2395">
        <v>6523</v>
      </c>
      <c r="F2395" t="s">
        <v>5751</v>
      </c>
      <c r="G2395" t="s">
        <v>46</v>
      </c>
      <c r="H2395" t="s">
        <v>5752</v>
      </c>
      <c r="I2395" t="s">
        <v>5753</v>
      </c>
      <c r="J2395" t="s">
        <v>118</v>
      </c>
      <c r="K2395" t="s">
        <v>813</v>
      </c>
      <c r="L2395" t="s">
        <v>41</v>
      </c>
      <c r="M2395">
        <f t="shared" si="150"/>
        <v>0</v>
      </c>
      <c r="O2395" t="s">
        <v>5754</v>
      </c>
      <c r="P2395">
        <f t="shared" si="151"/>
        <v>123754</v>
      </c>
      <c r="Q2395">
        <v>143900</v>
      </c>
      <c r="R2395" t="e">
        <v>#VALUE!</v>
      </c>
      <c r="S2395" t="e">
        <f t="shared" si="152"/>
        <v>#VALUE!</v>
      </c>
    </row>
    <row r="2396" spans="1:19" x14ac:dyDescent="0.25">
      <c r="A2396" t="s">
        <v>120</v>
      </c>
      <c r="B2396" t="s">
        <v>949</v>
      </c>
      <c r="C2396">
        <v>2005</v>
      </c>
      <c r="D2396">
        <f t="shared" si="149"/>
        <v>204386.18</v>
      </c>
      <c r="E2396">
        <v>127000</v>
      </c>
      <c r="F2396" t="s">
        <v>5755</v>
      </c>
      <c r="G2396" t="s">
        <v>29</v>
      </c>
      <c r="H2396" t="s">
        <v>951</v>
      </c>
      <c r="I2396" t="s">
        <v>48</v>
      </c>
      <c r="J2396" t="s">
        <v>118</v>
      </c>
      <c r="K2396" t="s">
        <v>146</v>
      </c>
      <c r="L2396" t="s">
        <v>41</v>
      </c>
      <c r="M2396">
        <f t="shared" si="150"/>
        <v>0</v>
      </c>
      <c r="N2396" t="s">
        <v>24</v>
      </c>
      <c r="O2396" t="s">
        <v>248</v>
      </c>
      <c r="P2396">
        <f t="shared" si="151"/>
        <v>12040</v>
      </c>
      <c r="Q2396">
        <v>14000</v>
      </c>
      <c r="R2396">
        <v>302</v>
      </c>
      <c r="S2396">
        <f t="shared" si="152"/>
        <v>5</v>
      </c>
    </row>
    <row r="2397" spans="1:19" x14ac:dyDescent="0.25">
      <c r="A2397" t="s">
        <v>35</v>
      </c>
      <c r="B2397" t="s">
        <v>4170</v>
      </c>
      <c r="C2397">
        <v>2002</v>
      </c>
      <c r="D2397">
        <f t="shared" si="149"/>
        <v>144035.93</v>
      </c>
      <c r="E2397">
        <v>89500</v>
      </c>
      <c r="F2397" t="s">
        <v>5756</v>
      </c>
      <c r="G2397" t="s">
        <v>29</v>
      </c>
      <c r="H2397" t="s">
        <v>4172</v>
      </c>
      <c r="I2397" t="s">
        <v>72</v>
      </c>
      <c r="J2397" t="s">
        <v>22</v>
      </c>
      <c r="K2397" t="s">
        <v>22</v>
      </c>
      <c r="L2397" t="s">
        <v>41</v>
      </c>
      <c r="M2397">
        <f t="shared" si="150"/>
        <v>0</v>
      </c>
      <c r="N2397" t="s">
        <v>24</v>
      </c>
      <c r="O2397" t="s">
        <v>3859</v>
      </c>
      <c r="P2397">
        <f t="shared" si="151"/>
        <v>13759.14</v>
      </c>
      <c r="Q2397">
        <v>15999</v>
      </c>
      <c r="R2397">
        <v>300</v>
      </c>
      <c r="S2397">
        <f t="shared" si="152"/>
        <v>4.3</v>
      </c>
    </row>
    <row r="2398" spans="1:19" x14ac:dyDescent="0.25">
      <c r="A2398" t="s">
        <v>148</v>
      </c>
      <c r="B2398" t="s">
        <v>5757</v>
      </c>
      <c r="C2398">
        <v>2000</v>
      </c>
      <c r="D2398">
        <f t="shared" si="149"/>
        <v>156105.98000000001</v>
      </c>
      <c r="E2398">
        <v>97000</v>
      </c>
      <c r="F2398" t="s">
        <v>5758</v>
      </c>
      <c r="G2398" t="s">
        <v>29</v>
      </c>
      <c r="H2398" t="s">
        <v>5759</v>
      </c>
      <c r="I2398" t="s">
        <v>72</v>
      </c>
      <c r="J2398" t="s">
        <v>118</v>
      </c>
      <c r="K2398" t="s">
        <v>33</v>
      </c>
      <c r="L2398" t="s">
        <v>41</v>
      </c>
      <c r="M2398">
        <f t="shared" si="150"/>
        <v>0</v>
      </c>
      <c r="N2398" t="s">
        <v>24</v>
      </c>
      <c r="O2398" t="s">
        <v>1225</v>
      </c>
      <c r="P2398">
        <f t="shared" si="151"/>
        <v>23650</v>
      </c>
      <c r="Q2398">
        <v>27500</v>
      </c>
      <c r="R2398">
        <v>200</v>
      </c>
      <c r="S2398">
        <f t="shared" si="152"/>
        <v>4.3</v>
      </c>
    </row>
    <row r="2399" spans="1:19" x14ac:dyDescent="0.25">
      <c r="A2399" t="s">
        <v>1831</v>
      </c>
      <c r="B2399" t="s">
        <v>5760</v>
      </c>
      <c r="C2399">
        <v>2021</v>
      </c>
      <c r="D2399">
        <f t="shared" si="149"/>
        <v>50180.830540000003</v>
      </c>
      <c r="E2399">
        <v>31181</v>
      </c>
      <c r="F2399" t="s">
        <v>5761</v>
      </c>
      <c r="G2399" t="s">
        <v>29</v>
      </c>
      <c r="H2399" t="s">
        <v>854</v>
      </c>
      <c r="I2399" t="s">
        <v>123</v>
      </c>
      <c r="J2399" t="s">
        <v>5762</v>
      </c>
      <c r="K2399" t="s">
        <v>5763</v>
      </c>
      <c r="L2399" t="s">
        <v>23</v>
      </c>
      <c r="M2399">
        <f t="shared" si="150"/>
        <v>1</v>
      </c>
      <c r="N2399" t="s">
        <v>24</v>
      </c>
      <c r="O2399" t="s">
        <v>5764</v>
      </c>
      <c r="P2399">
        <f t="shared" si="151"/>
        <v>36500.120000000003</v>
      </c>
      <c r="Q2399">
        <v>42442</v>
      </c>
      <c r="R2399" t="e">
        <v>#VALUE!</v>
      </c>
      <c r="S2399" t="e">
        <f t="shared" si="152"/>
        <v>#VALUE!</v>
      </c>
    </row>
    <row r="2400" spans="1:19" x14ac:dyDescent="0.25">
      <c r="A2400" t="s">
        <v>35</v>
      </c>
      <c r="B2400" t="s">
        <v>5765</v>
      </c>
      <c r="C2400">
        <v>2020</v>
      </c>
      <c r="D2400">
        <f t="shared" si="149"/>
        <v>26433.409500000002</v>
      </c>
      <c r="E2400">
        <v>16425</v>
      </c>
      <c r="F2400" t="s">
        <v>5766</v>
      </c>
      <c r="G2400" t="s">
        <v>46</v>
      </c>
      <c r="H2400" t="s">
        <v>5767</v>
      </c>
      <c r="I2400" t="s">
        <v>289</v>
      </c>
      <c r="J2400" t="s">
        <v>33</v>
      </c>
      <c r="K2400" t="s">
        <v>22</v>
      </c>
      <c r="L2400" t="s">
        <v>23</v>
      </c>
      <c r="M2400">
        <f t="shared" si="150"/>
        <v>1</v>
      </c>
      <c r="O2400" t="s">
        <v>5768</v>
      </c>
      <c r="P2400">
        <f t="shared" si="151"/>
        <v>28552</v>
      </c>
      <c r="Q2400">
        <v>33200</v>
      </c>
      <c r="R2400" t="e">
        <v>#VALUE!</v>
      </c>
      <c r="S2400" t="e">
        <f t="shared" si="152"/>
        <v>#VALUE!</v>
      </c>
    </row>
    <row r="2401" spans="1:19" x14ac:dyDescent="0.25">
      <c r="A2401" t="s">
        <v>35</v>
      </c>
      <c r="B2401" t="s">
        <v>3219</v>
      </c>
      <c r="C2401">
        <v>2022</v>
      </c>
      <c r="D2401">
        <f t="shared" si="149"/>
        <v>18085.762920000001</v>
      </c>
      <c r="E2401">
        <v>11238</v>
      </c>
      <c r="F2401" t="s">
        <v>5769</v>
      </c>
      <c r="G2401" t="s">
        <v>29</v>
      </c>
      <c r="H2401" t="s">
        <v>38</v>
      </c>
      <c r="I2401" t="s">
        <v>39</v>
      </c>
      <c r="J2401" t="s">
        <v>511</v>
      </c>
      <c r="K2401" t="s">
        <v>22</v>
      </c>
      <c r="L2401" t="s">
        <v>41</v>
      </c>
      <c r="M2401">
        <f t="shared" si="150"/>
        <v>0</v>
      </c>
      <c r="O2401" t="s">
        <v>5770</v>
      </c>
      <c r="P2401">
        <f t="shared" si="151"/>
        <v>47126.28</v>
      </c>
      <c r="Q2401">
        <v>54798</v>
      </c>
      <c r="R2401" t="e">
        <v>#VALUE!</v>
      </c>
      <c r="S2401">
        <f t="shared" si="152"/>
        <v>3.5</v>
      </c>
    </row>
    <row r="2402" spans="1:19" x14ac:dyDescent="0.25">
      <c r="A2402" t="s">
        <v>148</v>
      </c>
      <c r="B2402" t="s">
        <v>4476</v>
      </c>
      <c r="C2402">
        <v>2005</v>
      </c>
      <c r="D2402">
        <f t="shared" si="149"/>
        <v>156340.94364000001</v>
      </c>
      <c r="E2402">
        <v>97146</v>
      </c>
      <c r="F2402" t="s">
        <v>5771</v>
      </c>
      <c r="G2402" t="s">
        <v>19</v>
      </c>
      <c r="H2402" t="s">
        <v>4439</v>
      </c>
      <c r="I2402" t="s">
        <v>2008</v>
      </c>
      <c r="J2402" t="s">
        <v>22</v>
      </c>
      <c r="K2402" t="s">
        <v>33</v>
      </c>
      <c r="L2402" t="s">
        <v>23</v>
      </c>
      <c r="M2402">
        <f t="shared" si="150"/>
        <v>1</v>
      </c>
      <c r="N2402" t="s">
        <v>24</v>
      </c>
      <c r="O2402" t="s">
        <v>3295</v>
      </c>
      <c r="P2402">
        <f t="shared" si="151"/>
        <v>6879.14</v>
      </c>
      <c r="Q2402">
        <v>7999</v>
      </c>
      <c r="R2402">
        <v>295</v>
      </c>
      <c r="S2402">
        <f t="shared" si="152"/>
        <v>5.3</v>
      </c>
    </row>
    <row r="2403" spans="1:19" x14ac:dyDescent="0.25">
      <c r="A2403" t="s">
        <v>120</v>
      </c>
      <c r="B2403" t="s">
        <v>5772</v>
      </c>
      <c r="C2403">
        <v>2015</v>
      </c>
      <c r="D2403">
        <f t="shared" si="149"/>
        <v>59014.497799999997</v>
      </c>
      <c r="E2403">
        <v>36670</v>
      </c>
      <c r="F2403" t="s">
        <v>5773</v>
      </c>
      <c r="G2403" t="s">
        <v>29</v>
      </c>
      <c r="H2403" t="s">
        <v>1170</v>
      </c>
      <c r="I2403" t="s">
        <v>39</v>
      </c>
      <c r="J2403" t="s">
        <v>118</v>
      </c>
      <c r="K2403" t="s">
        <v>2466</v>
      </c>
      <c r="L2403" t="s">
        <v>41</v>
      </c>
      <c r="M2403">
        <f t="shared" si="150"/>
        <v>0</v>
      </c>
      <c r="O2403" t="s">
        <v>533</v>
      </c>
      <c r="P2403">
        <f t="shared" si="151"/>
        <v>34398.28</v>
      </c>
      <c r="Q2403">
        <v>39998</v>
      </c>
      <c r="R2403" t="e">
        <v>#VALUE!</v>
      </c>
      <c r="S2403">
        <f t="shared" si="152"/>
        <v>3</v>
      </c>
    </row>
    <row r="2404" spans="1:19" x14ac:dyDescent="0.25">
      <c r="A2404" t="s">
        <v>148</v>
      </c>
      <c r="B2404" t="s">
        <v>3760</v>
      </c>
      <c r="C2404">
        <v>2019</v>
      </c>
      <c r="D2404">
        <f t="shared" si="149"/>
        <v>72098.432000000001</v>
      </c>
      <c r="E2404">
        <v>44800</v>
      </c>
      <c r="F2404" t="s">
        <v>5774</v>
      </c>
      <c r="G2404" t="s">
        <v>29</v>
      </c>
      <c r="H2404" t="s">
        <v>1808</v>
      </c>
      <c r="I2404" t="s">
        <v>21</v>
      </c>
      <c r="J2404" t="s">
        <v>22</v>
      </c>
      <c r="K2404" t="s">
        <v>22</v>
      </c>
      <c r="L2404" t="s">
        <v>41</v>
      </c>
      <c r="M2404">
        <f t="shared" si="150"/>
        <v>0</v>
      </c>
      <c r="N2404" t="s">
        <v>24</v>
      </c>
      <c r="O2404" t="s">
        <v>285</v>
      </c>
      <c r="P2404">
        <f t="shared" si="151"/>
        <v>45150</v>
      </c>
      <c r="Q2404">
        <v>52500</v>
      </c>
      <c r="R2404">
        <v>420</v>
      </c>
      <c r="S2404">
        <f t="shared" si="152"/>
        <v>6.2</v>
      </c>
    </row>
    <row r="2405" spans="1:19" x14ac:dyDescent="0.25">
      <c r="A2405" t="s">
        <v>16</v>
      </c>
      <c r="B2405" t="s">
        <v>1858</v>
      </c>
      <c r="C2405">
        <v>2015</v>
      </c>
      <c r="D2405">
        <f t="shared" si="149"/>
        <v>241401</v>
      </c>
      <c r="E2405">
        <v>150000</v>
      </c>
      <c r="F2405" t="s">
        <v>5775</v>
      </c>
      <c r="G2405" t="s">
        <v>29</v>
      </c>
      <c r="H2405" t="s">
        <v>1049</v>
      </c>
      <c r="I2405" t="s">
        <v>72</v>
      </c>
      <c r="J2405" t="s">
        <v>22</v>
      </c>
      <c r="K2405" t="s">
        <v>33</v>
      </c>
      <c r="L2405" t="s">
        <v>23</v>
      </c>
      <c r="M2405">
        <f t="shared" si="150"/>
        <v>1</v>
      </c>
      <c r="N2405" t="s">
        <v>24</v>
      </c>
      <c r="O2405" t="s">
        <v>5776</v>
      </c>
      <c r="P2405">
        <f t="shared" si="151"/>
        <v>14706</v>
      </c>
      <c r="Q2405">
        <v>17100</v>
      </c>
      <c r="R2405">
        <v>310</v>
      </c>
      <c r="S2405">
        <f t="shared" si="152"/>
        <v>3.5</v>
      </c>
    </row>
    <row r="2406" spans="1:19" x14ac:dyDescent="0.25">
      <c r="A2406" t="s">
        <v>43</v>
      </c>
      <c r="B2406" t="s">
        <v>5399</v>
      </c>
      <c r="C2406">
        <v>2020</v>
      </c>
      <c r="D2406">
        <f t="shared" si="149"/>
        <v>61798.656000000003</v>
      </c>
      <c r="E2406">
        <v>38400</v>
      </c>
      <c r="F2406" t="s">
        <v>5777</v>
      </c>
      <c r="G2406" t="s">
        <v>29</v>
      </c>
      <c r="H2406" t="s">
        <v>3094</v>
      </c>
      <c r="I2406" t="s">
        <v>72</v>
      </c>
      <c r="J2406" t="s">
        <v>40</v>
      </c>
      <c r="K2406" t="s">
        <v>146</v>
      </c>
      <c r="L2406" t="s">
        <v>41</v>
      </c>
      <c r="M2406">
        <f t="shared" si="150"/>
        <v>0</v>
      </c>
      <c r="N2406" t="s">
        <v>24</v>
      </c>
      <c r="O2406" t="s">
        <v>5778</v>
      </c>
      <c r="P2406">
        <f t="shared" si="151"/>
        <v>27606</v>
      </c>
      <c r="Q2406">
        <v>32100</v>
      </c>
      <c r="R2406">
        <v>295</v>
      </c>
      <c r="S2406">
        <f t="shared" si="152"/>
        <v>3.5</v>
      </c>
    </row>
    <row r="2407" spans="1:19" x14ac:dyDescent="0.25">
      <c r="A2407" t="s">
        <v>232</v>
      </c>
      <c r="B2407" t="s">
        <v>233</v>
      </c>
      <c r="C2407">
        <v>2008</v>
      </c>
      <c r="D2407">
        <f t="shared" si="149"/>
        <v>12810.3464</v>
      </c>
      <c r="E2407">
        <v>7960</v>
      </c>
      <c r="F2407" t="s">
        <v>5779</v>
      </c>
      <c r="G2407" t="s">
        <v>29</v>
      </c>
      <c r="H2407" t="s">
        <v>5514</v>
      </c>
      <c r="I2407" t="s">
        <v>21</v>
      </c>
      <c r="J2407" t="s">
        <v>118</v>
      </c>
      <c r="K2407" t="s">
        <v>118</v>
      </c>
      <c r="L2407" t="s">
        <v>41</v>
      </c>
      <c r="M2407">
        <f t="shared" si="150"/>
        <v>0</v>
      </c>
      <c r="N2407" t="s">
        <v>24</v>
      </c>
      <c r="O2407" t="s">
        <v>3393</v>
      </c>
      <c r="P2407">
        <f t="shared" si="151"/>
        <v>70090</v>
      </c>
      <c r="Q2407">
        <v>81500</v>
      </c>
      <c r="R2407">
        <v>552</v>
      </c>
      <c r="S2407">
        <f t="shared" si="152"/>
        <v>6</v>
      </c>
    </row>
    <row r="2408" spans="1:19" x14ac:dyDescent="0.25">
      <c r="A2408" t="s">
        <v>130</v>
      </c>
      <c r="B2408" t="s">
        <v>131</v>
      </c>
      <c r="C2408">
        <v>2007</v>
      </c>
      <c r="D2408">
        <f t="shared" si="149"/>
        <v>188292.78</v>
      </c>
      <c r="E2408">
        <v>117000</v>
      </c>
      <c r="F2408" t="s">
        <v>3041</v>
      </c>
      <c r="G2408" t="s">
        <v>29</v>
      </c>
      <c r="H2408" t="s">
        <v>351</v>
      </c>
      <c r="I2408" t="s">
        <v>72</v>
      </c>
      <c r="J2408" t="s">
        <v>61</v>
      </c>
      <c r="K2408" t="s">
        <v>22</v>
      </c>
      <c r="L2408" t="s">
        <v>23</v>
      </c>
      <c r="M2408">
        <f t="shared" si="150"/>
        <v>1</v>
      </c>
      <c r="N2408" t="s">
        <v>24</v>
      </c>
      <c r="O2408" t="s">
        <v>5780</v>
      </c>
      <c r="P2408">
        <f t="shared" si="151"/>
        <v>8578.5</v>
      </c>
      <c r="Q2408">
        <v>9975</v>
      </c>
      <c r="R2408">
        <v>306</v>
      </c>
      <c r="S2408">
        <f t="shared" si="152"/>
        <v>3.5</v>
      </c>
    </row>
    <row r="2409" spans="1:19" x14ac:dyDescent="0.25">
      <c r="A2409" t="s">
        <v>465</v>
      </c>
      <c r="B2409" t="s">
        <v>466</v>
      </c>
      <c r="C2409">
        <v>2023</v>
      </c>
      <c r="D2409">
        <f t="shared" si="149"/>
        <v>255.88506000000001</v>
      </c>
      <c r="E2409">
        <v>159</v>
      </c>
      <c r="F2409" t="s">
        <v>5781</v>
      </c>
      <c r="H2409" t="s">
        <v>5782</v>
      </c>
      <c r="I2409" t="s">
        <v>72</v>
      </c>
      <c r="J2409" t="s">
        <v>118</v>
      </c>
      <c r="K2409" t="s">
        <v>22</v>
      </c>
      <c r="L2409" t="s">
        <v>41</v>
      </c>
      <c r="M2409">
        <f t="shared" si="150"/>
        <v>0</v>
      </c>
      <c r="N2409" t="s">
        <v>24</v>
      </c>
      <c r="O2409" t="s">
        <v>5783</v>
      </c>
      <c r="P2409">
        <f t="shared" si="151"/>
        <v>82130</v>
      </c>
      <c r="Q2409">
        <v>95500</v>
      </c>
      <c r="R2409">
        <v>533</v>
      </c>
      <c r="S2409" t="e">
        <f t="shared" si="152"/>
        <v>#VALUE!</v>
      </c>
    </row>
    <row r="2410" spans="1:19" x14ac:dyDescent="0.25">
      <c r="A2410" t="s">
        <v>1615</v>
      </c>
      <c r="B2410" t="s">
        <v>5784</v>
      </c>
      <c r="C2410">
        <v>2017</v>
      </c>
      <c r="D2410">
        <f t="shared" si="149"/>
        <v>48602.067999999999</v>
      </c>
      <c r="E2410">
        <v>30200</v>
      </c>
      <c r="F2410" t="s">
        <v>5785</v>
      </c>
      <c r="G2410" t="s">
        <v>29</v>
      </c>
      <c r="H2410" t="s">
        <v>1618</v>
      </c>
      <c r="I2410" t="s">
        <v>107</v>
      </c>
      <c r="J2410" t="s">
        <v>487</v>
      </c>
      <c r="K2410" t="s">
        <v>22</v>
      </c>
      <c r="L2410" t="s">
        <v>41</v>
      </c>
      <c r="M2410">
        <f t="shared" si="150"/>
        <v>0</v>
      </c>
      <c r="N2410" t="s">
        <v>24</v>
      </c>
      <c r="O2410" t="s">
        <v>5786</v>
      </c>
      <c r="P2410">
        <f t="shared" si="151"/>
        <v>119540</v>
      </c>
      <c r="Q2410">
        <v>139000</v>
      </c>
      <c r="R2410">
        <v>562</v>
      </c>
      <c r="S2410">
        <f t="shared" si="152"/>
        <v>3.8</v>
      </c>
    </row>
    <row r="2411" spans="1:19" x14ac:dyDescent="0.25">
      <c r="A2411" t="s">
        <v>130</v>
      </c>
      <c r="B2411" t="s">
        <v>5787</v>
      </c>
      <c r="C2411">
        <v>2012</v>
      </c>
      <c r="D2411">
        <f t="shared" si="149"/>
        <v>147327.03030000001</v>
      </c>
      <c r="E2411">
        <v>91545</v>
      </c>
      <c r="F2411" t="s">
        <v>3454</v>
      </c>
      <c r="G2411" t="s">
        <v>29</v>
      </c>
      <c r="H2411" t="s">
        <v>3688</v>
      </c>
      <c r="I2411" t="s">
        <v>521</v>
      </c>
      <c r="J2411" t="s">
        <v>61</v>
      </c>
      <c r="K2411" t="s">
        <v>22</v>
      </c>
      <c r="L2411" t="s">
        <v>41</v>
      </c>
      <c r="M2411">
        <f t="shared" si="150"/>
        <v>0</v>
      </c>
      <c r="N2411" t="s">
        <v>24</v>
      </c>
      <c r="O2411" t="s">
        <v>222</v>
      </c>
      <c r="P2411">
        <f t="shared" si="151"/>
        <v>7739.14</v>
      </c>
      <c r="Q2411">
        <v>8999</v>
      </c>
      <c r="R2411">
        <v>175</v>
      </c>
      <c r="S2411">
        <f t="shared" si="152"/>
        <v>2.5</v>
      </c>
    </row>
    <row r="2412" spans="1:19" x14ac:dyDescent="0.25">
      <c r="A2412" t="s">
        <v>84</v>
      </c>
      <c r="B2412" t="s">
        <v>3692</v>
      </c>
      <c r="C2412">
        <v>2015</v>
      </c>
      <c r="D2412">
        <f t="shared" si="149"/>
        <v>177027.4</v>
      </c>
      <c r="E2412">
        <v>110000</v>
      </c>
      <c r="F2412" t="s">
        <v>1399</v>
      </c>
      <c r="G2412" t="s">
        <v>19</v>
      </c>
      <c r="H2412" t="s">
        <v>4657</v>
      </c>
      <c r="I2412" t="s">
        <v>72</v>
      </c>
      <c r="J2412" t="s">
        <v>22</v>
      </c>
      <c r="K2412" t="s">
        <v>136</v>
      </c>
      <c r="L2412" t="s">
        <v>23</v>
      </c>
      <c r="M2412">
        <f t="shared" si="150"/>
        <v>1</v>
      </c>
      <c r="N2412" t="s">
        <v>24</v>
      </c>
      <c r="O2412" t="s">
        <v>5788</v>
      </c>
      <c r="P2412">
        <f t="shared" si="151"/>
        <v>22789.14</v>
      </c>
      <c r="Q2412">
        <v>26499</v>
      </c>
      <c r="R2412">
        <v>510</v>
      </c>
      <c r="S2412">
        <f t="shared" si="152"/>
        <v>5</v>
      </c>
    </row>
    <row r="2413" spans="1:19" x14ac:dyDescent="0.25">
      <c r="A2413" t="s">
        <v>68</v>
      </c>
      <c r="B2413" t="s">
        <v>4071</v>
      </c>
      <c r="C2413">
        <v>2017</v>
      </c>
      <c r="D2413">
        <f t="shared" si="149"/>
        <v>169141.63399999999</v>
      </c>
      <c r="E2413">
        <v>105100</v>
      </c>
      <c r="F2413" t="s">
        <v>5789</v>
      </c>
      <c r="G2413" t="s">
        <v>29</v>
      </c>
      <c r="H2413" t="s">
        <v>479</v>
      </c>
      <c r="I2413" t="s">
        <v>95</v>
      </c>
      <c r="J2413" t="s">
        <v>33</v>
      </c>
      <c r="K2413" t="s">
        <v>22</v>
      </c>
      <c r="L2413" t="s">
        <v>23</v>
      </c>
      <c r="M2413">
        <f t="shared" si="150"/>
        <v>1</v>
      </c>
      <c r="N2413" t="s">
        <v>24</v>
      </c>
      <c r="O2413" t="s">
        <v>5790</v>
      </c>
      <c r="P2413">
        <f t="shared" si="151"/>
        <v>20038</v>
      </c>
      <c r="Q2413">
        <v>23300</v>
      </c>
      <c r="R2413">
        <v>300</v>
      </c>
      <c r="S2413">
        <f t="shared" si="152"/>
        <v>3</v>
      </c>
    </row>
    <row r="2414" spans="1:19" x14ac:dyDescent="0.25">
      <c r="A2414" t="s">
        <v>43</v>
      </c>
      <c r="B2414" t="s">
        <v>5289</v>
      </c>
      <c r="C2414">
        <v>2012</v>
      </c>
      <c r="D2414">
        <f t="shared" si="149"/>
        <v>177027.4</v>
      </c>
      <c r="E2414">
        <v>110000</v>
      </c>
      <c r="F2414" t="s">
        <v>1399</v>
      </c>
      <c r="G2414" t="s">
        <v>29</v>
      </c>
      <c r="H2414" t="s">
        <v>660</v>
      </c>
      <c r="I2414" t="s">
        <v>107</v>
      </c>
      <c r="J2414" t="s">
        <v>118</v>
      </c>
      <c r="K2414" t="s">
        <v>146</v>
      </c>
      <c r="L2414" t="s">
        <v>41</v>
      </c>
      <c r="M2414">
        <f t="shared" si="150"/>
        <v>0</v>
      </c>
      <c r="N2414" t="s">
        <v>24</v>
      </c>
      <c r="O2414" t="s">
        <v>5791</v>
      </c>
      <c r="P2414">
        <f t="shared" si="151"/>
        <v>13416</v>
      </c>
      <c r="Q2414">
        <v>15600</v>
      </c>
      <c r="R2414">
        <v>400</v>
      </c>
      <c r="S2414">
        <f t="shared" si="152"/>
        <v>5.6</v>
      </c>
    </row>
    <row r="2415" spans="1:19" x14ac:dyDescent="0.25">
      <c r="A2415" t="s">
        <v>16</v>
      </c>
      <c r="B2415" t="s">
        <v>157</v>
      </c>
      <c r="C2415">
        <v>2019</v>
      </c>
      <c r="D2415">
        <f t="shared" si="149"/>
        <v>131608.60652</v>
      </c>
      <c r="E2415">
        <v>81778</v>
      </c>
      <c r="F2415" t="s">
        <v>5792</v>
      </c>
      <c r="G2415" t="s">
        <v>29</v>
      </c>
      <c r="H2415" t="s">
        <v>159</v>
      </c>
      <c r="I2415" t="s">
        <v>39</v>
      </c>
      <c r="J2415" t="s">
        <v>22</v>
      </c>
      <c r="K2415" t="s">
        <v>2987</v>
      </c>
      <c r="L2415" t="s">
        <v>41</v>
      </c>
      <c r="M2415">
        <f t="shared" si="150"/>
        <v>0</v>
      </c>
      <c r="N2415" t="s">
        <v>24</v>
      </c>
      <c r="O2415" t="s">
        <v>5793</v>
      </c>
      <c r="P2415">
        <f t="shared" si="151"/>
        <v>28181.34</v>
      </c>
      <c r="Q2415">
        <v>32769</v>
      </c>
      <c r="R2415" t="e">
        <v>#VALUE!</v>
      </c>
      <c r="S2415" t="e">
        <f t="shared" si="152"/>
        <v>#VALUE!</v>
      </c>
    </row>
    <row r="2416" spans="1:19" x14ac:dyDescent="0.25">
      <c r="A2416" t="s">
        <v>35</v>
      </c>
      <c r="B2416" t="s">
        <v>2445</v>
      </c>
      <c r="C2416">
        <v>2010</v>
      </c>
      <c r="D2416">
        <f t="shared" si="149"/>
        <v>271048.26147999999</v>
      </c>
      <c r="E2416">
        <v>168422</v>
      </c>
      <c r="F2416" t="s">
        <v>5794</v>
      </c>
      <c r="G2416" t="s">
        <v>46</v>
      </c>
      <c r="H2416" t="s">
        <v>5795</v>
      </c>
      <c r="I2416" t="s">
        <v>72</v>
      </c>
      <c r="J2416" t="s">
        <v>22</v>
      </c>
      <c r="K2416" t="s">
        <v>146</v>
      </c>
      <c r="L2416" t="s">
        <v>23</v>
      </c>
      <c r="M2416">
        <f t="shared" si="150"/>
        <v>1</v>
      </c>
      <c r="N2416" t="s">
        <v>24</v>
      </c>
      <c r="O2416" t="s">
        <v>196</v>
      </c>
      <c r="P2416">
        <f t="shared" si="151"/>
        <v>9374</v>
      </c>
      <c r="Q2416">
        <v>10900</v>
      </c>
      <c r="R2416">
        <v>245</v>
      </c>
      <c r="S2416">
        <f t="shared" si="152"/>
        <v>3.5</v>
      </c>
    </row>
    <row r="2417" spans="1:19" x14ac:dyDescent="0.25">
      <c r="A2417" t="s">
        <v>403</v>
      </c>
      <c r="B2417" t="s">
        <v>1274</v>
      </c>
      <c r="C2417">
        <v>2018</v>
      </c>
      <c r="D2417">
        <f t="shared" si="149"/>
        <v>129551.87</v>
      </c>
      <c r="E2417">
        <v>80500</v>
      </c>
      <c r="F2417" t="s">
        <v>5796</v>
      </c>
      <c r="G2417" t="s">
        <v>29</v>
      </c>
      <c r="H2417" t="s">
        <v>406</v>
      </c>
      <c r="I2417" t="s">
        <v>95</v>
      </c>
      <c r="J2417" t="s">
        <v>22</v>
      </c>
      <c r="K2417" t="s">
        <v>22</v>
      </c>
      <c r="L2417" t="s">
        <v>41</v>
      </c>
      <c r="M2417">
        <f t="shared" si="150"/>
        <v>0</v>
      </c>
      <c r="N2417" t="s">
        <v>24</v>
      </c>
      <c r="O2417" t="s">
        <v>1793</v>
      </c>
      <c r="P2417">
        <f t="shared" si="151"/>
        <v>30014</v>
      </c>
      <c r="Q2417">
        <v>34900</v>
      </c>
      <c r="R2417">
        <v>424</v>
      </c>
      <c r="S2417">
        <f t="shared" si="152"/>
        <v>3</v>
      </c>
    </row>
    <row r="2418" spans="1:19" x14ac:dyDescent="0.25">
      <c r="A2418" t="s">
        <v>328</v>
      </c>
      <c r="B2418" t="s">
        <v>1569</v>
      </c>
      <c r="C2418">
        <v>2018</v>
      </c>
      <c r="D2418">
        <f t="shared" si="149"/>
        <v>130678.408</v>
      </c>
      <c r="E2418">
        <v>81200</v>
      </c>
      <c r="F2418" t="s">
        <v>5797</v>
      </c>
      <c r="G2418" t="s">
        <v>29</v>
      </c>
      <c r="H2418" t="s">
        <v>1571</v>
      </c>
      <c r="I2418" t="s">
        <v>95</v>
      </c>
      <c r="J2418" t="s">
        <v>22</v>
      </c>
      <c r="K2418" t="s">
        <v>22</v>
      </c>
      <c r="L2418" t="s">
        <v>23</v>
      </c>
      <c r="M2418">
        <f t="shared" si="150"/>
        <v>1</v>
      </c>
      <c r="N2418" t="s">
        <v>24</v>
      </c>
      <c r="O2418" t="s">
        <v>5798</v>
      </c>
      <c r="P2418">
        <f t="shared" si="151"/>
        <v>24789.5</v>
      </c>
      <c r="Q2418">
        <v>28825</v>
      </c>
      <c r="R2418">
        <v>316</v>
      </c>
      <c r="S2418">
        <f t="shared" si="152"/>
        <v>2</v>
      </c>
    </row>
    <row r="2419" spans="1:19" x14ac:dyDescent="0.25">
      <c r="A2419" t="s">
        <v>396</v>
      </c>
      <c r="B2419" t="s">
        <v>1441</v>
      </c>
      <c r="C2419">
        <v>2020</v>
      </c>
      <c r="D2419">
        <f t="shared" si="149"/>
        <v>10051.93764</v>
      </c>
      <c r="E2419">
        <v>6246</v>
      </c>
      <c r="F2419" t="s">
        <v>5799</v>
      </c>
      <c r="G2419" t="s">
        <v>29</v>
      </c>
      <c r="H2419" t="s">
        <v>1443</v>
      </c>
      <c r="I2419" t="s">
        <v>337</v>
      </c>
      <c r="J2419" t="s">
        <v>5800</v>
      </c>
      <c r="K2419" t="s">
        <v>401</v>
      </c>
      <c r="L2419" t="s">
        <v>41</v>
      </c>
      <c r="M2419">
        <f t="shared" si="150"/>
        <v>0</v>
      </c>
      <c r="N2419" t="s">
        <v>24</v>
      </c>
      <c r="O2419" t="s">
        <v>5801</v>
      </c>
      <c r="P2419">
        <f t="shared" si="151"/>
        <v>230437</v>
      </c>
      <c r="Q2419">
        <v>267950</v>
      </c>
      <c r="R2419" t="e">
        <v>#VALUE!</v>
      </c>
      <c r="S2419" t="e">
        <f t="shared" si="152"/>
        <v>#VALUE!</v>
      </c>
    </row>
    <row r="2420" spans="1:19" x14ac:dyDescent="0.25">
      <c r="A2420" t="s">
        <v>210</v>
      </c>
      <c r="B2420" t="s">
        <v>4197</v>
      </c>
      <c r="C2420">
        <v>2017</v>
      </c>
      <c r="D2420">
        <f t="shared" si="149"/>
        <v>32463.606479999999</v>
      </c>
      <c r="E2420">
        <v>20172</v>
      </c>
      <c r="F2420" t="s">
        <v>5802</v>
      </c>
      <c r="G2420" t="s">
        <v>29</v>
      </c>
      <c r="H2420" t="s">
        <v>540</v>
      </c>
      <c r="I2420" t="s">
        <v>107</v>
      </c>
      <c r="J2420" t="s">
        <v>33</v>
      </c>
      <c r="K2420" t="s">
        <v>22</v>
      </c>
      <c r="L2420" t="s">
        <v>41</v>
      </c>
      <c r="M2420">
        <f t="shared" si="150"/>
        <v>0</v>
      </c>
      <c r="N2420" t="s">
        <v>24</v>
      </c>
      <c r="O2420" t="s">
        <v>541</v>
      </c>
      <c r="P2420">
        <f t="shared" si="151"/>
        <v>40850</v>
      </c>
      <c r="Q2420">
        <v>47500</v>
      </c>
      <c r="R2420">
        <v>285</v>
      </c>
      <c r="S2420">
        <f t="shared" si="152"/>
        <v>3.6</v>
      </c>
    </row>
    <row r="2421" spans="1:19" x14ac:dyDescent="0.25">
      <c r="A2421" t="s">
        <v>292</v>
      </c>
      <c r="B2421" t="s">
        <v>293</v>
      </c>
      <c r="C2421">
        <v>2005</v>
      </c>
      <c r="D2421">
        <f t="shared" si="149"/>
        <v>233354.3</v>
      </c>
      <c r="E2421">
        <v>145000</v>
      </c>
      <c r="F2421" t="s">
        <v>4748</v>
      </c>
      <c r="G2421" t="s">
        <v>29</v>
      </c>
      <c r="H2421" t="s">
        <v>295</v>
      </c>
      <c r="I2421" t="s">
        <v>557</v>
      </c>
      <c r="J2421" t="s">
        <v>73</v>
      </c>
      <c r="K2421" t="s">
        <v>22</v>
      </c>
      <c r="L2421" t="s">
        <v>41</v>
      </c>
      <c r="M2421">
        <f t="shared" si="150"/>
        <v>0</v>
      </c>
      <c r="N2421" t="s">
        <v>24</v>
      </c>
      <c r="O2421" t="s">
        <v>1152</v>
      </c>
      <c r="P2421">
        <f t="shared" si="151"/>
        <v>19350</v>
      </c>
      <c r="Q2421">
        <v>22500</v>
      </c>
      <c r="R2421">
        <v>325</v>
      </c>
      <c r="S2421">
        <f t="shared" si="152"/>
        <v>6</v>
      </c>
    </row>
    <row r="2422" spans="1:19" x14ac:dyDescent="0.25">
      <c r="A2422" t="s">
        <v>16</v>
      </c>
      <c r="B2422" t="s">
        <v>5803</v>
      </c>
      <c r="C2422">
        <v>2009</v>
      </c>
      <c r="D2422">
        <f t="shared" si="149"/>
        <v>260713.08</v>
      </c>
      <c r="E2422">
        <v>162000</v>
      </c>
      <c r="F2422" t="s">
        <v>3660</v>
      </c>
      <c r="G2422" t="s">
        <v>29</v>
      </c>
      <c r="H2422" t="s">
        <v>5804</v>
      </c>
      <c r="I2422" t="s">
        <v>21</v>
      </c>
      <c r="J2422" t="s">
        <v>33</v>
      </c>
      <c r="K2422" t="s">
        <v>22</v>
      </c>
      <c r="L2422" t="s">
        <v>23</v>
      </c>
      <c r="M2422">
        <f t="shared" si="150"/>
        <v>1</v>
      </c>
      <c r="N2422" t="s">
        <v>24</v>
      </c>
      <c r="O2422" t="s">
        <v>309</v>
      </c>
      <c r="P2422">
        <f t="shared" si="151"/>
        <v>6450</v>
      </c>
      <c r="Q2422">
        <v>7500</v>
      </c>
      <c r="R2422">
        <v>262</v>
      </c>
      <c r="S2422">
        <f t="shared" si="152"/>
        <v>3.5</v>
      </c>
    </row>
    <row r="2423" spans="1:19" x14ac:dyDescent="0.25">
      <c r="A2423" t="s">
        <v>277</v>
      </c>
      <c r="B2423" t="s">
        <v>5805</v>
      </c>
      <c r="C2423">
        <v>2020</v>
      </c>
      <c r="D2423">
        <f t="shared" si="149"/>
        <v>21812.994360000001</v>
      </c>
      <c r="E2423">
        <v>13554</v>
      </c>
      <c r="F2423" t="s">
        <v>5806</v>
      </c>
      <c r="G2423" t="s">
        <v>29</v>
      </c>
      <c r="H2423" t="s">
        <v>3242</v>
      </c>
      <c r="I2423" t="s">
        <v>134</v>
      </c>
      <c r="J2423" t="s">
        <v>40</v>
      </c>
      <c r="K2423" t="s">
        <v>22</v>
      </c>
      <c r="L2423" t="s">
        <v>41</v>
      </c>
      <c r="M2423">
        <f t="shared" si="150"/>
        <v>0</v>
      </c>
      <c r="N2423" t="s">
        <v>24</v>
      </c>
      <c r="O2423" t="s">
        <v>5807</v>
      </c>
      <c r="P2423">
        <f t="shared" si="151"/>
        <v>107495.7</v>
      </c>
      <c r="Q2423">
        <v>124995</v>
      </c>
      <c r="R2423">
        <v>414</v>
      </c>
      <c r="S2423">
        <f t="shared" si="152"/>
        <v>4</v>
      </c>
    </row>
    <row r="2424" spans="1:19" x14ac:dyDescent="0.25">
      <c r="A2424" t="s">
        <v>97</v>
      </c>
      <c r="B2424" t="s">
        <v>5808</v>
      </c>
      <c r="C2424">
        <v>2007</v>
      </c>
      <c r="D2424">
        <f t="shared" si="149"/>
        <v>96077.597999999998</v>
      </c>
      <c r="E2424">
        <v>59700</v>
      </c>
      <c r="F2424" t="s">
        <v>5809</v>
      </c>
      <c r="G2424" t="s">
        <v>29</v>
      </c>
      <c r="H2424" t="s">
        <v>275</v>
      </c>
      <c r="I2424" t="s">
        <v>21</v>
      </c>
      <c r="J2424" t="s">
        <v>73</v>
      </c>
      <c r="K2424" t="s">
        <v>33</v>
      </c>
      <c r="L2424" t="s">
        <v>41</v>
      </c>
      <c r="M2424">
        <f t="shared" si="150"/>
        <v>0</v>
      </c>
      <c r="N2424" t="s">
        <v>24</v>
      </c>
      <c r="O2424" t="s">
        <v>3377</v>
      </c>
      <c r="P2424">
        <f t="shared" si="151"/>
        <v>8170</v>
      </c>
      <c r="Q2424">
        <v>9500</v>
      </c>
      <c r="R2424">
        <v>268</v>
      </c>
      <c r="S2424">
        <f t="shared" si="152"/>
        <v>3.5</v>
      </c>
    </row>
    <row r="2425" spans="1:19" x14ac:dyDescent="0.25">
      <c r="A2425" t="s">
        <v>120</v>
      </c>
      <c r="B2425" t="s">
        <v>5549</v>
      </c>
      <c r="C2425">
        <v>2020</v>
      </c>
      <c r="D2425">
        <f t="shared" si="149"/>
        <v>49776.886200000001</v>
      </c>
      <c r="E2425">
        <v>30930</v>
      </c>
      <c r="F2425" t="s">
        <v>5810</v>
      </c>
      <c r="G2425" t="s">
        <v>29</v>
      </c>
      <c r="H2425" t="s">
        <v>53</v>
      </c>
      <c r="I2425" t="s">
        <v>337</v>
      </c>
      <c r="J2425" t="s">
        <v>1460</v>
      </c>
      <c r="K2425" t="s">
        <v>22</v>
      </c>
      <c r="L2425" t="s">
        <v>41</v>
      </c>
      <c r="M2425">
        <f t="shared" si="150"/>
        <v>0</v>
      </c>
      <c r="O2425" t="s">
        <v>549</v>
      </c>
      <c r="P2425">
        <f t="shared" si="151"/>
        <v>24854</v>
      </c>
      <c r="Q2425">
        <v>28900</v>
      </c>
      <c r="R2425" t="e">
        <v>#VALUE!</v>
      </c>
      <c r="S2425" t="e">
        <f t="shared" si="152"/>
        <v>#VALUE!</v>
      </c>
    </row>
    <row r="2426" spans="1:19" x14ac:dyDescent="0.25">
      <c r="A2426" t="s">
        <v>68</v>
      </c>
      <c r="B2426" t="s">
        <v>3453</v>
      </c>
      <c r="C2426">
        <v>2009</v>
      </c>
      <c r="D2426">
        <f t="shared" si="149"/>
        <v>83658.321219999998</v>
      </c>
      <c r="E2426">
        <v>51983</v>
      </c>
      <c r="F2426" t="s">
        <v>5811</v>
      </c>
      <c r="G2426" t="s">
        <v>29</v>
      </c>
      <c r="H2426" t="s">
        <v>479</v>
      </c>
      <c r="I2426" t="s">
        <v>134</v>
      </c>
      <c r="J2426" t="s">
        <v>33</v>
      </c>
      <c r="K2426" t="s">
        <v>118</v>
      </c>
      <c r="L2426" t="s">
        <v>41</v>
      </c>
      <c r="M2426">
        <f t="shared" si="150"/>
        <v>0</v>
      </c>
      <c r="N2426" t="s">
        <v>24</v>
      </c>
      <c r="O2426" t="s">
        <v>3869</v>
      </c>
      <c r="P2426">
        <f t="shared" si="151"/>
        <v>17199.14</v>
      </c>
      <c r="Q2426">
        <v>19999</v>
      </c>
      <c r="R2426">
        <v>300</v>
      </c>
      <c r="S2426">
        <f t="shared" si="152"/>
        <v>3</v>
      </c>
    </row>
    <row r="2427" spans="1:19" x14ac:dyDescent="0.25">
      <c r="A2427" t="s">
        <v>148</v>
      </c>
      <c r="B2427" t="s">
        <v>3223</v>
      </c>
      <c r="C2427">
        <v>2022</v>
      </c>
      <c r="D2427">
        <f t="shared" si="149"/>
        <v>35405.480000000003</v>
      </c>
      <c r="E2427">
        <v>22000</v>
      </c>
      <c r="F2427" t="s">
        <v>2567</v>
      </c>
      <c r="G2427" t="s">
        <v>29</v>
      </c>
      <c r="H2427" t="s">
        <v>3196</v>
      </c>
      <c r="I2427" t="s">
        <v>134</v>
      </c>
      <c r="J2427" t="s">
        <v>40</v>
      </c>
      <c r="K2427" t="s">
        <v>22</v>
      </c>
      <c r="L2427" t="s">
        <v>41</v>
      </c>
      <c r="M2427">
        <f t="shared" si="150"/>
        <v>0</v>
      </c>
      <c r="N2427" t="s">
        <v>24</v>
      </c>
      <c r="O2427" t="s">
        <v>1450</v>
      </c>
      <c r="P2427">
        <f t="shared" si="151"/>
        <v>43000</v>
      </c>
      <c r="Q2427">
        <v>50000</v>
      </c>
      <c r="R2427">
        <v>455</v>
      </c>
      <c r="S2427">
        <f t="shared" si="152"/>
        <v>6.2</v>
      </c>
    </row>
    <row r="2428" spans="1:19" x14ac:dyDescent="0.25">
      <c r="A2428" t="s">
        <v>426</v>
      </c>
      <c r="B2428" t="s">
        <v>5812</v>
      </c>
      <c r="C2428">
        <v>2023</v>
      </c>
      <c r="D2428">
        <f t="shared" si="149"/>
        <v>27036.912</v>
      </c>
      <c r="E2428">
        <v>16800</v>
      </c>
      <c r="F2428" t="s">
        <v>5813</v>
      </c>
      <c r="H2428" t="s">
        <v>3732</v>
      </c>
      <c r="I2428" t="s">
        <v>257</v>
      </c>
      <c r="J2428" t="s">
        <v>33</v>
      </c>
      <c r="K2428" t="s">
        <v>22</v>
      </c>
      <c r="L2428" t="s">
        <v>41</v>
      </c>
      <c r="M2428">
        <f t="shared" si="150"/>
        <v>0</v>
      </c>
      <c r="N2428" t="s">
        <v>24</v>
      </c>
      <c r="O2428" t="s">
        <v>437</v>
      </c>
      <c r="P2428">
        <f t="shared" si="151"/>
        <v>38700</v>
      </c>
      <c r="Q2428">
        <v>45000</v>
      </c>
      <c r="R2428">
        <v>295</v>
      </c>
      <c r="S2428" t="e">
        <f t="shared" si="152"/>
        <v>#VALUE!</v>
      </c>
    </row>
    <row r="2429" spans="1:19" x14ac:dyDescent="0.25">
      <c r="A2429" t="s">
        <v>148</v>
      </c>
      <c r="B2429" t="s">
        <v>4321</v>
      </c>
      <c r="C2429">
        <v>2022</v>
      </c>
      <c r="D2429">
        <f t="shared" si="149"/>
        <v>25749.439999999999</v>
      </c>
      <c r="E2429">
        <v>16000</v>
      </c>
      <c r="F2429" t="s">
        <v>2375</v>
      </c>
      <c r="G2429" t="s">
        <v>245</v>
      </c>
      <c r="H2429" t="s">
        <v>3791</v>
      </c>
      <c r="I2429" t="s">
        <v>72</v>
      </c>
      <c r="J2429" t="s">
        <v>22</v>
      </c>
      <c r="K2429" t="s">
        <v>22</v>
      </c>
      <c r="L2429" t="s">
        <v>23</v>
      </c>
      <c r="M2429">
        <f t="shared" si="150"/>
        <v>1</v>
      </c>
      <c r="N2429" t="s">
        <v>24</v>
      </c>
      <c r="O2429" t="s">
        <v>5814</v>
      </c>
      <c r="P2429">
        <f t="shared" si="151"/>
        <v>63635.7</v>
      </c>
      <c r="Q2429">
        <v>73995</v>
      </c>
      <c r="R2429">
        <v>445</v>
      </c>
      <c r="S2429">
        <f t="shared" si="152"/>
        <v>6.6</v>
      </c>
    </row>
    <row r="2430" spans="1:19" x14ac:dyDescent="0.25">
      <c r="A2430" t="s">
        <v>130</v>
      </c>
      <c r="B2430" t="s">
        <v>5815</v>
      </c>
      <c r="C2430">
        <v>2020</v>
      </c>
      <c r="D2430">
        <f t="shared" si="149"/>
        <v>35880.2353</v>
      </c>
      <c r="E2430">
        <v>22295</v>
      </c>
      <c r="F2430" t="s">
        <v>5816</v>
      </c>
      <c r="G2430" t="s">
        <v>29</v>
      </c>
      <c r="H2430" t="s">
        <v>1466</v>
      </c>
      <c r="I2430" t="s">
        <v>289</v>
      </c>
      <c r="J2430" t="s">
        <v>5817</v>
      </c>
      <c r="K2430" t="s">
        <v>33</v>
      </c>
      <c r="L2430" t="s">
        <v>41</v>
      </c>
      <c r="M2430">
        <f t="shared" si="150"/>
        <v>0</v>
      </c>
      <c r="O2430" t="s">
        <v>5818</v>
      </c>
      <c r="P2430">
        <f t="shared" si="151"/>
        <v>20295.14</v>
      </c>
      <c r="Q2430">
        <v>23599</v>
      </c>
      <c r="R2430" t="e">
        <v>#VALUE!</v>
      </c>
      <c r="S2430" t="e">
        <f t="shared" si="152"/>
        <v>#VALUE!</v>
      </c>
    </row>
    <row r="2431" spans="1:19" x14ac:dyDescent="0.25">
      <c r="A2431" t="s">
        <v>232</v>
      </c>
      <c r="B2431" t="s">
        <v>2947</v>
      </c>
      <c r="C2431">
        <v>2020</v>
      </c>
      <c r="D2431">
        <f t="shared" si="149"/>
        <v>53108.22</v>
      </c>
      <c r="E2431">
        <v>33000</v>
      </c>
      <c r="F2431" t="s">
        <v>474</v>
      </c>
      <c r="G2431" t="s">
        <v>29</v>
      </c>
      <c r="H2431" t="s">
        <v>2317</v>
      </c>
      <c r="I2431" t="s">
        <v>72</v>
      </c>
      <c r="J2431" t="s">
        <v>146</v>
      </c>
      <c r="K2431" t="s">
        <v>146</v>
      </c>
      <c r="L2431" t="s">
        <v>41</v>
      </c>
      <c r="M2431">
        <f t="shared" si="150"/>
        <v>0</v>
      </c>
      <c r="N2431" t="s">
        <v>24</v>
      </c>
      <c r="O2431" t="s">
        <v>5819</v>
      </c>
      <c r="P2431">
        <f t="shared" si="151"/>
        <v>162110</v>
      </c>
      <c r="Q2431">
        <v>188500</v>
      </c>
      <c r="R2431">
        <v>542</v>
      </c>
      <c r="S2431">
        <f t="shared" si="152"/>
        <v>4</v>
      </c>
    </row>
    <row r="2432" spans="1:19" x14ac:dyDescent="0.25">
      <c r="A2432" t="s">
        <v>97</v>
      </c>
      <c r="B2432" t="s">
        <v>1939</v>
      </c>
      <c r="C2432">
        <v>2023</v>
      </c>
      <c r="D2432">
        <f t="shared" si="149"/>
        <v>1649.5735</v>
      </c>
      <c r="E2432">
        <v>1025</v>
      </c>
      <c r="F2432" t="s">
        <v>4333</v>
      </c>
      <c r="G2432" t="s">
        <v>46</v>
      </c>
      <c r="H2432" t="s">
        <v>1433</v>
      </c>
      <c r="I2432" t="s">
        <v>165</v>
      </c>
      <c r="J2432" t="s">
        <v>22</v>
      </c>
      <c r="K2432" t="s">
        <v>22</v>
      </c>
      <c r="L2432" t="s">
        <v>41</v>
      </c>
      <c r="M2432">
        <f t="shared" si="150"/>
        <v>0</v>
      </c>
      <c r="N2432" t="s">
        <v>24</v>
      </c>
      <c r="O2432" t="s">
        <v>1998</v>
      </c>
      <c r="P2432">
        <f t="shared" si="151"/>
        <v>73100</v>
      </c>
      <c r="Q2432">
        <v>85000</v>
      </c>
      <c r="R2432">
        <v>437</v>
      </c>
      <c r="S2432">
        <f t="shared" si="152"/>
        <v>3.4</v>
      </c>
    </row>
    <row r="2433" spans="1:19" x14ac:dyDescent="0.25">
      <c r="A2433" t="s">
        <v>56</v>
      </c>
      <c r="B2433" t="s">
        <v>3190</v>
      </c>
      <c r="C2433">
        <v>2013</v>
      </c>
      <c r="D2433">
        <f t="shared" si="149"/>
        <v>143537.03460000001</v>
      </c>
      <c r="E2433">
        <v>89190</v>
      </c>
      <c r="F2433" t="s">
        <v>5820</v>
      </c>
      <c r="G2433" t="s">
        <v>29</v>
      </c>
      <c r="H2433" t="s">
        <v>2135</v>
      </c>
      <c r="I2433" t="s">
        <v>21</v>
      </c>
      <c r="J2433" t="s">
        <v>33</v>
      </c>
      <c r="K2433" t="s">
        <v>118</v>
      </c>
      <c r="L2433" t="s">
        <v>23</v>
      </c>
      <c r="M2433">
        <f t="shared" si="150"/>
        <v>1</v>
      </c>
      <c r="N2433" t="s">
        <v>24</v>
      </c>
      <c r="O2433" t="s">
        <v>5821</v>
      </c>
      <c r="P2433">
        <f t="shared" si="151"/>
        <v>13329.14</v>
      </c>
      <c r="Q2433">
        <v>15499</v>
      </c>
      <c r="R2433">
        <v>305</v>
      </c>
      <c r="S2433">
        <f t="shared" si="152"/>
        <v>3.7</v>
      </c>
    </row>
    <row r="2434" spans="1:19" x14ac:dyDescent="0.25">
      <c r="A2434" t="s">
        <v>97</v>
      </c>
      <c r="B2434" t="s">
        <v>1100</v>
      </c>
      <c r="C2434">
        <v>2020</v>
      </c>
      <c r="D2434">
        <f t="shared" si="149"/>
        <v>86180.157000000007</v>
      </c>
      <c r="E2434">
        <v>53550</v>
      </c>
      <c r="F2434" t="s">
        <v>5822</v>
      </c>
      <c r="G2434" t="s">
        <v>29</v>
      </c>
      <c r="H2434" t="s">
        <v>997</v>
      </c>
      <c r="I2434" t="s">
        <v>31</v>
      </c>
      <c r="J2434" t="s">
        <v>40</v>
      </c>
      <c r="K2434" t="s">
        <v>33</v>
      </c>
      <c r="L2434" t="s">
        <v>41</v>
      </c>
      <c r="M2434">
        <f t="shared" si="150"/>
        <v>0</v>
      </c>
      <c r="N2434" t="s">
        <v>24</v>
      </c>
      <c r="O2434" t="s">
        <v>5823</v>
      </c>
      <c r="P2434">
        <f t="shared" si="151"/>
        <v>34130.82</v>
      </c>
      <c r="Q2434">
        <v>39687</v>
      </c>
      <c r="R2434" t="e">
        <v>#VALUE!</v>
      </c>
      <c r="S2434" t="e">
        <f t="shared" si="152"/>
        <v>#VALUE!</v>
      </c>
    </row>
    <row r="2435" spans="1:19" x14ac:dyDescent="0.25">
      <c r="A2435" t="s">
        <v>16</v>
      </c>
      <c r="B2435" t="s">
        <v>2473</v>
      </c>
      <c r="C2435">
        <v>2021</v>
      </c>
      <c r="D2435">
        <f t="shared" ref="D2435:D2498" si="153">E2435*1.60934</f>
        <v>91645.475640000004</v>
      </c>
      <c r="E2435">
        <v>56946</v>
      </c>
      <c r="F2435" t="s">
        <v>5824</v>
      </c>
      <c r="G2435" t="s">
        <v>29</v>
      </c>
      <c r="H2435" t="s">
        <v>53</v>
      </c>
      <c r="I2435" t="s">
        <v>31</v>
      </c>
      <c r="J2435" t="s">
        <v>61</v>
      </c>
      <c r="K2435" t="s">
        <v>813</v>
      </c>
      <c r="L2435" t="s">
        <v>41</v>
      </c>
      <c r="M2435">
        <f t="shared" ref="M2435:M2498" si="154">IF(ISNUMBER(SEARCH("At least 1 accident or damage reported", L2435)), 1, 0)</f>
        <v>0</v>
      </c>
      <c r="N2435" t="s">
        <v>24</v>
      </c>
      <c r="O2435" t="s">
        <v>5825</v>
      </c>
      <c r="P2435">
        <f t="shared" ref="P2435:P2498" si="155">Q2435*0.86</f>
        <v>22617.14</v>
      </c>
      <c r="Q2435">
        <v>26299</v>
      </c>
      <c r="R2435" t="e">
        <v>#VALUE!</v>
      </c>
      <c r="S2435" t="e">
        <f t="shared" ref="S2435:S2498" si="156">VALUE(SUBSTITUTE(MID(H2435, SEARCH("L", H2435)-4, 4), "L", ""))</f>
        <v>#VALUE!</v>
      </c>
    </row>
    <row r="2436" spans="1:19" x14ac:dyDescent="0.25">
      <c r="A2436" t="s">
        <v>110</v>
      </c>
      <c r="B2436" t="s">
        <v>138</v>
      </c>
      <c r="C2436">
        <v>2016</v>
      </c>
      <c r="D2436">
        <f t="shared" si="153"/>
        <v>18803.528559999999</v>
      </c>
      <c r="E2436">
        <v>11684</v>
      </c>
      <c r="F2436" t="s">
        <v>5826</v>
      </c>
      <c r="G2436" t="s">
        <v>29</v>
      </c>
      <c r="H2436" t="s">
        <v>140</v>
      </c>
      <c r="I2436" t="s">
        <v>95</v>
      </c>
      <c r="J2436" t="s">
        <v>22</v>
      </c>
      <c r="K2436" t="s">
        <v>22</v>
      </c>
      <c r="L2436" t="s">
        <v>41</v>
      </c>
      <c r="M2436">
        <f t="shared" si="154"/>
        <v>0</v>
      </c>
      <c r="N2436" t="s">
        <v>24</v>
      </c>
      <c r="O2436" t="s">
        <v>3166</v>
      </c>
      <c r="P2436">
        <f t="shared" si="155"/>
        <v>47214</v>
      </c>
      <c r="Q2436">
        <v>54900</v>
      </c>
      <c r="R2436">
        <v>550</v>
      </c>
      <c r="S2436">
        <f t="shared" si="156"/>
        <v>5</v>
      </c>
    </row>
    <row r="2437" spans="1:19" x14ac:dyDescent="0.25">
      <c r="A2437" t="s">
        <v>503</v>
      </c>
      <c r="B2437" t="s">
        <v>3968</v>
      </c>
      <c r="C2437">
        <v>2018</v>
      </c>
      <c r="D2437">
        <f t="shared" si="153"/>
        <v>73413.262780000005</v>
      </c>
      <c r="E2437">
        <v>45617</v>
      </c>
      <c r="F2437" t="s">
        <v>5827</v>
      </c>
      <c r="G2437" t="s">
        <v>29</v>
      </c>
      <c r="H2437" t="s">
        <v>1808</v>
      </c>
      <c r="I2437" t="s">
        <v>72</v>
      </c>
      <c r="J2437" t="s">
        <v>118</v>
      </c>
      <c r="K2437" t="s">
        <v>33</v>
      </c>
      <c r="L2437" t="s">
        <v>41</v>
      </c>
      <c r="M2437">
        <f t="shared" si="154"/>
        <v>0</v>
      </c>
      <c r="N2437" t="s">
        <v>24</v>
      </c>
      <c r="O2437" t="s">
        <v>2464</v>
      </c>
      <c r="P2437">
        <f t="shared" si="155"/>
        <v>43860</v>
      </c>
      <c r="Q2437">
        <v>51000</v>
      </c>
      <c r="R2437">
        <v>420</v>
      </c>
      <c r="S2437">
        <f t="shared" si="156"/>
        <v>6.2</v>
      </c>
    </row>
    <row r="2438" spans="1:19" x14ac:dyDescent="0.25">
      <c r="A2438" t="s">
        <v>148</v>
      </c>
      <c r="B2438" t="s">
        <v>2329</v>
      </c>
      <c r="C2438">
        <v>2018</v>
      </c>
      <c r="D2438">
        <f t="shared" si="153"/>
        <v>121450.45243999999</v>
      </c>
      <c r="E2438">
        <v>75466</v>
      </c>
      <c r="F2438" t="s">
        <v>5828</v>
      </c>
      <c r="G2438" t="s">
        <v>29</v>
      </c>
      <c r="H2438" t="s">
        <v>164</v>
      </c>
      <c r="I2438" t="s">
        <v>21</v>
      </c>
      <c r="J2438" t="s">
        <v>33</v>
      </c>
      <c r="K2438" t="s">
        <v>22</v>
      </c>
      <c r="L2438" t="s">
        <v>41</v>
      </c>
      <c r="M2438">
        <f t="shared" si="154"/>
        <v>0</v>
      </c>
      <c r="N2438" t="s">
        <v>24</v>
      </c>
      <c r="O2438" t="s">
        <v>3369</v>
      </c>
      <c r="P2438">
        <f t="shared" si="155"/>
        <v>29670</v>
      </c>
      <c r="Q2438">
        <v>34500</v>
      </c>
      <c r="R2438">
        <v>355</v>
      </c>
      <c r="S2438">
        <f t="shared" si="156"/>
        <v>5.3</v>
      </c>
    </row>
    <row r="2439" spans="1:19" x14ac:dyDescent="0.25">
      <c r="A2439" t="s">
        <v>403</v>
      </c>
      <c r="B2439" t="s">
        <v>5829</v>
      </c>
      <c r="C2439">
        <v>2021</v>
      </c>
      <c r="D2439">
        <f t="shared" si="153"/>
        <v>31403.05142</v>
      </c>
      <c r="E2439">
        <v>19513</v>
      </c>
      <c r="F2439" t="s">
        <v>5830</v>
      </c>
      <c r="G2439" t="s">
        <v>29</v>
      </c>
      <c r="H2439" t="s">
        <v>5831</v>
      </c>
      <c r="I2439" t="s">
        <v>31</v>
      </c>
      <c r="J2439" t="s">
        <v>22</v>
      </c>
      <c r="K2439" t="s">
        <v>5832</v>
      </c>
      <c r="L2439" t="s">
        <v>23</v>
      </c>
      <c r="M2439">
        <f t="shared" si="154"/>
        <v>1</v>
      </c>
      <c r="N2439" t="s">
        <v>24</v>
      </c>
      <c r="O2439" t="s">
        <v>2876</v>
      </c>
      <c r="P2439">
        <f t="shared" si="155"/>
        <v>72794.7</v>
      </c>
      <c r="Q2439">
        <v>84645</v>
      </c>
      <c r="R2439" t="e">
        <v>#VALUE!</v>
      </c>
      <c r="S2439" t="e">
        <f t="shared" si="156"/>
        <v>#VALUE!</v>
      </c>
    </row>
    <row r="2440" spans="1:19" x14ac:dyDescent="0.25">
      <c r="A2440" t="s">
        <v>450</v>
      </c>
      <c r="B2440" t="s">
        <v>5833</v>
      </c>
      <c r="C2440">
        <v>2021</v>
      </c>
      <c r="D2440">
        <f t="shared" si="153"/>
        <v>25163.640240000001</v>
      </c>
      <c r="E2440">
        <v>15636</v>
      </c>
      <c r="F2440" t="s">
        <v>5834</v>
      </c>
      <c r="G2440" t="s">
        <v>29</v>
      </c>
      <c r="H2440" t="s">
        <v>629</v>
      </c>
      <c r="I2440" t="s">
        <v>289</v>
      </c>
      <c r="J2440" t="s">
        <v>630</v>
      </c>
      <c r="K2440" t="s">
        <v>22</v>
      </c>
      <c r="L2440" t="s">
        <v>41</v>
      </c>
      <c r="M2440">
        <f t="shared" si="154"/>
        <v>0</v>
      </c>
      <c r="O2440" t="s">
        <v>5835</v>
      </c>
      <c r="P2440">
        <f t="shared" si="155"/>
        <v>28836.66</v>
      </c>
      <c r="Q2440">
        <v>33531</v>
      </c>
      <c r="R2440" t="e">
        <v>#VALUE!</v>
      </c>
      <c r="S2440" t="e">
        <f t="shared" si="156"/>
        <v>#VALUE!</v>
      </c>
    </row>
    <row r="2441" spans="1:19" x14ac:dyDescent="0.25">
      <c r="A2441" t="s">
        <v>120</v>
      </c>
      <c r="B2441" t="s">
        <v>5836</v>
      </c>
      <c r="C2441">
        <v>2018</v>
      </c>
      <c r="D2441">
        <f t="shared" si="153"/>
        <v>112010.064</v>
      </c>
      <c r="E2441">
        <v>69600</v>
      </c>
      <c r="F2441" t="s">
        <v>1994</v>
      </c>
      <c r="G2441" t="s">
        <v>29</v>
      </c>
      <c r="H2441" t="s">
        <v>190</v>
      </c>
      <c r="I2441" t="s">
        <v>191</v>
      </c>
      <c r="J2441" t="s">
        <v>22</v>
      </c>
      <c r="K2441" t="s">
        <v>22</v>
      </c>
      <c r="L2441" t="s">
        <v>41</v>
      </c>
      <c r="M2441">
        <f t="shared" si="154"/>
        <v>0</v>
      </c>
      <c r="N2441" t="s">
        <v>24</v>
      </c>
      <c r="O2441" t="s">
        <v>5837</v>
      </c>
      <c r="P2441">
        <f t="shared" si="155"/>
        <v>35163.68</v>
      </c>
      <c r="Q2441">
        <v>40888</v>
      </c>
      <c r="R2441">
        <v>362</v>
      </c>
      <c r="S2441">
        <f t="shared" si="156"/>
        <v>3</v>
      </c>
    </row>
    <row r="2442" spans="1:19" x14ac:dyDescent="0.25">
      <c r="A2442" t="s">
        <v>120</v>
      </c>
      <c r="B2442" t="s">
        <v>3873</v>
      </c>
      <c r="C2442">
        <v>2011</v>
      </c>
      <c r="D2442">
        <f t="shared" si="153"/>
        <v>222169.38699999999</v>
      </c>
      <c r="E2442">
        <v>138050</v>
      </c>
      <c r="F2442" t="s">
        <v>5838</v>
      </c>
      <c r="G2442" t="s">
        <v>29</v>
      </c>
      <c r="H2442" t="s">
        <v>3875</v>
      </c>
      <c r="I2442" t="s">
        <v>72</v>
      </c>
      <c r="J2442" t="s">
        <v>118</v>
      </c>
      <c r="K2442" t="s">
        <v>146</v>
      </c>
      <c r="L2442" t="s">
        <v>41</v>
      </c>
      <c r="M2442">
        <f t="shared" si="154"/>
        <v>0</v>
      </c>
      <c r="N2442" t="s">
        <v>24</v>
      </c>
      <c r="O2442" t="s">
        <v>1159</v>
      </c>
      <c r="P2442">
        <f t="shared" si="155"/>
        <v>14190</v>
      </c>
      <c r="Q2442">
        <v>16500</v>
      </c>
      <c r="R2442">
        <v>335</v>
      </c>
      <c r="S2442">
        <f t="shared" si="156"/>
        <v>4.7</v>
      </c>
    </row>
    <row r="2443" spans="1:19" x14ac:dyDescent="0.25">
      <c r="A2443" t="s">
        <v>16</v>
      </c>
      <c r="B2443" t="s">
        <v>1603</v>
      </c>
      <c r="C2443">
        <v>2017</v>
      </c>
      <c r="D2443">
        <f t="shared" si="153"/>
        <v>212865.79246</v>
      </c>
      <c r="E2443">
        <v>132269</v>
      </c>
      <c r="F2443" t="s">
        <v>5839</v>
      </c>
      <c r="G2443" t="s">
        <v>19</v>
      </c>
      <c r="H2443" t="s">
        <v>5171</v>
      </c>
      <c r="I2443" t="s">
        <v>72</v>
      </c>
      <c r="J2443" t="s">
        <v>33</v>
      </c>
      <c r="K2443" t="s">
        <v>22</v>
      </c>
      <c r="L2443" t="s">
        <v>41</v>
      </c>
      <c r="M2443">
        <f t="shared" si="154"/>
        <v>0</v>
      </c>
      <c r="N2443" t="s">
        <v>24</v>
      </c>
      <c r="O2443" t="s">
        <v>5840</v>
      </c>
      <c r="P2443">
        <f t="shared" si="155"/>
        <v>30874</v>
      </c>
      <c r="Q2443">
        <v>35900</v>
      </c>
      <c r="R2443">
        <v>385</v>
      </c>
      <c r="S2443">
        <f t="shared" si="156"/>
        <v>6.2</v>
      </c>
    </row>
    <row r="2444" spans="1:19" x14ac:dyDescent="0.25">
      <c r="A2444" t="s">
        <v>26</v>
      </c>
      <c r="B2444" t="s">
        <v>5841</v>
      </c>
      <c r="C2444">
        <v>2020</v>
      </c>
      <c r="D2444">
        <f t="shared" si="153"/>
        <v>73731.912100000001</v>
      </c>
      <c r="E2444">
        <v>45815</v>
      </c>
      <c r="F2444" t="s">
        <v>5842</v>
      </c>
      <c r="G2444" t="s">
        <v>29</v>
      </c>
      <c r="H2444" t="s">
        <v>2843</v>
      </c>
      <c r="I2444" t="s">
        <v>107</v>
      </c>
      <c r="J2444" t="s">
        <v>61</v>
      </c>
      <c r="K2444" t="s">
        <v>22</v>
      </c>
      <c r="L2444" t="s">
        <v>41</v>
      </c>
      <c r="M2444">
        <f t="shared" si="154"/>
        <v>0</v>
      </c>
      <c r="N2444" t="s">
        <v>24</v>
      </c>
      <c r="O2444" t="s">
        <v>5843</v>
      </c>
      <c r="P2444">
        <f t="shared" si="155"/>
        <v>32422</v>
      </c>
      <c r="Q2444">
        <v>37700</v>
      </c>
      <c r="R2444">
        <v>291</v>
      </c>
      <c r="S2444">
        <f t="shared" si="156"/>
        <v>3.8</v>
      </c>
    </row>
    <row r="2445" spans="1:19" x14ac:dyDescent="0.25">
      <c r="A2445" t="s">
        <v>16</v>
      </c>
      <c r="B2445" t="s">
        <v>157</v>
      </c>
      <c r="C2445">
        <v>2021</v>
      </c>
      <c r="D2445">
        <f t="shared" si="153"/>
        <v>40799.987679999998</v>
      </c>
      <c r="E2445">
        <v>25352</v>
      </c>
      <c r="F2445" t="s">
        <v>5844</v>
      </c>
      <c r="G2445" t="s">
        <v>29</v>
      </c>
      <c r="H2445" t="s">
        <v>159</v>
      </c>
      <c r="I2445" t="s">
        <v>500</v>
      </c>
      <c r="J2445" t="s">
        <v>33</v>
      </c>
      <c r="K2445" t="s">
        <v>22</v>
      </c>
      <c r="L2445" t="s">
        <v>41</v>
      </c>
      <c r="M2445">
        <f t="shared" si="154"/>
        <v>0</v>
      </c>
      <c r="N2445" t="s">
        <v>24</v>
      </c>
      <c r="O2445" t="s">
        <v>5845</v>
      </c>
      <c r="P2445">
        <f t="shared" si="155"/>
        <v>41674.74</v>
      </c>
      <c r="Q2445">
        <v>48459</v>
      </c>
      <c r="R2445" t="e">
        <v>#VALUE!</v>
      </c>
      <c r="S2445" t="e">
        <f t="shared" si="156"/>
        <v>#VALUE!</v>
      </c>
    </row>
    <row r="2446" spans="1:19" x14ac:dyDescent="0.25">
      <c r="A2446" t="s">
        <v>120</v>
      </c>
      <c r="B2446" t="s">
        <v>5846</v>
      </c>
      <c r="C2446">
        <v>2008</v>
      </c>
      <c r="D2446">
        <f t="shared" si="153"/>
        <v>193120.8</v>
      </c>
      <c r="E2446">
        <v>120000</v>
      </c>
      <c r="F2446" t="s">
        <v>302</v>
      </c>
      <c r="G2446" t="s">
        <v>29</v>
      </c>
      <c r="H2446" t="s">
        <v>275</v>
      </c>
      <c r="I2446" t="s">
        <v>48</v>
      </c>
      <c r="J2446" t="s">
        <v>61</v>
      </c>
      <c r="K2446" t="s">
        <v>22</v>
      </c>
      <c r="L2446" t="s">
        <v>41</v>
      </c>
      <c r="M2446">
        <f t="shared" si="154"/>
        <v>0</v>
      </c>
      <c r="N2446" t="s">
        <v>24</v>
      </c>
      <c r="O2446" t="s">
        <v>1073</v>
      </c>
      <c r="P2446">
        <f t="shared" si="155"/>
        <v>7735.7</v>
      </c>
      <c r="Q2446">
        <v>8995</v>
      </c>
      <c r="R2446">
        <v>268</v>
      </c>
      <c r="S2446">
        <f t="shared" si="156"/>
        <v>3.5</v>
      </c>
    </row>
    <row r="2447" spans="1:19" x14ac:dyDescent="0.25">
      <c r="A2447" t="s">
        <v>148</v>
      </c>
      <c r="B2447" t="s">
        <v>3223</v>
      </c>
      <c r="C2447">
        <v>2018</v>
      </c>
      <c r="D2447">
        <f t="shared" si="153"/>
        <v>120943.51033999999</v>
      </c>
      <c r="E2447">
        <v>75151</v>
      </c>
      <c r="F2447" t="s">
        <v>5498</v>
      </c>
      <c r="G2447" t="s">
        <v>29</v>
      </c>
      <c r="H2447" t="s">
        <v>3196</v>
      </c>
      <c r="I2447" t="s">
        <v>134</v>
      </c>
      <c r="J2447" t="s">
        <v>33</v>
      </c>
      <c r="K2447" t="s">
        <v>22</v>
      </c>
      <c r="L2447" t="s">
        <v>23</v>
      </c>
      <c r="M2447">
        <f t="shared" si="154"/>
        <v>1</v>
      </c>
      <c r="N2447" t="s">
        <v>24</v>
      </c>
      <c r="O2447" t="s">
        <v>437</v>
      </c>
      <c r="P2447">
        <f t="shared" si="155"/>
        <v>38700</v>
      </c>
      <c r="Q2447">
        <v>45000</v>
      </c>
      <c r="R2447">
        <v>455</v>
      </c>
      <c r="S2447">
        <f t="shared" si="156"/>
        <v>6.2</v>
      </c>
    </row>
    <row r="2448" spans="1:19" x14ac:dyDescent="0.25">
      <c r="A2448" t="s">
        <v>210</v>
      </c>
      <c r="B2448" t="s">
        <v>4813</v>
      </c>
      <c r="C2448">
        <v>2016</v>
      </c>
      <c r="D2448">
        <f t="shared" si="153"/>
        <v>119314.85825999999</v>
      </c>
      <c r="E2448">
        <v>74139</v>
      </c>
      <c r="F2448" t="s">
        <v>5847</v>
      </c>
      <c r="G2448" t="s">
        <v>29</v>
      </c>
      <c r="H2448" t="s">
        <v>540</v>
      </c>
      <c r="I2448" t="s">
        <v>134</v>
      </c>
      <c r="J2448" t="s">
        <v>214</v>
      </c>
      <c r="K2448" t="s">
        <v>22</v>
      </c>
      <c r="L2448" t="s">
        <v>41</v>
      </c>
      <c r="M2448">
        <f t="shared" si="154"/>
        <v>0</v>
      </c>
      <c r="N2448" t="s">
        <v>24</v>
      </c>
      <c r="O2448" t="s">
        <v>598</v>
      </c>
      <c r="P2448">
        <f t="shared" si="155"/>
        <v>19780</v>
      </c>
      <c r="Q2448">
        <v>23000</v>
      </c>
      <c r="R2448">
        <v>285</v>
      </c>
      <c r="S2448">
        <f t="shared" si="156"/>
        <v>3.6</v>
      </c>
    </row>
    <row r="2449" spans="1:19" x14ac:dyDescent="0.25">
      <c r="A2449" t="s">
        <v>148</v>
      </c>
      <c r="B2449" t="s">
        <v>5848</v>
      </c>
      <c r="C2449">
        <v>1994</v>
      </c>
      <c r="D2449">
        <f t="shared" si="153"/>
        <v>274300.73761999997</v>
      </c>
      <c r="E2449">
        <v>170443</v>
      </c>
      <c r="F2449" t="s">
        <v>5849</v>
      </c>
      <c r="G2449" t="s">
        <v>136</v>
      </c>
      <c r="H2449" t="s">
        <v>136</v>
      </c>
      <c r="I2449" t="s">
        <v>72</v>
      </c>
      <c r="J2449" t="s">
        <v>214</v>
      </c>
      <c r="K2449" t="s">
        <v>136</v>
      </c>
      <c r="L2449" t="s">
        <v>23</v>
      </c>
      <c r="M2449">
        <f t="shared" si="154"/>
        <v>1</v>
      </c>
      <c r="N2449" t="s">
        <v>24</v>
      </c>
      <c r="O2449" t="s">
        <v>1273</v>
      </c>
      <c r="P2449">
        <f t="shared" si="155"/>
        <v>5160</v>
      </c>
      <c r="Q2449">
        <v>6000</v>
      </c>
      <c r="R2449" t="e">
        <v>#VALUE!</v>
      </c>
      <c r="S2449" t="e">
        <f t="shared" si="156"/>
        <v>#VALUE!</v>
      </c>
    </row>
    <row r="2450" spans="1:19" x14ac:dyDescent="0.25">
      <c r="A2450" t="s">
        <v>110</v>
      </c>
      <c r="B2450" t="s">
        <v>5850</v>
      </c>
      <c r="C2450">
        <v>1995</v>
      </c>
      <c r="D2450">
        <f t="shared" si="153"/>
        <v>112653.8</v>
      </c>
      <c r="E2450">
        <v>70000</v>
      </c>
      <c r="F2450" t="s">
        <v>229</v>
      </c>
      <c r="G2450" t="s">
        <v>136</v>
      </c>
      <c r="H2450" t="s">
        <v>136</v>
      </c>
      <c r="I2450" t="s">
        <v>72</v>
      </c>
      <c r="J2450" t="s">
        <v>226</v>
      </c>
      <c r="K2450" t="s">
        <v>136</v>
      </c>
      <c r="L2450" t="s">
        <v>41</v>
      </c>
      <c r="M2450">
        <f t="shared" si="154"/>
        <v>0</v>
      </c>
      <c r="N2450" t="s">
        <v>24</v>
      </c>
      <c r="O2450" t="s">
        <v>1716</v>
      </c>
      <c r="P2450">
        <f t="shared" si="155"/>
        <v>16340</v>
      </c>
      <c r="Q2450">
        <v>19000</v>
      </c>
      <c r="R2450" t="e">
        <v>#VALUE!</v>
      </c>
      <c r="S2450" t="e">
        <f t="shared" si="156"/>
        <v>#VALUE!</v>
      </c>
    </row>
    <row r="2451" spans="1:19" x14ac:dyDescent="0.25">
      <c r="A2451" t="s">
        <v>68</v>
      </c>
      <c r="B2451" t="s">
        <v>5851</v>
      </c>
      <c r="C2451">
        <v>2012</v>
      </c>
      <c r="D2451">
        <f t="shared" si="153"/>
        <v>110239.79</v>
      </c>
      <c r="E2451">
        <v>68500</v>
      </c>
      <c r="F2451" t="s">
        <v>3098</v>
      </c>
      <c r="G2451" t="s">
        <v>29</v>
      </c>
      <c r="H2451" t="s">
        <v>3059</v>
      </c>
      <c r="I2451" t="s">
        <v>107</v>
      </c>
      <c r="J2451" t="s">
        <v>22</v>
      </c>
      <c r="K2451" t="s">
        <v>22</v>
      </c>
      <c r="L2451" t="s">
        <v>41</v>
      </c>
      <c r="M2451">
        <f t="shared" si="154"/>
        <v>0</v>
      </c>
      <c r="N2451" t="s">
        <v>24</v>
      </c>
      <c r="O2451" t="s">
        <v>1745</v>
      </c>
      <c r="P2451">
        <f t="shared" si="155"/>
        <v>15308</v>
      </c>
      <c r="Q2451">
        <v>17800</v>
      </c>
      <c r="R2451">
        <v>400</v>
      </c>
      <c r="S2451">
        <f t="shared" si="156"/>
        <v>4.4000000000000004</v>
      </c>
    </row>
    <row r="2452" spans="1:19" x14ac:dyDescent="0.25">
      <c r="A2452" t="s">
        <v>35</v>
      </c>
      <c r="B2452" t="s">
        <v>5852</v>
      </c>
      <c r="C2452">
        <v>2020</v>
      </c>
      <c r="D2452">
        <f t="shared" si="153"/>
        <v>60134.598440000002</v>
      </c>
      <c r="E2452">
        <v>37366</v>
      </c>
      <c r="F2452" t="s">
        <v>5853</v>
      </c>
      <c r="G2452" t="s">
        <v>29</v>
      </c>
      <c r="H2452" t="s">
        <v>4737</v>
      </c>
      <c r="I2452" t="s">
        <v>571</v>
      </c>
      <c r="J2452" t="s">
        <v>118</v>
      </c>
      <c r="K2452" t="s">
        <v>136</v>
      </c>
      <c r="M2452">
        <f t="shared" si="154"/>
        <v>0</v>
      </c>
      <c r="O2452" t="s">
        <v>5854</v>
      </c>
      <c r="P2452">
        <f t="shared" si="155"/>
        <v>44625.4</v>
      </c>
      <c r="Q2452">
        <v>51890</v>
      </c>
      <c r="R2452" t="e">
        <v>#VALUE!</v>
      </c>
      <c r="S2452" t="e">
        <f t="shared" si="156"/>
        <v>#VALUE!</v>
      </c>
    </row>
    <row r="2453" spans="1:19" x14ac:dyDescent="0.25">
      <c r="A2453" t="s">
        <v>79</v>
      </c>
      <c r="B2453" t="s">
        <v>5855</v>
      </c>
      <c r="C2453">
        <v>2021</v>
      </c>
      <c r="D2453">
        <f t="shared" si="153"/>
        <v>56833.842100000002</v>
      </c>
      <c r="E2453">
        <v>35315</v>
      </c>
      <c r="F2453" t="s">
        <v>5856</v>
      </c>
      <c r="H2453" t="s">
        <v>977</v>
      </c>
      <c r="I2453" t="s">
        <v>257</v>
      </c>
      <c r="J2453" t="s">
        <v>118</v>
      </c>
      <c r="K2453" t="s">
        <v>22</v>
      </c>
      <c r="L2453" t="s">
        <v>41</v>
      </c>
      <c r="M2453">
        <f t="shared" si="154"/>
        <v>0</v>
      </c>
      <c r="N2453" t="s">
        <v>24</v>
      </c>
      <c r="O2453" t="s">
        <v>5857</v>
      </c>
      <c r="P2453">
        <f t="shared" si="155"/>
        <v>57534</v>
      </c>
      <c r="Q2453">
        <v>66900</v>
      </c>
      <c r="R2453">
        <v>670</v>
      </c>
      <c r="S2453" t="e">
        <f t="shared" si="156"/>
        <v>#VALUE!</v>
      </c>
    </row>
    <row r="2454" spans="1:19" x14ac:dyDescent="0.25">
      <c r="A2454" t="s">
        <v>426</v>
      </c>
      <c r="B2454" t="s">
        <v>2054</v>
      </c>
      <c r="C2454">
        <v>2017</v>
      </c>
      <c r="D2454">
        <f t="shared" si="153"/>
        <v>98169.74</v>
      </c>
      <c r="E2454">
        <v>61000</v>
      </c>
      <c r="F2454" t="s">
        <v>1788</v>
      </c>
      <c r="G2454" t="s">
        <v>29</v>
      </c>
      <c r="H2454" t="s">
        <v>2055</v>
      </c>
      <c r="I2454" t="s">
        <v>72</v>
      </c>
      <c r="J2454" t="s">
        <v>118</v>
      </c>
      <c r="K2454" t="s">
        <v>22</v>
      </c>
      <c r="L2454" t="s">
        <v>41</v>
      </c>
      <c r="M2454">
        <f t="shared" si="154"/>
        <v>0</v>
      </c>
      <c r="N2454" t="s">
        <v>24</v>
      </c>
      <c r="O2454" t="s">
        <v>5858</v>
      </c>
      <c r="P2454">
        <f t="shared" si="155"/>
        <v>13755.699999999999</v>
      </c>
      <c r="Q2454">
        <v>15995</v>
      </c>
      <c r="R2454">
        <v>150</v>
      </c>
      <c r="S2454">
        <f t="shared" si="156"/>
        <v>1.4</v>
      </c>
    </row>
    <row r="2455" spans="1:19" x14ac:dyDescent="0.25">
      <c r="A2455" t="s">
        <v>210</v>
      </c>
      <c r="B2455" t="s">
        <v>2485</v>
      </c>
      <c r="C2455">
        <v>2022</v>
      </c>
      <c r="D2455">
        <f t="shared" si="153"/>
        <v>19392.546999999999</v>
      </c>
      <c r="E2455">
        <v>12050</v>
      </c>
      <c r="F2455" t="s">
        <v>5859</v>
      </c>
      <c r="G2455" t="s">
        <v>29</v>
      </c>
      <c r="H2455" t="s">
        <v>570</v>
      </c>
      <c r="I2455" t="s">
        <v>31</v>
      </c>
      <c r="J2455" t="s">
        <v>572</v>
      </c>
      <c r="K2455" t="s">
        <v>2228</v>
      </c>
      <c r="L2455" t="s">
        <v>41</v>
      </c>
      <c r="M2455">
        <f t="shared" si="154"/>
        <v>0</v>
      </c>
      <c r="O2455" t="s">
        <v>5860</v>
      </c>
      <c r="P2455">
        <f t="shared" si="155"/>
        <v>35775.14</v>
      </c>
      <c r="Q2455">
        <v>41599</v>
      </c>
      <c r="R2455" t="e">
        <v>#VALUE!</v>
      </c>
      <c r="S2455" t="e">
        <f t="shared" si="156"/>
        <v>#VALUE!</v>
      </c>
    </row>
    <row r="2456" spans="1:19" x14ac:dyDescent="0.25">
      <c r="A2456" t="s">
        <v>110</v>
      </c>
      <c r="B2456" t="s">
        <v>4848</v>
      </c>
      <c r="C2456">
        <v>2001</v>
      </c>
      <c r="D2456">
        <f t="shared" si="153"/>
        <v>241401</v>
      </c>
      <c r="E2456">
        <v>150000</v>
      </c>
      <c r="F2456" t="s">
        <v>5775</v>
      </c>
      <c r="G2456" t="s">
        <v>29</v>
      </c>
      <c r="H2456" t="s">
        <v>4849</v>
      </c>
      <c r="I2456" t="s">
        <v>247</v>
      </c>
      <c r="J2456" t="s">
        <v>73</v>
      </c>
      <c r="K2456" t="s">
        <v>118</v>
      </c>
      <c r="L2456" t="s">
        <v>23</v>
      </c>
      <c r="M2456">
        <f t="shared" si="154"/>
        <v>1</v>
      </c>
      <c r="N2456" t="s">
        <v>24</v>
      </c>
      <c r="O2456" t="s">
        <v>5861</v>
      </c>
      <c r="P2456">
        <f t="shared" si="155"/>
        <v>8492.5</v>
      </c>
      <c r="Q2456">
        <v>9875</v>
      </c>
      <c r="R2456">
        <v>290</v>
      </c>
      <c r="S2456">
        <f t="shared" si="156"/>
        <v>4</v>
      </c>
    </row>
    <row r="2457" spans="1:19" x14ac:dyDescent="0.25">
      <c r="A2457" t="s">
        <v>277</v>
      </c>
      <c r="B2457" t="s">
        <v>2161</v>
      </c>
      <c r="C2457">
        <v>2016</v>
      </c>
      <c r="D2457">
        <f t="shared" si="153"/>
        <v>74351.508000000002</v>
      </c>
      <c r="E2457">
        <v>46200</v>
      </c>
      <c r="F2457" t="s">
        <v>5862</v>
      </c>
      <c r="G2457" t="s">
        <v>29</v>
      </c>
      <c r="H2457" t="s">
        <v>410</v>
      </c>
      <c r="I2457" t="s">
        <v>107</v>
      </c>
      <c r="J2457" t="s">
        <v>33</v>
      </c>
      <c r="K2457" t="s">
        <v>33</v>
      </c>
      <c r="L2457" t="s">
        <v>23</v>
      </c>
      <c r="M2457">
        <f t="shared" si="154"/>
        <v>1</v>
      </c>
      <c r="N2457" t="s">
        <v>24</v>
      </c>
      <c r="O2457" t="s">
        <v>3331</v>
      </c>
      <c r="P2457">
        <f t="shared" si="155"/>
        <v>35690</v>
      </c>
      <c r="Q2457">
        <v>41500</v>
      </c>
      <c r="R2457">
        <v>340</v>
      </c>
      <c r="S2457">
        <f t="shared" si="156"/>
        <v>3</v>
      </c>
    </row>
    <row r="2458" spans="1:19" x14ac:dyDescent="0.25">
      <c r="A2458" t="s">
        <v>120</v>
      </c>
      <c r="B2458" t="s">
        <v>2735</v>
      </c>
      <c r="C2458">
        <v>2014</v>
      </c>
      <c r="D2458">
        <f t="shared" si="153"/>
        <v>141621.92000000001</v>
      </c>
      <c r="E2458">
        <v>88000</v>
      </c>
      <c r="F2458" t="s">
        <v>3460</v>
      </c>
      <c r="G2458" t="s">
        <v>29</v>
      </c>
      <c r="H2458" t="s">
        <v>342</v>
      </c>
      <c r="I2458" t="s">
        <v>72</v>
      </c>
      <c r="J2458" t="s">
        <v>61</v>
      </c>
      <c r="K2458" t="s">
        <v>22</v>
      </c>
      <c r="L2458" t="s">
        <v>41</v>
      </c>
      <c r="M2458">
        <f t="shared" si="154"/>
        <v>0</v>
      </c>
      <c r="N2458" t="s">
        <v>24</v>
      </c>
      <c r="O2458" t="s">
        <v>49</v>
      </c>
      <c r="P2458">
        <f t="shared" si="155"/>
        <v>13330</v>
      </c>
      <c r="Q2458">
        <v>15500</v>
      </c>
      <c r="R2458">
        <v>302</v>
      </c>
      <c r="S2458">
        <f t="shared" si="156"/>
        <v>3.5</v>
      </c>
    </row>
    <row r="2459" spans="1:19" x14ac:dyDescent="0.25">
      <c r="A2459" t="s">
        <v>120</v>
      </c>
      <c r="B2459" t="s">
        <v>2913</v>
      </c>
      <c r="C2459">
        <v>2015</v>
      </c>
      <c r="D2459">
        <f t="shared" si="153"/>
        <v>75638.98</v>
      </c>
      <c r="E2459">
        <v>47000</v>
      </c>
      <c r="F2459" t="s">
        <v>2400</v>
      </c>
      <c r="G2459" t="s">
        <v>29</v>
      </c>
      <c r="H2459" t="s">
        <v>190</v>
      </c>
      <c r="I2459" t="s">
        <v>48</v>
      </c>
      <c r="J2459" t="s">
        <v>61</v>
      </c>
      <c r="K2459" t="s">
        <v>22</v>
      </c>
      <c r="L2459" t="s">
        <v>41</v>
      </c>
      <c r="M2459">
        <f t="shared" si="154"/>
        <v>0</v>
      </c>
      <c r="N2459" t="s">
        <v>24</v>
      </c>
      <c r="O2459" t="s">
        <v>5863</v>
      </c>
      <c r="P2459">
        <f t="shared" si="155"/>
        <v>25876.54</v>
      </c>
      <c r="Q2459">
        <v>30089</v>
      </c>
      <c r="R2459">
        <v>362</v>
      </c>
      <c r="S2459">
        <f t="shared" si="156"/>
        <v>3</v>
      </c>
    </row>
    <row r="2460" spans="1:19" x14ac:dyDescent="0.25">
      <c r="A2460" t="s">
        <v>84</v>
      </c>
      <c r="B2460" t="s">
        <v>3829</v>
      </c>
      <c r="C2460">
        <v>2017</v>
      </c>
      <c r="D2460">
        <f t="shared" si="153"/>
        <v>81014.175600000002</v>
      </c>
      <c r="E2460">
        <v>50340</v>
      </c>
      <c r="F2460" t="s">
        <v>5864</v>
      </c>
      <c r="G2460" t="s">
        <v>29</v>
      </c>
      <c r="H2460" t="s">
        <v>2355</v>
      </c>
      <c r="I2460" t="s">
        <v>95</v>
      </c>
      <c r="J2460" t="s">
        <v>118</v>
      </c>
      <c r="K2460" t="s">
        <v>146</v>
      </c>
      <c r="L2460" t="s">
        <v>23</v>
      </c>
      <c r="M2460">
        <f t="shared" si="154"/>
        <v>1</v>
      </c>
      <c r="N2460" t="s">
        <v>24</v>
      </c>
      <c r="O2460" t="s">
        <v>711</v>
      </c>
      <c r="P2460">
        <f t="shared" si="155"/>
        <v>40420</v>
      </c>
      <c r="Q2460">
        <v>47000</v>
      </c>
      <c r="R2460">
        <v>380</v>
      </c>
      <c r="S2460">
        <f t="shared" si="156"/>
        <v>3</v>
      </c>
    </row>
    <row r="2461" spans="1:19" x14ac:dyDescent="0.25">
      <c r="A2461" t="s">
        <v>120</v>
      </c>
      <c r="B2461" t="s">
        <v>2679</v>
      </c>
      <c r="C2461">
        <v>2010</v>
      </c>
      <c r="D2461">
        <f t="shared" si="153"/>
        <v>109113.25199999999</v>
      </c>
      <c r="E2461">
        <v>67800</v>
      </c>
      <c r="F2461" t="s">
        <v>659</v>
      </c>
      <c r="G2461" t="s">
        <v>29</v>
      </c>
      <c r="H2461" t="s">
        <v>275</v>
      </c>
      <c r="I2461" t="s">
        <v>48</v>
      </c>
      <c r="J2461" t="s">
        <v>22</v>
      </c>
      <c r="K2461" t="s">
        <v>22</v>
      </c>
      <c r="L2461" t="s">
        <v>41</v>
      </c>
      <c r="M2461">
        <f t="shared" si="154"/>
        <v>0</v>
      </c>
      <c r="N2461" t="s">
        <v>24</v>
      </c>
      <c r="O2461" t="s">
        <v>1973</v>
      </c>
      <c r="P2461">
        <f t="shared" si="155"/>
        <v>12039.14</v>
      </c>
      <c r="Q2461">
        <v>13999</v>
      </c>
      <c r="R2461">
        <v>268</v>
      </c>
      <c r="S2461">
        <f t="shared" si="156"/>
        <v>3.5</v>
      </c>
    </row>
    <row r="2462" spans="1:19" x14ac:dyDescent="0.25">
      <c r="A2462" t="s">
        <v>125</v>
      </c>
      <c r="B2462" t="s">
        <v>5865</v>
      </c>
      <c r="C2462">
        <v>2002</v>
      </c>
      <c r="D2462">
        <f t="shared" si="153"/>
        <v>241401</v>
      </c>
      <c r="E2462">
        <v>150000</v>
      </c>
      <c r="F2462" t="s">
        <v>5775</v>
      </c>
      <c r="G2462" t="s">
        <v>29</v>
      </c>
      <c r="H2462" t="s">
        <v>5866</v>
      </c>
      <c r="I2462" t="s">
        <v>839</v>
      </c>
      <c r="J2462" t="s">
        <v>22</v>
      </c>
      <c r="K2462" t="s">
        <v>33</v>
      </c>
      <c r="L2462" t="s">
        <v>23</v>
      </c>
      <c r="M2462">
        <f t="shared" si="154"/>
        <v>1</v>
      </c>
      <c r="N2462" t="s">
        <v>24</v>
      </c>
      <c r="O2462" t="s">
        <v>1519</v>
      </c>
      <c r="P2462">
        <f t="shared" si="155"/>
        <v>4730</v>
      </c>
      <c r="Q2462">
        <v>5500</v>
      </c>
      <c r="R2462">
        <v>175</v>
      </c>
      <c r="S2462">
        <f t="shared" si="156"/>
        <v>3.9</v>
      </c>
    </row>
    <row r="2463" spans="1:19" x14ac:dyDescent="0.25">
      <c r="A2463" t="s">
        <v>148</v>
      </c>
      <c r="B2463" t="s">
        <v>3072</v>
      </c>
      <c r="C2463">
        <v>2018</v>
      </c>
      <c r="D2463">
        <f t="shared" si="153"/>
        <v>21726.09</v>
      </c>
      <c r="E2463">
        <v>13500</v>
      </c>
      <c r="F2463" t="s">
        <v>5867</v>
      </c>
      <c r="G2463" t="s">
        <v>29</v>
      </c>
      <c r="H2463" t="s">
        <v>3073</v>
      </c>
      <c r="I2463" t="s">
        <v>134</v>
      </c>
      <c r="J2463" t="s">
        <v>22</v>
      </c>
      <c r="K2463" t="s">
        <v>22</v>
      </c>
      <c r="L2463" t="s">
        <v>23</v>
      </c>
      <c r="M2463">
        <f t="shared" si="154"/>
        <v>1</v>
      </c>
      <c r="N2463" t="s">
        <v>24</v>
      </c>
      <c r="O2463" t="s">
        <v>1181</v>
      </c>
      <c r="P2463">
        <f t="shared" si="155"/>
        <v>46440</v>
      </c>
      <c r="Q2463">
        <v>54000</v>
      </c>
      <c r="R2463">
        <v>650</v>
      </c>
      <c r="S2463">
        <f t="shared" si="156"/>
        <v>6.2</v>
      </c>
    </row>
    <row r="2464" spans="1:19" x14ac:dyDescent="0.25">
      <c r="A2464" t="s">
        <v>292</v>
      </c>
      <c r="B2464" t="s">
        <v>5281</v>
      </c>
      <c r="C2464">
        <v>2007</v>
      </c>
      <c r="D2464">
        <f t="shared" si="153"/>
        <v>163750.345</v>
      </c>
      <c r="E2464">
        <v>101750</v>
      </c>
      <c r="F2464" t="s">
        <v>5868</v>
      </c>
      <c r="G2464" t="s">
        <v>29</v>
      </c>
      <c r="H2464" t="s">
        <v>5485</v>
      </c>
      <c r="I2464" t="s">
        <v>72</v>
      </c>
      <c r="J2464" t="s">
        <v>118</v>
      </c>
      <c r="K2464" t="s">
        <v>22</v>
      </c>
      <c r="L2464" t="s">
        <v>41</v>
      </c>
      <c r="M2464">
        <f t="shared" si="154"/>
        <v>0</v>
      </c>
      <c r="N2464" t="s">
        <v>24</v>
      </c>
      <c r="O2464" t="s">
        <v>1671</v>
      </c>
      <c r="P2464">
        <f t="shared" si="155"/>
        <v>11094</v>
      </c>
      <c r="Q2464">
        <v>12900</v>
      </c>
      <c r="R2464">
        <v>242</v>
      </c>
      <c r="S2464">
        <f t="shared" si="156"/>
        <v>3.7</v>
      </c>
    </row>
    <row r="2465" spans="1:19" x14ac:dyDescent="0.25">
      <c r="A2465" t="s">
        <v>237</v>
      </c>
      <c r="B2465" t="s">
        <v>5869</v>
      </c>
      <c r="C2465">
        <v>2022</v>
      </c>
      <c r="D2465">
        <f t="shared" si="153"/>
        <v>29587.715899999999</v>
      </c>
      <c r="E2465">
        <v>18385</v>
      </c>
      <c r="F2465" t="s">
        <v>5870</v>
      </c>
      <c r="G2465" t="s">
        <v>29</v>
      </c>
      <c r="H2465" t="s">
        <v>1260</v>
      </c>
      <c r="I2465" t="s">
        <v>165</v>
      </c>
      <c r="J2465" t="s">
        <v>214</v>
      </c>
      <c r="K2465" t="s">
        <v>146</v>
      </c>
      <c r="L2465" t="s">
        <v>41</v>
      </c>
      <c r="M2465">
        <f t="shared" si="154"/>
        <v>0</v>
      </c>
      <c r="N2465" t="s">
        <v>24</v>
      </c>
      <c r="O2465" t="s">
        <v>5871</v>
      </c>
      <c r="P2465">
        <f t="shared" si="155"/>
        <v>32637</v>
      </c>
      <c r="Q2465">
        <v>37950</v>
      </c>
      <c r="R2465">
        <v>280</v>
      </c>
      <c r="S2465">
        <f t="shared" si="156"/>
        <v>3.5</v>
      </c>
    </row>
    <row r="2466" spans="1:19" x14ac:dyDescent="0.25">
      <c r="A2466" t="s">
        <v>130</v>
      </c>
      <c r="B2466" t="s">
        <v>2168</v>
      </c>
      <c r="C2466">
        <v>2008</v>
      </c>
      <c r="D2466">
        <f t="shared" si="153"/>
        <v>198753.49</v>
      </c>
      <c r="E2466">
        <v>123500</v>
      </c>
      <c r="F2466" t="s">
        <v>2605</v>
      </c>
      <c r="G2466" t="s">
        <v>29</v>
      </c>
      <c r="H2466" t="s">
        <v>351</v>
      </c>
      <c r="I2466" t="s">
        <v>247</v>
      </c>
      <c r="J2466" t="s">
        <v>33</v>
      </c>
      <c r="K2466" t="s">
        <v>146</v>
      </c>
      <c r="L2466" t="s">
        <v>23</v>
      </c>
      <c r="M2466">
        <f t="shared" si="154"/>
        <v>1</v>
      </c>
      <c r="N2466" t="s">
        <v>24</v>
      </c>
      <c r="O2466" t="s">
        <v>1965</v>
      </c>
      <c r="P2466">
        <f t="shared" si="155"/>
        <v>11610</v>
      </c>
      <c r="Q2466">
        <v>13500</v>
      </c>
      <c r="R2466">
        <v>306</v>
      </c>
      <c r="S2466">
        <f t="shared" si="156"/>
        <v>3.5</v>
      </c>
    </row>
    <row r="2467" spans="1:19" x14ac:dyDescent="0.25">
      <c r="A2467" t="s">
        <v>503</v>
      </c>
      <c r="B2467" t="s">
        <v>5872</v>
      </c>
      <c r="C2467">
        <v>2017</v>
      </c>
      <c r="D2467">
        <f t="shared" si="153"/>
        <v>188292.78</v>
      </c>
      <c r="E2467">
        <v>117000</v>
      </c>
      <c r="F2467" t="s">
        <v>3041</v>
      </c>
      <c r="G2467" t="s">
        <v>19</v>
      </c>
      <c r="H2467" t="s">
        <v>5873</v>
      </c>
      <c r="I2467" t="s">
        <v>21</v>
      </c>
      <c r="J2467" t="s">
        <v>61</v>
      </c>
      <c r="K2467" t="s">
        <v>61</v>
      </c>
      <c r="L2467" t="s">
        <v>41</v>
      </c>
      <c r="M2467">
        <f t="shared" si="154"/>
        <v>0</v>
      </c>
      <c r="N2467" t="s">
        <v>24</v>
      </c>
      <c r="O2467" t="s">
        <v>1376</v>
      </c>
      <c r="P2467">
        <f t="shared" si="155"/>
        <v>32680</v>
      </c>
      <c r="Q2467">
        <v>38000</v>
      </c>
      <c r="R2467">
        <v>342</v>
      </c>
      <c r="S2467">
        <f t="shared" si="156"/>
        <v>6</v>
      </c>
    </row>
    <row r="2468" spans="1:19" x14ac:dyDescent="0.25">
      <c r="A2468" t="s">
        <v>120</v>
      </c>
      <c r="B2468" t="s">
        <v>2679</v>
      </c>
      <c r="C2468">
        <v>2010</v>
      </c>
      <c r="D2468">
        <f t="shared" si="153"/>
        <v>138597.97013999999</v>
      </c>
      <c r="E2468">
        <v>86121</v>
      </c>
      <c r="F2468" t="s">
        <v>5874</v>
      </c>
      <c r="G2468" t="s">
        <v>29</v>
      </c>
      <c r="H2468" t="s">
        <v>275</v>
      </c>
      <c r="I2468" t="s">
        <v>48</v>
      </c>
      <c r="J2468" t="s">
        <v>33</v>
      </c>
      <c r="K2468" t="s">
        <v>22</v>
      </c>
      <c r="L2468" t="s">
        <v>41</v>
      </c>
      <c r="M2468">
        <f t="shared" si="154"/>
        <v>0</v>
      </c>
      <c r="N2468" t="s">
        <v>24</v>
      </c>
      <c r="O2468" t="s">
        <v>5875</v>
      </c>
      <c r="P2468">
        <f t="shared" si="155"/>
        <v>11696</v>
      </c>
      <c r="Q2468">
        <v>13600</v>
      </c>
      <c r="R2468">
        <v>268</v>
      </c>
      <c r="S2468">
        <f t="shared" si="156"/>
        <v>3.5</v>
      </c>
    </row>
    <row r="2469" spans="1:19" x14ac:dyDescent="0.25">
      <c r="A2469" t="s">
        <v>35</v>
      </c>
      <c r="B2469" t="s">
        <v>4397</v>
      </c>
      <c r="C2469">
        <v>2020</v>
      </c>
      <c r="D2469">
        <f t="shared" si="153"/>
        <v>36155.432439999997</v>
      </c>
      <c r="E2469">
        <v>22466</v>
      </c>
      <c r="F2469" t="s">
        <v>5876</v>
      </c>
      <c r="G2469" t="s">
        <v>29</v>
      </c>
      <c r="H2469" t="s">
        <v>1375</v>
      </c>
      <c r="I2469" t="s">
        <v>21</v>
      </c>
      <c r="J2469" t="s">
        <v>118</v>
      </c>
      <c r="K2469" t="s">
        <v>22</v>
      </c>
      <c r="L2469" t="s">
        <v>41</v>
      </c>
      <c r="M2469">
        <f t="shared" si="154"/>
        <v>0</v>
      </c>
      <c r="N2469" t="s">
        <v>24</v>
      </c>
      <c r="O2469" t="s">
        <v>1422</v>
      </c>
      <c r="P2469">
        <f t="shared" si="155"/>
        <v>39474</v>
      </c>
      <c r="Q2469">
        <v>45900</v>
      </c>
      <c r="R2469">
        <v>301</v>
      </c>
      <c r="S2469">
        <f t="shared" si="156"/>
        <v>4.5999999999999996</v>
      </c>
    </row>
    <row r="2470" spans="1:19" x14ac:dyDescent="0.25">
      <c r="A2470" t="s">
        <v>130</v>
      </c>
      <c r="B2470" t="s">
        <v>867</v>
      </c>
      <c r="C2470">
        <v>2017</v>
      </c>
      <c r="D2470">
        <f t="shared" si="153"/>
        <v>128747.2</v>
      </c>
      <c r="E2470">
        <v>80000</v>
      </c>
      <c r="F2470" t="s">
        <v>1238</v>
      </c>
      <c r="G2470" t="s">
        <v>29</v>
      </c>
      <c r="H2470" t="s">
        <v>1162</v>
      </c>
      <c r="I2470" t="s">
        <v>48</v>
      </c>
      <c r="J2470" t="s">
        <v>61</v>
      </c>
      <c r="K2470" t="s">
        <v>22</v>
      </c>
      <c r="L2470" t="s">
        <v>41</v>
      </c>
      <c r="M2470">
        <f t="shared" si="154"/>
        <v>0</v>
      </c>
      <c r="N2470" t="s">
        <v>24</v>
      </c>
      <c r="O2470" t="s">
        <v>4169</v>
      </c>
      <c r="P2470">
        <f t="shared" si="155"/>
        <v>20468</v>
      </c>
      <c r="Q2470">
        <v>23800</v>
      </c>
      <c r="R2470">
        <v>390</v>
      </c>
      <c r="S2470">
        <f t="shared" si="156"/>
        <v>5.6</v>
      </c>
    </row>
    <row r="2471" spans="1:19" x14ac:dyDescent="0.25">
      <c r="A2471" t="s">
        <v>305</v>
      </c>
      <c r="B2471" t="s">
        <v>306</v>
      </c>
      <c r="C2471">
        <v>2020</v>
      </c>
      <c r="D2471">
        <f t="shared" si="153"/>
        <v>37259.439680000003</v>
      </c>
      <c r="E2471">
        <v>23152</v>
      </c>
      <c r="F2471" t="s">
        <v>5877</v>
      </c>
      <c r="G2471" t="s">
        <v>29</v>
      </c>
      <c r="H2471" t="s">
        <v>4556</v>
      </c>
      <c r="I2471" t="s">
        <v>95</v>
      </c>
      <c r="J2471" t="s">
        <v>118</v>
      </c>
      <c r="K2471" t="s">
        <v>118</v>
      </c>
      <c r="L2471" t="s">
        <v>41</v>
      </c>
      <c r="M2471">
        <f t="shared" si="154"/>
        <v>0</v>
      </c>
      <c r="N2471" t="s">
        <v>24</v>
      </c>
      <c r="O2471" t="s">
        <v>5878</v>
      </c>
      <c r="P2471">
        <f t="shared" si="155"/>
        <v>24295</v>
      </c>
      <c r="Q2471">
        <v>28250</v>
      </c>
      <c r="R2471">
        <v>292</v>
      </c>
      <c r="S2471">
        <f t="shared" si="156"/>
        <v>3.6</v>
      </c>
    </row>
    <row r="2472" spans="1:19" x14ac:dyDescent="0.25">
      <c r="A2472" t="s">
        <v>125</v>
      </c>
      <c r="B2472" t="s">
        <v>1963</v>
      </c>
      <c r="C2472">
        <v>2006</v>
      </c>
      <c r="D2472">
        <f t="shared" si="153"/>
        <v>146932.742</v>
      </c>
      <c r="E2472">
        <v>91300</v>
      </c>
      <c r="F2472" t="s">
        <v>5879</v>
      </c>
      <c r="G2472" t="s">
        <v>29</v>
      </c>
      <c r="H2472" t="s">
        <v>3640</v>
      </c>
      <c r="I2472" t="s">
        <v>247</v>
      </c>
      <c r="J2472" t="s">
        <v>101</v>
      </c>
      <c r="K2472" t="s">
        <v>136</v>
      </c>
      <c r="L2472" t="s">
        <v>41</v>
      </c>
      <c r="M2472">
        <f t="shared" si="154"/>
        <v>0</v>
      </c>
      <c r="N2472" t="s">
        <v>24</v>
      </c>
      <c r="O2472" t="s">
        <v>2350</v>
      </c>
      <c r="P2472">
        <f t="shared" si="155"/>
        <v>7912</v>
      </c>
      <c r="Q2472">
        <v>9200</v>
      </c>
      <c r="R2472">
        <v>350</v>
      </c>
      <c r="S2472">
        <f t="shared" si="156"/>
        <v>5.7</v>
      </c>
    </row>
    <row r="2473" spans="1:19" x14ac:dyDescent="0.25">
      <c r="A2473" t="s">
        <v>130</v>
      </c>
      <c r="B2473" t="s">
        <v>3656</v>
      </c>
      <c r="C2473">
        <v>2020</v>
      </c>
      <c r="D2473">
        <f t="shared" si="153"/>
        <v>72420.3</v>
      </c>
      <c r="E2473">
        <v>45000</v>
      </c>
      <c r="F2473" t="s">
        <v>1357</v>
      </c>
      <c r="G2473" t="s">
        <v>29</v>
      </c>
      <c r="H2473" t="s">
        <v>5314</v>
      </c>
      <c r="I2473" t="s">
        <v>521</v>
      </c>
      <c r="J2473" t="s">
        <v>22</v>
      </c>
      <c r="K2473" t="s">
        <v>22</v>
      </c>
      <c r="L2473" t="s">
        <v>41</v>
      </c>
      <c r="M2473">
        <f t="shared" si="154"/>
        <v>0</v>
      </c>
      <c r="N2473" t="s">
        <v>24</v>
      </c>
      <c r="O2473" t="s">
        <v>5880</v>
      </c>
      <c r="P2473">
        <f t="shared" si="155"/>
        <v>24939.14</v>
      </c>
      <c r="Q2473">
        <v>28999</v>
      </c>
      <c r="R2473">
        <v>284</v>
      </c>
      <c r="S2473">
        <f t="shared" si="156"/>
        <v>3.5</v>
      </c>
    </row>
    <row r="2474" spans="1:19" x14ac:dyDescent="0.25">
      <c r="A2474" t="s">
        <v>465</v>
      </c>
      <c r="B2474" t="s">
        <v>3632</v>
      </c>
      <c r="C2474">
        <v>2023</v>
      </c>
      <c r="D2474">
        <f t="shared" si="153"/>
        <v>3033.6059</v>
      </c>
      <c r="E2474">
        <v>1885</v>
      </c>
      <c r="F2474" t="s">
        <v>5881</v>
      </c>
      <c r="H2474" t="s">
        <v>468</v>
      </c>
      <c r="I2474" t="s">
        <v>257</v>
      </c>
      <c r="J2474" t="s">
        <v>73</v>
      </c>
      <c r="K2474" t="s">
        <v>118</v>
      </c>
      <c r="L2474" t="s">
        <v>41</v>
      </c>
      <c r="M2474">
        <f t="shared" si="154"/>
        <v>0</v>
      </c>
      <c r="N2474" t="s">
        <v>24</v>
      </c>
      <c r="O2474" t="s">
        <v>3091</v>
      </c>
      <c r="P2474">
        <f t="shared" si="155"/>
        <v>80410</v>
      </c>
      <c r="Q2474">
        <v>93500</v>
      </c>
      <c r="R2474">
        <v>835</v>
      </c>
      <c r="S2474" t="e">
        <f t="shared" si="156"/>
        <v>#VALUE!</v>
      </c>
    </row>
    <row r="2475" spans="1:19" x14ac:dyDescent="0.25">
      <c r="A2475" t="s">
        <v>16</v>
      </c>
      <c r="B2475" t="s">
        <v>5882</v>
      </c>
      <c r="C2475">
        <v>2018</v>
      </c>
      <c r="D2475">
        <f t="shared" si="153"/>
        <v>117560.67766</v>
      </c>
      <c r="E2475">
        <v>73049</v>
      </c>
      <c r="F2475" t="s">
        <v>5883</v>
      </c>
      <c r="G2475" t="s">
        <v>29</v>
      </c>
      <c r="H2475" t="s">
        <v>2683</v>
      </c>
      <c r="I2475" t="s">
        <v>571</v>
      </c>
      <c r="J2475" t="s">
        <v>33</v>
      </c>
      <c r="K2475" t="s">
        <v>1354</v>
      </c>
      <c r="L2475" t="s">
        <v>23</v>
      </c>
      <c r="M2475">
        <f t="shared" si="154"/>
        <v>1</v>
      </c>
      <c r="N2475" t="s">
        <v>24</v>
      </c>
      <c r="O2475" t="s">
        <v>5884</v>
      </c>
      <c r="P2475">
        <f t="shared" si="155"/>
        <v>26238.6</v>
      </c>
      <c r="Q2475">
        <v>30510</v>
      </c>
      <c r="R2475" t="e">
        <v>#VALUE!</v>
      </c>
      <c r="S2475" t="e">
        <f t="shared" si="156"/>
        <v>#VALUE!</v>
      </c>
    </row>
    <row r="2476" spans="1:19" x14ac:dyDescent="0.25">
      <c r="A2476" t="s">
        <v>130</v>
      </c>
      <c r="B2476" t="s">
        <v>5021</v>
      </c>
      <c r="C2476">
        <v>2021</v>
      </c>
      <c r="D2476">
        <f t="shared" si="153"/>
        <v>11667.715</v>
      </c>
      <c r="E2476">
        <v>7250</v>
      </c>
      <c r="F2476" t="s">
        <v>5885</v>
      </c>
      <c r="G2476" t="s">
        <v>29</v>
      </c>
      <c r="H2476" t="s">
        <v>660</v>
      </c>
      <c r="I2476" t="s">
        <v>191</v>
      </c>
      <c r="J2476" t="s">
        <v>22</v>
      </c>
      <c r="K2476" t="s">
        <v>22</v>
      </c>
      <c r="L2476" t="s">
        <v>41</v>
      </c>
      <c r="M2476">
        <f t="shared" si="154"/>
        <v>0</v>
      </c>
      <c r="N2476" t="s">
        <v>24</v>
      </c>
      <c r="O2476" t="s">
        <v>1376</v>
      </c>
      <c r="P2476">
        <f t="shared" si="155"/>
        <v>32680</v>
      </c>
      <c r="Q2476">
        <v>38000</v>
      </c>
      <c r="R2476">
        <v>400</v>
      </c>
      <c r="S2476">
        <f t="shared" si="156"/>
        <v>5.6</v>
      </c>
    </row>
    <row r="2477" spans="1:19" x14ac:dyDescent="0.25">
      <c r="A2477" t="s">
        <v>110</v>
      </c>
      <c r="B2477" t="s">
        <v>5886</v>
      </c>
      <c r="C2477">
        <v>2019</v>
      </c>
      <c r="D2477">
        <f t="shared" si="153"/>
        <v>70810.960000000006</v>
      </c>
      <c r="E2477">
        <v>44000</v>
      </c>
      <c r="F2477" t="s">
        <v>1679</v>
      </c>
      <c r="G2477" t="s">
        <v>29</v>
      </c>
      <c r="H2477" t="s">
        <v>3239</v>
      </c>
      <c r="I2477" t="s">
        <v>72</v>
      </c>
      <c r="J2477" t="s">
        <v>22</v>
      </c>
      <c r="K2477" t="s">
        <v>22</v>
      </c>
      <c r="L2477" t="s">
        <v>41</v>
      </c>
      <c r="M2477">
        <f t="shared" si="154"/>
        <v>0</v>
      </c>
      <c r="N2477" t="s">
        <v>24</v>
      </c>
      <c r="O2477" t="s">
        <v>272</v>
      </c>
      <c r="P2477">
        <f t="shared" si="155"/>
        <v>24940</v>
      </c>
      <c r="Q2477">
        <v>29000</v>
      </c>
      <c r="R2477">
        <v>246</v>
      </c>
      <c r="S2477">
        <f t="shared" si="156"/>
        <v>2</v>
      </c>
    </row>
    <row r="2478" spans="1:19" x14ac:dyDescent="0.25">
      <c r="A2478" t="s">
        <v>16</v>
      </c>
      <c r="B2478" t="s">
        <v>5887</v>
      </c>
      <c r="C2478">
        <v>2014</v>
      </c>
      <c r="D2478">
        <f t="shared" si="153"/>
        <v>137598.57</v>
      </c>
      <c r="E2478">
        <v>85500</v>
      </c>
      <c r="F2478" t="s">
        <v>5628</v>
      </c>
      <c r="G2478" t="s">
        <v>29</v>
      </c>
      <c r="H2478" t="s">
        <v>2643</v>
      </c>
      <c r="I2478" t="s">
        <v>107</v>
      </c>
      <c r="J2478" t="s">
        <v>22</v>
      </c>
      <c r="K2478" t="s">
        <v>22</v>
      </c>
      <c r="L2478" t="s">
        <v>41</v>
      </c>
      <c r="M2478">
        <f t="shared" si="154"/>
        <v>0</v>
      </c>
      <c r="N2478" t="s">
        <v>24</v>
      </c>
      <c r="O2478" t="s">
        <v>4638</v>
      </c>
      <c r="P2478">
        <f t="shared" si="155"/>
        <v>23134</v>
      </c>
      <c r="Q2478">
        <v>26900</v>
      </c>
      <c r="R2478">
        <v>411</v>
      </c>
      <c r="S2478">
        <f t="shared" si="156"/>
        <v>6.2</v>
      </c>
    </row>
    <row r="2479" spans="1:19" x14ac:dyDescent="0.25">
      <c r="A2479" t="s">
        <v>503</v>
      </c>
      <c r="B2479" t="s">
        <v>3087</v>
      </c>
      <c r="C2479">
        <v>2021</v>
      </c>
      <c r="D2479">
        <f t="shared" si="153"/>
        <v>29101.695220000001</v>
      </c>
      <c r="E2479">
        <v>18083</v>
      </c>
      <c r="F2479" t="s">
        <v>5888</v>
      </c>
      <c r="G2479" t="s">
        <v>29</v>
      </c>
      <c r="H2479" t="s">
        <v>854</v>
      </c>
      <c r="I2479" t="s">
        <v>123</v>
      </c>
      <c r="J2479" t="s">
        <v>2707</v>
      </c>
      <c r="K2479" t="s">
        <v>266</v>
      </c>
      <c r="L2479" t="s">
        <v>41</v>
      </c>
      <c r="M2479">
        <f t="shared" si="154"/>
        <v>0</v>
      </c>
      <c r="N2479" t="s">
        <v>24</v>
      </c>
      <c r="O2479" t="s">
        <v>2937</v>
      </c>
      <c r="P2479">
        <f t="shared" si="155"/>
        <v>37839.14</v>
      </c>
      <c r="Q2479">
        <v>43999</v>
      </c>
      <c r="R2479" t="e">
        <v>#VALUE!</v>
      </c>
      <c r="S2479" t="e">
        <f t="shared" si="156"/>
        <v>#VALUE!</v>
      </c>
    </row>
    <row r="2480" spans="1:19" x14ac:dyDescent="0.25">
      <c r="A2480" t="s">
        <v>396</v>
      </c>
      <c r="B2480" t="s">
        <v>2325</v>
      </c>
      <c r="C2480">
        <v>2005</v>
      </c>
      <c r="D2480">
        <f t="shared" si="153"/>
        <v>36536.846019999997</v>
      </c>
      <c r="E2480">
        <v>22703</v>
      </c>
      <c r="F2480" t="s">
        <v>5889</v>
      </c>
      <c r="G2480" t="s">
        <v>29</v>
      </c>
      <c r="H2480" t="s">
        <v>2327</v>
      </c>
      <c r="I2480" t="s">
        <v>454</v>
      </c>
      <c r="J2480" t="s">
        <v>22</v>
      </c>
      <c r="K2480" t="s">
        <v>22</v>
      </c>
      <c r="L2480" t="s">
        <v>41</v>
      </c>
      <c r="M2480">
        <f t="shared" si="154"/>
        <v>0</v>
      </c>
      <c r="N2480" t="s">
        <v>24</v>
      </c>
      <c r="O2480" t="s">
        <v>5890</v>
      </c>
      <c r="P2480">
        <f t="shared" si="155"/>
        <v>189200</v>
      </c>
      <c r="Q2480">
        <v>220000</v>
      </c>
      <c r="R2480">
        <v>571</v>
      </c>
      <c r="S2480">
        <f t="shared" si="156"/>
        <v>6.2</v>
      </c>
    </row>
    <row r="2481" spans="1:19" x14ac:dyDescent="0.25">
      <c r="A2481" t="s">
        <v>148</v>
      </c>
      <c r="B2481" t="s">
        <v>2152</v>
      </c>
      <c r="C2481">
        <v>2011</v>
      </c>
      <c r="D2481">
        <f t="shared" si="153"/>
        <v>178636.74</v>
      </c>
      <c r="E2481">
        <v>111000</v>
      </c>
      <c r="F2481" t="s">
        <v>3641</v>
      </c>
      <c r="G2481" t="s">
        <v>29</v>
      </c>
      <c r="H2481" t="s">
        <v>4450</v>
      </c>
      <c r="I2481" t="s">
        <v>72</v>
      </c>
      <c r="J2481" t="s">
        <v>40</v>
      </c>
      <c r="K2481" t="s">
        <v>22</v>
      </c>
      <c r="L2481" t="s">
        <v>41</v>
      </c>
      <c r="M2481">
        <f t="shared" si="154"/>
        <v>0</v>
      </c>
      <c r="N2481" t="s">
        <v>24</v>
      </c>
      <c r="O2481" t="s">
        <v>196</v>
      </c>
      <c r="P2481">
        <f t="shared" si="155"/>
        <v>9374</v>
      </c>
      <c r="Q2481">
        <v>10900</v>
      </c>
      <c r="R2481">
        <v>312</v>
      </c>
      <c r="S2481">
        <f t="shared" si="156"/>
        <v>3.6</v>
      </c>
    </row>
    <row r="2482" spans="1:19" x14ac:dyDescent="0.25">
      <c r="A2482" t="s">
        <v>503</v>
      </c>
      <c r="B2482" t="s">
        <v>5891</v>
      </c>
      <c r="C2482">
        <v>2013</v>
      </c>
      <c r="D2482">
        <f t="shared" si="153"/>
        <v>185074.1</v>
      </c>
      <c r="E2482">
        <v>115000</v>
      </c>
      <c r="F2482" t="s">
        <v>918</v>
      </c>
      <c r="G2482" t="s">
        <v>29</v>
      </c>
      <c r="H2482" t="s">
        <v>506</v>
      </c>
      <c r="I2482" t="s">
        <v>21</v>
      </c>
      <c r="J2482" t="s">
        <v>118</v>
      </c>
      <c r="K2482" t="s">
        <v>108</v>
      </c>
      <c r="L2482" t="s">
        <v>41</v>
      </c>
      <c r="M2482">
        <f t="shared" si="154"/>
        <v>0</v>
      </c>
      <c r="N2482" t="s">
        <v>24</v>
      </c>
      <c r="O2482" t="s">
        <v>248</v>
      </c>
      <c r="P2482">
        <f t="shared" si="155"/>
        <v>12040</v>
      </c>
      <c r="Q2482">
        <v>14000</v>
      </c>
      <c r="R2482">
        <v>288</v>
      </c>
      <c r="S2482">
        <f t="shared" si="156"/>
        <v>3.6</v>
      </c>
    </row>
    <row r="2483" spans="1:19" x14ac:dyDescent="0.25">
      <c r="A2483" t="s">
        <v>148</v>
      </c>
      <c r="B2483" t="s">
        <v>5892</v>
      </c>
      <c r="C2483">
        <v>2021</v>
      </c>
      <c r="D2483">
        <f t="shared" si="153"/>
        <v>53751.955999999998</v>
      </c>
      <c r="E2483">
        <v>33400</v>
      </c>
      <c r="F2483" t="s">
        <v>5893</v>
      </c>
      <c r="G2483" t="s">
        <v>29</v>
      </c>
      <c r="H2483" t="s">
        <v>1391</v>
      </c>
      <c r="I2483" t="s">
        <v>72</v>
      </c>
      <c r="J2483" t="s">
        <v>118</v>
      </c>
      <c r="K2483" t="s">
        <v>22</v>
      </c>
      <c r="L2483" t="s">
        <v>41</v>
      </c>
      <c r="M2483">
        <f t="shared" si="154"/>
        <v>0</v>
      </c>
      <c r="N2483" t="s">
        <v>24</v>
      </c>
      <c r="O2483" t="s">
        <v>1815</v>
      </c>
      <c r="P2483">
        <f t="shared" si="155"/>
        <v>24080</v>
      </c>
      <c r="Q2483">
        <v>28000</v>
      </c>
      <c r="R2483">
        <v>250</v>
      </c>
      <c r="S2483">
        <f t="shared" si="156"/>
        <v>2</v>
      </c>
    </row>
    <row r="2484" spans="1:19" x14ac:dyDescent="0.25">
      <c r="A2484" t="s">
        <v>97</v>
      </c>
      <c r="B2484" t="s">
        <v>2172</v>
      </c>
      <c r="C2484">
        <v>2007</v>
      </c>
      <c r="D2484">
        <f t="shared" si="153"/>
        <v>218870.24</v>
      </c>
      <c r="E2484">
        <v>136000</v>
      </c>
      <c r="F2484" t="s">
        <v>4477</v>
      </c>
      <c r="G2484" t="s">
        <v>29</v>
      </c>
      <c r="H2484" t="s">
        <v>3763</v>
      </c>
      <c r="I2484" t="s">
        <v>72</v>
      </c>
      <c r="J2484" t="s">
        <v>22</v>
      </c>
      <c r="K2484" t="s">
        <v>146</v>
      </c>
      <c r="L2484" t="s">
        <v>41</v>
      </c>
      <c r="M2484">
        <f t="shared" si="154"/>
        <v>0</v>
      </c>
      <c r="N2484" t="s">
        <v>24</v>
      </c>
      <c r="O2484" t="s">
        <v>683</v>
      </c>
      <c r="P2484">
        <f t="shared" si="155"/>
        <v>10750</v>
      </c>
      <c r="Q2484">
        <v>12500</v>
      </c>
      <c r="R2484">
        <v>273</v>
      </c>
      <c r="S2484">
        <f t="shared" si="156"/>
        <v>4.7</v>
      </c>
    </row>
    <row r="2485" spans="1:19" x14ac:dyDescent="0.25">
      <c r="A2485" t="s">
        <v>35</v>
      </c>
      <c r="B2485" t="s">
        <v>2628</v>
      </c>
      <c r="C2485">
        <v>2021</v>
      </c>
      <c r="D2485">
        <f t="shared" si="153"/>
        <v>43130.311999999998</v>
      </c>
      <c r="E2485">
        <v>26800</v>
      </c>
      <c r="F2485" t="s">
        <v>5894</v>
      </c>
      <c r="G2485" t="s">
        <v>29</v>
      </c>
      <c r="H2485" t="s">
        <v>77</v>
      </c>
      <c r="I2485" t="s">
        <v>95</v>
      </c>
      <c r="J2485" t="s">
        <v>22</v>
      </c>
      <c r="K2485" t="s">
        <v>214</v>
      </c>
      <c r="L2485" t="s">
        <v>41</v>
      </c>
      <c r="M2485">
        <f t="shared" si="154"/>
        <v>0</v>
      </c>
      <c r="N2485" t="s">
        <v>24</v>
      </c>
      <c r="O2485" t="s">
        <v>2456</v>
      </c>
      <c r="P2485">
        <f t="shared" si="155"/>
        <v>37840</v>
      </c>
      <c r="Q2485">
        <v>44000</v>
      </c>
      <c r="R2485">
        <v>311</v>
      </c>
      <c r="S2485">
        <f t="shared" si="156"/>
        <v>3.5</v>
      </c>
    </row>
    <row r="2486" spans="1:19" x14ac:dyDescent="0.25">
      <c r="A2486" t="s">
        <v>79</v>
      </c>
      <c r="B2486" t="s">
        <v>840</v>
      </c>
      <c r="C2486">
        <v>2022</v>
      </c>
      <c r="D2486">
        <f t="shared" si="153"/>
        <v>48280.2</v>
      </c>
      <c r="E2486">
        <v>30000</v>
      </c>
      <c r="F2486" t="s">
        <v>2412</v>
      </c>
      <c r="H2486" t="s">
        <v>710</v>
      </c>
      <c r="I2486" t="s">
        <v>72</v>
      </c>
      <c r="J2486" t="s">
        <v>118</v>
      </c>
      <c r="K2486" t="s">
        <v>118</v>
      </c>
      <c r="L2486" t="s">
        <v>41</v>
      </c>
      <c r="M2486">
        <f t="shared" si="154"/>
        <v>0</v>
      </c>
      <c r="N2486" t="s">
        <v>24</v>
      </c>
      <c r="O2486" t="s">
        <v>5895</v>
      </c>
      <c r="P2486">
        <f t="shared" si="155"/>
        <v>44719.14</v>
      </c>
      <c r="Q2486">
        <v>51999</v>
      </c>
      <c r="R2486">
        <v>455</v>
      </c>
      <c r="S2486" t="e">
        <f t="shared" si="156"/>
        <v>#VALUE!</v>
      </c>
    </row>
    <row r="2487" spans="1:19" x14ac:dyDescent="0.25">
      <c r="A2487" t="s">
        <v>125</v>
      </c>
      <c r="B2487" t="s">
        <v>5028</v>
      </c>
      <c r="C2487">
        <v>2008</v>
      </c>
      <c r="D2487">
        <f t="shared" si="153"/>
        <v>404964.66155999998</v>
      </c>
      <c r="E2487">
        <v>251634</v>
      </c>
      <c r="F2487" t="s">
        <v>5896</v>
      </c>
      <c r="G2487" t="s">
        <v>29</v>
      </c>
      <c r="H2487" t="s">
        <v>374</v>
      </c>
      <c r="I2487" t="s">
        <v>72</v>
      </c>
      <c r="J2487" t="s">
        <v>61</v>
      </c>
      <c r="K2487" t="s">
        <v>22</v>
      </c>
      <c r="L2487" t="s">
        <v>41</v>
      </c>
      <c r="M2487">
        <f t="shared" si="154"/>
        <v>0</v>
      </c>
      <c r="N2487" t="s">
        <v>24</v>
      </c>
      <c r="O2487" t="s">
        <v>1035</v>
      </c>
      <c r="P2487">
        <f t="shared" si="155"/>
        <v>9030</v>
      </c>
      <c r="Q2487">
        <v>10500</v>
      </c>
      <c r="R2487">
        <v>425</v>
      </c>
      <c r="S2487">
        <f t="shared" si="156"/>
        <v>6.1</v>
      </c>
    </row>
    <row r="2488" spans="1:19" x14ac:dyDescent="0.25">
      <c r="A2488" t="s">
        <v>305</v>
      </c>
      <c r="B2488" t="s">
        <v>306</v>
      </c>
      <c r="C2488">
        <v>2005</v>
      </c>
      <c r="D2488">
        <f t="shared" si="153"/>
        <v>191511.46</v>
      </c>
      <c r="E2488">
        <v>119000</v>
      </c>
      <c r="F2488" t="s">
        <v>212</v>
      </c>
      <c r="G2488" t="s">
        <v>29</v>
      </c>
      <c r="H2488" t="s">
        <v>308</v>
      </c>
      <c r="I2488" t="s">
        <v>72</v>
      </c>
      <c r="J2488" t="s">
        <v>40</v>
      </c>
      <c r="K2488" t="s">
        <v>146</v>
      </c>
      <c r="L2488" t="s">
        <v>41</v>
      </c>
      <c r="M2488">
        <f t="shared" si="154"/>
        <v>0</v>
      </c>
      <c r="N2488" t="s">
        <v>24</v>
      </c>
      <c r="O2488" t="s">
        <v>4081</v>
      </c>
      <c r="P2488">
        <f t="shared" si="155"/>
        <v>3010</v>
      </c>
      <c r="Q2488">
        <v>3500</v>
      </c>
      <c r="R2488">
        <v>250</v>
      </c>
      <c r="S2488">
        <f t="shared" si="156"/>
        <v>3.5</v>
      </c>
    </row>
    <row r="2489" spans="1:19" x14ac:dyDescent="0.25">
      <c r="A2489" t="s">
        <v>363</v>
      </c>
      <c r="B2489" t="s">
        <v>1451</v>
      </c>
      <c r="C2489">
        <v>2021</v>
      </c>
      <c r="D2489">
        <f t="shared" si="153"/>
        <v>45256.250139999996</v>
      </c>
      <c r="E2489">
        <v>28121</v>
      </c>
      <c r="F2489" t="s">
        <v>5897</v>
      </c>
      <c r="G2489" t="s">
        <v>29</v>
      </c>
      <c r="H2489" t="s">
        <v>3257</v>
      </c>
      <c r="I2489" t="s">
        <v>500</v>
      </c>
      <c r="J2489" t="s">
        <v>5693</v>
      </c>
      <c r="K2489" t="s">
        <v>266</v>
      </c>
      <c r="L2489" t="s">
        <v>41</v>
      </c>
      <c r="M2489">
        <f t="shared" si="154"/>
        <v>0</v>
      </c>
      <c r="O2489" t="s">
        <v>4257</v>
      </c>
      <c r="P2489">
        <f t="shared" si="155"/>
        <v>76540</v>
      </c>
      <c r="Q2489">
        <v>89000</v>
      </c>
      <c r="R2489" t="e">
        <v>#VALUE!</v>
      </c>
      <c r="S2489" t="e">
        <f t="shared" si="156"/>
        <v>#VALUE!</v>
      </c>
    </row>
    <row r="2490" spans="1:19" x14ac:dyDescent="0.25">
      <c r="A2490" t="s">
        <v>305</v>
      </c>
      <c r="B2490" t="s">
        <v>5077</v>
      </c>
      <c r="C2490">
        <v>2009</v>
      </c>
      <c r="D2490">
        <f t="shared" si="153"/>
        <v>178636.74</v>
      </c>
      <c r="E2490">
        <v>111000</v>
      </c>
      <c r="F2490" t="s">
        <v>3641</v>
      </c>
      <c r="G2490" t="s">
        <v>29</v>
      </c>
      <c r="H2490" t="s">
        <v>5898</v>
      </c>
      <c r="I2490" t="s">
        <v>72</v>
      </c>
      <c r="J2490" t="s">
        <v>40</v>
      </c>
      <c r="K2490" t="s">
        <v>33</v>
      </c>
      <c r="L2490" t="s">
        <v>41</v>
      </c>
      <c r="M2490">
        <f t="shared" si="154"/>
        <v>0</v>
      </c>
      <c r="N2490" t="s">
        <v>24</v>
      </c>
      <c r="O2490" t="s">
        <v>507</v>
      </c>
      <c r="P2490">
        <f t="shared" si="155"/>
        <v>6794</v>
      </c>
      <c r="Q2490">
        <v>7900</v>
      </c>
      <c r="R2490">
        <v>197</v>
      </c>
      <c r="S2490">
        <f t="shared" si="156"/>
        <v>3.8</v>
      </c>
    </row>
    <row r="2491" spans="1:19" x14ac:dyDescent="0.25">
      <c r="A2491" t="s">
        <v>857</v>
      </c>
      <c r="B2491" t="s">
        <v>5899</v>
      </c>
      <c r="C2491">
        <v>2016</v>
      </c>
      <c r="D2491">
        <f t="shared" si="153"/>
        <v>187488.11</v>
      </c>
      <c r="E2491">
        <v>116500</v>
      </c>
      <c r="F2491" t="s">
        <v>4781</v>
      </c>
      <c r="G2491" t="s">
        <v>29</v>
      </c>
      <c r="H2491" t="s">
        <v>1466</v>
      </c>
      <c r="I2491" t="s">
        <v>571</v>
      </c>
      <c r="J2491" t="s">
        <v>5900</v>
      </c>
      <c r="K2491" t="s">
        <v>22</v>
      </c>
      <c r="L2491" t="s">
        <v>41</v>
      </c>
      <c r="M2491">
        <f t="shared" si="154"/>
        <v>0</v>
      </c>
      <c r="N2491" t="s">
        <v>24</v>
      </c>
      <c r="O2491" t="s">
        <v>5901</v>
      </c>
      <c r="P2491">
        <f t="shared" si="155"/>
        <v>12307.46</v>
      </c>
      <c r="Q2491">
        <v>14311</v>
      </c>
      <c r="R2491" t="e">
        <v>#VALUE!</v>
      </c>
      <c r="S2491" t="e">
        <f t="shared" si="156"/>
        <v>#VALUE!</v>
      </c>
    </row>
    <row r="2492" spans="1:19" x14ac:dyDescent="0.25">
      <c r="A2492" t="s">
        <v>56</v>
      </c>
      <c r="B2492" t="s">
        <v>4281</v>
      </c>
      <c r="C2492">
        <v>2005</v>
      </c>
      <c r="D2492">
        <f t="shared" si="153"/>
        <v>320735.02464000002</v>
      </c>
      <c r="E2492">
        <v>199296</v>
      </c>
      <c r="F2492" t="s">
        <v>5902</v>
      </c>
      <c r="G2492" t="s">
        <v>29</v>
      </c>
      <c r="H2492" t="s">
        <v>5903</v>
      </c>
      <c r="I2492" t="s">
        <v>72</v>
      </c>
      <c r="J2492" t="s">
        <v>22</v>
      </c>
      <c r="K2492" t="s">
        <v>33</v>
      </c>
      <c r="L2492" t="s">
        <v>41</v>
      </c>
      <c r="M2492">
        <f t="shared" si="154"/>
        <v>0</v>
      </c>
      <c r="N2492" t="s">
        <v>24</v>
      </c>
      <c r="O2492" t="s">
        <v>4735</v>
      </c>
      <c r="P2492">
        <f t="shared" si="155"/>
        <v>4214</v>
      </c>
      <c r="Q2492">
        <v>4900</v>
      </c>
      <c r="R2492">
        <v>270</v>
      </c>
      <c r="S2492">
        <f t="shared" si="156"/>
        <v>3.2</v>
      </c>
    </row>
    <row r="2493" spans="1:19" x14ac:dyDescent="0.25">
      <c r="A2493" t="s">
        <v>148</v>
      </c>
      <c r="B2493" t="s">
        <v>5904</v>
      </c>
      <c r="C2493">
        <v>2023</v>
      </c>
      <c r="D2493">
        <f t="shared" si="153"/>
        <v>325.08668</v>
      </c>
      <c r="E2493">
        <v>202</v>
      </c>
      <c r="F2493" t="s">
        <v>5905</v>
      </c>
      <c r="G2493" t="s">
        <v>29</v>
      </c>
      <c r="H2493" t="s">
        <v>5906</v>
      </c>
      <c r="I2493" t="s">
        <v>107</v>
      </c>
      <c r="J2493" t="s">
        <v>118</v>
      </c>
      <c r="K2493" t="s">
        <v>214</v>
      </c>
      <c r="L2493" t="s">
        <v>41</v>
      </c>
      <c r="M2493">
        <f t="shared" si="154"/>
        <v>0</v>
      </c>
      <c r="N2493" t="s">
        <v>24</v>
      </c>
      <c r="O2493" t="s">
        <v>5907</v>
      </c>
      <c r="P2493">
        <f t="shared" si="155"/>
        <v>153940</v>
      </c>
      <c r="Q2493">
        <v>179000</v>
      </c>
      <c r="R2493">
        <v>670</v>
      </c>
      <c r="S2493">
        <f t="shared" si="156"/>
        <v>5.5</v>
      </c>
    </row>
    <row r="2494" spans="1:19" x14ac:dyDescent="0.25">
      <c r="A2494" t="s">
        <v>79</v>
      </c>
      <c r="B2494" t="s">
        <v>840</v>
      </c>
      <c r="C2494">
        <v>2021</v>
      </c>
      <c r="D2494">
        <f t="shared" si="153"/>
        <v>18024.608</v>
      </c>
      <c r="E2494">
        <v>11200</v>
      </c>
      <c r="F2494" t="s">
        <v>5908</v>
      </c>
      <c r="H2494" t="s">
        <v>710</v>
      </c>
      <c r="I2494" t="s">
        <v>257</v>
      </c>
      <c r="J2494" t="s">
        <v>118</v>
      </c>
      <c r="K2494" t="s">
        <v>22</v>
      </c>
      <c r="L2494" t="s">
        <v>41</v>
      </c>
      <c r="M2494">
        <f t="shared" si="154"/>
        <v>0</v>
      </c>
      <c r="N2494" t="s">
        <v>24</v>
      </c>
      <c r="O2494" t="s">
        <v>541</v>
      </c>
      <c r="P2494">
        <f t="shared" si="155"/>
        <v>40850</v>
      </c>
      <c r="Q2494">
        <v>47500</v>
      </c>
      <c r="R2494">
        <v>455</v>
      </c>
      <c r="S2494" t="e">
        <f t="shared" si="156"/>
        <v>#VALUE!</v>
      </c>
    </row>
    <row r="2495" spans="1:19" x14ac:dyDescent="0.25">
      <c r="A2495" t="s">
        <v>328</v>
      </c>
      <c r="B2495" t="s">
        <v>5909</v>
      </c>
      <c r="C2495">
        <v>2020</v>
      </c>
      <c r="D2495">
        <f t="shared" si="153"/>
        <v>90985.646240000002</v>
      </c>
      <c r="E2495">
        <v>56536</v>
      </c>
      <c r="F2495" t="s">
        <v>5910</v>
      </c>
      <c r="G2495" t="s">
        <v>29</v>
      </c>
      <c r="H2495" t="s">
        <v>53</v>
      </c>
      <c r="I2495" t="s">
        <v>31</v>
      </c>
      <c r="J2495" t="s">
        <v>118</v>
      </c>
      <c r="K2495" t="s">
        <v>463</v>
      </c>
      <c r="L2495" t="s">
        <v>41</v>
      </c>
      <c r="M2495">
        <f t="shared" si="154"/>
        <v>0</v>
      </c>
      <c r="O2495" t="s">
        <v>2922</v>
      </c>
      <c r="P2495">
        <f t="shared" si="155"/>
        <v>22875.14</v>
      </c>
      <c r="Q2495">
        <v>26599</v>
      </c>
      <c r="R2495" t="e">
        <v>#VALUE!</v>
      </c>
      <c r="S2495" t="e">
        <f t="shared" si="156"/>
        <v>#VALUE!</v>
      </c>
    </row>
    <row r="2496" spans="1:19" x14ac:dyDescent="0.25">
      <c r="A2496" t="s">
        <v>148</v>
      </c>
      <c r="B2496" t="s">
        <v>3223</v>
      </c>
      <c r="C2496">
        <v>2016</v>
      </c>
      <c r="D2496">
        <f t="shared" si="153"/>
        <v>79823.263999999996</v>
      </c>
      <c r="E2496">
        <v>49600</v>
      </c>
      <c r="F2496" t="s">
        <v>5911</v>
      </c>
      <c r="G2496" t="s">
        <v>29</v>
      </c>
      <c r="H2496" t="s">
        <v>3196</v>
      </c>
      <c r="I2496" t="s">
        <v>95</v>
      </c>
      <c r="J2496" t="s">
        <v>40</v>
      </c>
      <c r="K2496" t="s">
        <v>22</v>
      </c>
      <c r="L2496" t="s">
        <v>41</v>
      </c>
      <c r="M2496">
        <f t="shared" si="154"/>
        <v>0</v>
      </c>
      <c r="N2496" t="s">
        <v>24</v>
      </c>
      <c r="O2496" t="s">
        <v>3537</v>
      </c>
      <c r="P2496">
        <f t="shared" si="155"/>
        <v>27950</v>
      </c>
      <c r="Q2496">
        <v>32500</v>
      </c>
      <c r="R2496">
        <v>455</v>
      </c>
      <c r="S2496">
        <f t="shared" si="156"/>
        <v>6.2</v>
      </c>
    </row>
    <row r="2497" spans="1:19" x14ac:dyDescent="0.25">
      <c r="A2497" t="s">
        <v>56</v>
      </c>
      <c r="B2497" t="s">
        <v>5912</v>
      </c>
      <c r="C2497">
        <v>2023</v>
      </c>
      <c r="D2497">
        <f t="shared" si="153"/>
        <v>21887.024000000001</v>
      </c>
      <c r="E2497">
        <v>13600</v>
      </c>
      <c r="F2497" t="s">
        <v>5913</v>
      </c>
      <c r="G2497" t="s">
        <v>29</v>
      </c>
      <c r="H2497" t="s">
        <v>4177</v>
      </c>
      <c r="I2497" t="s">
        <v>165</v>
      </c>
      <c r="J2497" t="s">
        <v>40</v>
      </c>
      <c r="K2497" t="s">
        <v>118</v>
      </c>
      <c r="L2497" t="s">
        <v>41</v>
      </c>
      <c r="M2497">
        <f t="shared" si="154"/>
        <v>0</v>
      </c>
      <c r="N2497" t="s">
        <v>24</v>
      </c>
      <c r="O2497" t="s">
        <v>730</v>
      </c>
      <c r="P2497">
        <f t="shared" si="155"/>
        <v>55900</v>
      </c>
      <c r="Q2497">
        <v>65000</v>
      </c>
      <c r="R2497">
        <v>355</v>
      </c>
      <c r="S2497">
        <f t="shared" si="156"/>
        <v>3</v>
      </c>
    </row>
    <row r="2498" spans="1:19" x14ac:dyDescent="0.25">
      <c r="A2498" t="s">
        <v>426</v>
      </c>
      <c r="B2498" t="s">
        <v>5914</v>
      </c>
      <c r="C2498">
        <v>2007</v>
      </c>
      <c r="D2498">
        <f t="shared" si="153"/>
        <v>96077.597999999998</v>
      </c>
      <c r="E2498">
        <v>59700</v>
      </c>
      <c r="F2498" t="s">
        <v>5809</v>
      </c>
      <c r="G2498" t="s">
        <v>29</v>
      </c>
      <c r="H2498" t="s">
        <v>318</v>
      </c>
      <c r="I2498" t="s">
        <v>21</v>
      </c>
      <c r="J2498" t="s">
        <v>40</v>
      </c>
      <c r="K2498" t="s">
        <v>118</v>
      </c>
      <c r="L2498" t="s">
        <v>41</v>
      </c>
      <c r="M2498">
        <f t="shared" si="154"/>
        <v>0</v>
      </c>
      <c r="N2498" t="s">
        <v>24</v>
      </c>
      <c r="O2498" t="s">
        <v>343</v>
      </c>
      <c r="P2498">
        <f t="shared" si="155"/>
        <v>8600</v>
      </c>
      <c r="Q2498">
        <v>10000</v>
      </c>
      <c r="R2498">
        <v>200</v>
      </c>
      <c r="S2498">
        <f t="shared" si="156"/>
        <v>2</v>
      </c>
    </row>
    <row r="2499" spans="1:19" x14ac:dyDescent="0.25">
      <c r="A2499" t="s">
        <v>125</v>
      </c>
      <c r="B2499" t="s">
        <v>5915</v>
      </c>
      <c r="C2499">
        <v>2018</v>
      </c>
      <c r="D2499">
        <f t="shared" ref="D2499:D2562" si="157">E2499*1.60934</f>
        <v>30577.46</v>
      </c>
      <c r="E2499">
        <v>19000</v>
      </c>
      <c r="F2499" t="s">
        <v>1495</v>
      </c>
      <c r="G2499" t="s">
        <v>29</v>
      </c>
      <c r="H2499" t="s">
        <v>3929</v>
      </c>
      <c r="I2499" t="s">
        <v>107</v>
      </c>
      <c r="J2499" t="s">
        <v>135</v>
      </c>
      <c r="K2499" t="s">
        <v>33</v>
      </c>
      <c r="L2499" t="s">
        <v>41</v>
      </c>
      <c r="M2499">
        <f t="shared" ref="M2499:M2562" si="158">IF(ISNUMBER(SEARCH("At least 1 accident or damage reported", L2499)), 1, 0)</f>
        <v>0</v>
      </c>
      <c r="N2499" t="s">
        <v>24</v>
      </c>
      <c r="O2499" t="s">
        <v>5916</v>
      </c>
      <c r="P2499">
        <f t="shared" ref="P2499:P2562" si="159">Q2499*0.86</f>
        <v>38603.68</v>
      </c>
      <c r="Q2499">
        <v>44888</v>
      </c>
      <c r="R2499">
        <v>485</v>
      </c>
      <c r="S2499">
        <f t="shared" ref="S2499:S2562" si="160">VALUE(SUBSTITUTE(MID(H2499, SEARCH("L", H2499)-4, 4), "L", ""))</f>
        <v>6.4</v>
      </c>
    </row>
    <row r="2500" spans="1:19" x14ac:dyDescent="0.25">
      <c r="A2500" t="s">
        <v>148</v>
      </c>
      <c r="B2500" t="s">
        <v>1675</v>
      </c>
      <c r="C2500">
        <v>2002</v>
      </c>
      <c r="D2500">
        <f t="shared" si="157"/>
        <v>27841.581999999999</v>
      </c>
      <c r="E2500">
        <v>17300</v>
      </c>
      <c r="F2500" t="s">
        <v>5917</v>
      </c>
      <c r="G2500" t="s">
        <v>29</v>
      </c>
      <c r="H2500" t="s">
        <v>5918</v>
      </c>
      <c r="I2500" t="s">
        <v>134</v>
      </c>
      <c r="J2500" t="s">
        <v>22</v>
      </c>
      <c r="K2500" t="s">
        <v>22</v>
      </c>
      <c r="L2500" t="s">
        <v>41</v>
      </c>
      <c r="M2500">
        <f t="shared" si="158"/>
        <v>0</v>
      </c>
      <c r="N2500" t="s">
        <v>24</v>
      </c>
      <c r="O2500" t="s">
        <v>1674</v>
      </c>
      <c r="P2500">
        <f t="shared" si="159"/>
        <v>29239.14</v>
      </c>
      <c r="Q2500">
        <v>33999</v>
      </c>
      <c r="R2500">
        <v>405</v>
      </c>
      <c r="S2500">
        <f t="shared" si="160"/>
        <v>5.7</v>
      </c>
    </row>
    <row r="2501" spans="1:19" x14ac:dyDescent="0.25">
      <c r="A2501" t="s">
        <v>120</v>
      </c>
      <c r="B2501" t="s">
        <v>301</v>
      </c>
      <c r="C2501">
        <v>2014</v>
      </c>
      <c r="D2501">
        <f t="shared" si="157"/>
        <v>146675.2476</v>
      </c>
      <c r="E2501">
        <v>91140</v>
      </c>
      <c r="F2501" t="s">
        <v>5919</v>
      </c>
      <c r="G2501" t="s">
        <v>29</v>
      </c>
      <c r="H2501" t="s">
        <v>303</v>
      </c>
      <c r="I2501" t="s">
        <v>48</v>
      </c>
      <c r="J2501" t="s">
        <v>33</v>
      </c>
      <c r="K2501" t="s">
        <v>22</v>
      </c>
      <c r="L2501" t="s">
        <v>41</v>
      </c>
      <c r="M2501">
        <f t="shared" si="158"/>
        <v>0</v>
      </c>
      <c r="N2501" t="s">
        <v>24</v>
      </c>
      <c r="O2501" t="s">
        <v>1965</v>
      </c>
      <c r="P2501">
        <f t="shared" si="159"/>
        <v>11610</v>
      </c>
      <c r="Q2501">
        <v>13500</v>
      </c>
      <c r="R2501">
        <v>208</v>
      </c>
      <c r="S2501">
        <f t="shared" si="160"/>
        <v>2</v>
      </c>
    </row>
    <row r="2502" spans="1:19" x14ac:dyDescent="0.25">
      <c r="A2502" t="s">
        <v>68</v>
      </c>
      <c r="B2502" t="s">
        <v>673</v>
      </c>
      <c r="C2502">
        <v>2015</v>
      </c>
      <c r="D2502">
        <f t="shared" si="157"/>
        <v>53108.22</v>
      </c>
      <c r="E2502">
        <v>33000</v>
      </c>
      <c r="F2502" t="s">
        <v>474</v>
      </c>
      <c r="G2502" t="s">
        <v>29</v>
      </c>
      <c r="H2502" t="s">
        <v>448</v>
      </c>
      <c r="I2502" t="s">
        <v>48</v>
      </c>
      <c r="J2502" t="s">
        <v>33</v>
      </c>
      <c r="K2502" t="s">
        <v>22</v>
      </c>
      <c r="L2502" t="s">
        <v>41</v>
      </c>
      <c r="M2502">
        <f t="shared" si="158"/>
        <v>0</v>
      </c>
      <c r="N2502" t="s">
        <v>24</v>
      </c>
      <c r="O2502" t="s">
        <v>730</v>
      </c>
      <c r="P2502">
        <f t="shared" si="159"/>
        <v>55900</v>
      </c>
      <c r="Q2502">
        <v>65000</v>
      </c>
      <c r="R2502">
        <v>560</v>
      </c>
      <c r="S2502">
        <f t="shared" si="160"/>
        <v>4.4000000000000004</v>
      </c>
    </row>
    <row r="2503" spans="1:19" x14ac:dyDescent="0.25">
      <c r="A2503" t="s">
        <v>210</v>
      </c>
      <c r="B2503" t="s">
        <v>2266</v>
      </c>
      <c r="C2503">
        <v>2019</v>
      </c>
      <c r="D2503">
        <f t="shared" si="157"/>
        <v>84932.9185</v>
      </c>
      <c r="E2503">
        <v>52775</v>
      </c>
      <c r="F2503" t="s">
        <v>5920</v>
      </c>
      <c r="G2503" t="s">
        <v>29</v>
      </c>
      <c r="H2503" t="s">
        <v>540</v>
      </c>
      <c r="I2503" t="s">
        <v>95</v>
      </c>
      <c r="J2503" t="s">
        <v>33</v>
      </c>
      <c r="K2503" t="s">
        <v>22</v>
      </c>
      <c r="L2503" t="s">
        <v>41</v>
      </c>
      <c r="M2503">
        <f t="shared" si="158"/>
        <v>0</v>
      </c>
      <c r="N2503" t="s">
        <v>24</v>
      </c>
      <c r="O2503" t="s">
        <v>5921</v>
      </c>
      <c r="P2503">
        <f t="shared" si="159"/>
        <v>34227.14</v>
      </c>
      <c r="Q2503">
        <v>39799</v>
      </c>
      <c r="R2503">
        <v>285</v>
      </c>
      <c r="S2503">
        <f t="shared" si="160"/>
        <v>3.6</v>
      </c>
    </row>
    <row r="2504" spans="1:19" x14ac:dyDescent="0.25">
      <c r="A2504" t="s">
        <v>836</v>
      </c>
      <c r="B2504" t="s">
        <v>5922</v>
      </c>
      <c r="C2504">
        <v>2011</v>
      </c>
      <c r="D2504">
        <f t="shared" si="157"/>
        <v>181855.42</v>
      </c>
      <c r="E2504">
        <v>113000</v>
      </c>
      <c r="F2504" t="s">
        <v>3192</v>
      </c>
      <c r="G2504" t="s">
        <v>29</v>
      </c>
      <c r="H2504" t="s">
        <v>4408</v>
      </c>
      <c r="I2504" t="s">
        <v>839</v>
      </c>
      <c r="J2504" t="s">
        <v>118</v>
      </c>
      <c r="K2504" t="s">
        <v>22</v>
      </c>
      <c r="L2504" t="s">
        <v>41</v>
      </c>
      <c r="M2504">
        <f t="shared" si="158"/>
        <v>0</v>
      </c>
      <c r="N2504" t="s">
        <v>24</v>
      </c>
      <c r="O2504" t="s">
        <v>1731</v>
      </c>
      <c r="P2504">
        <f t="shared" si="159"/>
        <v>4988</v>
      </c>
      <c r="Q2504">
        <v>5800</v>
      </c>
      <c r="R2504">
        <v>148</v>
      </c>
      <c r="S2504">
        <f t="shared" si="160"/>
        <v>2</v>
      </c>
    </row>
    <row r="2505" spans="1:19" x14ac:dyDescent="0.25">
      <c r="A2505" t="s">
        <v>277</v>
      </c>
      <c r="B2505" t="s">
        <v>2626</v>
      </c>
      <c r="C2505">
        <v>2022</v>
      </c>
      <c r="D2505">
        <f t="shared" si="157"/>
        <v>20921.419999999998</v>
      </c>
      <c r="E2505">
        <v>13000</v>
      </c>
      <c r="F2505" t="s">
        <v>3286</v>
      </c>
      <c r="G2505" t="s">
        <v>29</v>
      </c>
      <c r="H2505" t="s">
        <v>5923</v>
      </c>
      <c r="I2505" t="s">
        <v>72</v>
      </c>
      <c r="J2505" t="s">
        <v>22</v>
      </c>
      <c r="K2505" t="s">
        <v>146</v>
      </c>
      <c r="L2505" t="s">
        <v>41</v>
      </c>
      <c r="M2505">
        <f t="shared" si="158"/>
        <v>0</v>
      </c>
      <c r="N2505" t="s">
        <v>24</v>
      </c>
      <c r="O2505" t="s">
        <v>147</v>
      </c>
      <c r="P2505">
        <f t="shared" si="159"/>
        <v>51600</v>
      </c>
      <c r="Q2505">
        <v>60000</v>
      </c>
      <c r="R2505">
        <v>261</v>
      </c>
      <c r="S2505">
        <f t="shared" si="160"/>
        <v>2</v>
      </c>
    </row>
    <row r="2506" spans="1:19" x14ac:dyDescent="0.25">
      <c r="A2506" t="s">
        <v>120</v>
      </c>
      <c r="B2506" t="s">
        <v>1406</v>
      </c>
      <c r="C2506">
        <v>2009</v>
      </c>
      <c r="D2506">
        <f t="shared" si="157"/>
        <v>125407.8195</v>
      </c>
      <c r="E2506">
        <v>77925</v>
      </c>
      <c r="F2506" t="s">
        <v>5924</v>
      </c>
      <c r="G2506" t="s">
        <v>29</v>
      </c>
      <c r="H2506" t="s">
        <v>275</v>
      </c>
      <c r="I2506" t="s">
        <v>107</v>
      </c>
      <c r="J2506" t="s">
        <v>61</v>
      </c>
      <c r="K2506" t="s">
        <v>22</v>
      </c>
      <c r="L2506" t="s">
        <v>41</v>
      </c>
      <c r="M2506">
        <f t="shared" si="158"/>
        <v>0</v>
      </c>
      <c r="N2506" t="s">
        <v>24</v>
      </c>
      <c r="O2506" t="s">
        <v>1159</v>
      </c>
      <c r="P2506">
        <f t="shared" si="159"/>
        <v>14190</v>
      </c>
      <c r="Q2506">
        <v>16500</v>
      </c>
      <c r="R2506">
        <v>268</v>
      </c>
      <c r="S2506">
        <f t="shared" si="160"/>
        <v>3.5</v>
      </c>
    </row>
    <row r="2507" spans="1:19" x14ac:dyDescent="0.25">
      <c r="A2507" t="s">
        <v>125</v>
      </c>
      <c r="B2507" t="s">
        <v>5028</v>
      </c>
      <c r="C2507">
        <v>2011</v>
      </c>
      <c r="D2507">
        <f t="shared" si="157"/>
        <v>171394.71</v>
      </c>
      <c r="E2507">
        <v>106500</v>
      </c>
      <c r="F2507" t="s">
        <v>5925</v>
      </c>
      <c r="G2507" t="s">
        <v>136</v>
      </c>
      <c r="H2507" t="s">
        <v>136</v>
      </c>
      <c r="I2507" t="s">
        <v>247</v>
      </c>
      <c r="J2507" t="s">
        <v>118</v>
      </c>
      <c r="K2507" t="s">
        <v>118</v>
      </c>
      <c r="L2507" t="s">
        <v>23</v>
      </c>
      <c r="M2507">
        <f t="shared" si="158"/>
        <v>1</v>
      </c>
      <c r="N2507" t="s">
        <v>24</v>
      </c>
      <c r="O2507" t="s">
        <v>1152</v>
      </c>
      <c r="P2507">
        <f t="shared" si="159"/>
        <v>19350</v>
      </c>
      <c r="Q2507">
        <v>22500</v>
      </c>
      <c r="R2507" t="e">
        <v>#VALUE!</v>
      </c>
      <c r="S2507" t="e">
        <f t="shared" si="160"/>
        <v>#VALUE!</v>
      </c>
    </row>
    <row r="2508" spans="1:19" x14ac:dyDescent="0.25">
      <c r="A2508" t="s">
        <v>857</v>
      </c>
      <c r="B2508" t="s">
        <v>5926</v>
      </c>
      <c r="C2508">
        <v>2018</v>
      </c>
      <c r="D2508">
        <f t="shared" si="157"/>
        <v>24421.734499999999</v>
      </c>
      <c r="E2508">
        <v>15175</v>
      </c>
      <c r="F2508" t="s">
        <v>5927</v>
      </c>
      <c r="G2508" t="s">
        <v>29</v>
      </c>
      <c r="H2508" t="s">
        <v>1466</v>
      </c>
      <c r="I2508" t="s">
        <v>571</v>
      </c>
      <c r="J2508" t="s">
        <v>5928</v>
      </c>
      <c r="K2508" t="s">
        <v>2200</v>
      </c>
      <c r="L2508" t="s">
        <v>23</v>
      </c>
      <c r="M2508">
        <f t="shared" si="158"/>
        <v>1</v>
      </c>
      <c r="O2508" t="s">
        <v>5929</v>
      </c>
      <c r="P2508">
        <f t="shared" si="159"/>
        <v>16522.32</v>
      </c>
      <c r="Q2508">
        <v>19212</v>
      </c>
      <c r="R2508" t="e">
        <v>#VALUE!</v>
      </c>
      <c r="S2508" t="e">
        <f t="shared" si="160"/>
        <v>#VALUE!</v>
      </c>
    </row>
    <row r="2509" spans="1:19" x14ac:dyDescent="0.25">
      <c r="A2509" t="s">
        <v>50</v>
      </c>
      <c r="B2509" t="s">
        <v>2818</v>
      </c>
      <c r="C2509">
        <v>2017</v>
      </c>
      <c r="D2509">
        <f t="shared" si="157"/>
        <v>220479.58</v>
      </c>
      <c r="E2509">
        <v>137000</v>
      </c>
      <c r="F2509" t="s">
        <v>1362</v>
      </c>
      <c r="G2509" t="s">
        <v>29</v>
      </c>
      <c r="H2509" t="s">
        <v>5930</v>
      </c>
      <c r="I2509" t="s">
        <v>48</v>
      </c>
      <c r="J2509" t="s">
        <v>118</v>
      </c>
      <c r="K2509" t="s">
        <v>33</v>
      </c>
      <c r="L2509" t="s">
        <v>41</v>
      </c>
      <c r="M2509">
        <f t="shared" si="158"/>
        <v>0</v>
      </c>
      <c r="N2509" t="s">
        <v>24</v>
      </c>
      <c r="O2509" t="s">
        <v>327</v>
      </c>
      <c r="P2509">
        <f t="shared" si="159"/>
        <v>9455.7000000000007</v>
      </c>
      <c r="Q2509">
        <v>10995</v>
      </c>
      <c r="R2509">
        <v>186</v>
      </c>
      <c r="S2509">
        <f t="shared" si="160"/>
        <v>2</v>
      </c>
    </row>
    <row r="2510" spans="1:19" x14ac:dyDescent="0.25">
      <c r="A2510" t="s">
        <v>68</v>
      </c>
      <c r="B2510" t="s">
        <v>5931</v>
      </c>
      <c r="C2510">
        <v>2015</v>
      </c>
      <c r="D2510">
        <f t="shared" si="157"/>
        <v>178636.74</v>
      </c>
      <c r="E2510">
        <v>111000</v>
      </c>
      <c r="F2510" t="s">
        <v>3641</v>
      </c>
      <c r="G2510" t="s">
        <v>29</v>
      </c>
      <c r="H2510" t="s">
        <v>230</v>
      </c>
      <c r="I2510" t="s">
        <v>95</v>
      </c>
      <c r="J2510" t="s">
        <v>33</v>
      </c>
      <c r="K2510" t="s">
        <v>136</v>
      </c>
      <c r="L2510" t="s">
        <v>23</v>
      </c>
      <c r="M2510">
        <f t="shared" si="158"/>
        <v>1</v>
      </c>
      <c r="N2510" t="s">
        <v>24</v>
      </c>
      <c r="O2510" t="s">
        <v>1096</v>
      </c>
      <c r="P2510">
        <f t="shared" si="159"/>
        <v>12900</v>
      </c>
      <c r="Q2510">
        <v>15000</v>
      </c>
      <c r="R2510">
        <v>240</v>
      </c>
      <c r="S2510">
        <f t="shared" si="160"/>
        <v>2</v>
      </c>
    </row>
    <row r="2511" spans="1:19" x14ac:dyDescent="0.25">
      <c r="A2511" t="s">
        <v>84</v>
      </c>
      <c r="B2511" t="s">
        <v>5592</v>
      </c>
      <c r="C2511">
        <v>2019</v>
      </c>
      <c r="D2511">
        <f t="shared" si="157"/>
        <v>79192.402719999998</v>
      </c>
      <c r="E2511">
        <v>49208</v>
      </c>
      <c r="F2511" t="s">
        <v>5932</v>
      </c>
      <c r="G2511" t="s">
        <v>29</v>
      </c>
      <c r="H2511" t="s">
        <v>2355</v>
      </c>
      <c r="I2511" t="s">
        <v>107</v>
      </c>
      <c r="J2511" t="s">
        <v>22</v>
      </c>
      <c r="K2511" t="s">
        <v>22</v>
      </c>
      <c r="L2511" t="s">
        <v>41</v>
      </c>
      <c r="M2511">
        <f t="shared" si="158"/>
        <v>0</v>
      </c>
      <c r="N2511" t="s">
        <v>24</v>
      </c>
      <c r="O2511" t="s">
        <v>5933</v>
      </c>
      <c r="P2511">
        <f t="shared" si="159"/>
        <v>53685.5</v>
      </c>
      <c r="Q2511">
        <v>62425</v>
      </c>
      <c r="R2511">
        <v>380</v>
      </c>
      <c r="S2511">
        <f t="shared" si="160"/>
        <v>3</v>
      </c>
    </row>
    <row r="2512" spans="1:19" x14ac:dyDescent="0.25">
      <c r="A2512" t="s">
        <v>50</v>
      </c>
      <c r="B2512" t="s">
        <v>3999</v>
      </c>
      <c r="C2512">
        <v>2018</v>
      </c>
      <c r="D2512">
        <f t="shared" si="157"/>
        <v>70810.960000000006</v>
      </c>
      <c r="E2512">
        <v>44000</v>
      </c>
      <c r="F2512" t="s">
        <v>1679</v>
      </c>
      <c r="G2512" t="s">
        <v>29</v>
      </c>
      <c r="H2512" t="s">
        <v>834</v>
      </c>
      <c r="I2512" t="s">
        <v>95</v>
      </c>
      <c r="J2512" t="s">
        <v>33</v>
      </c>
      <c r="K2512" t="s">
        <v>22</v>
      </c>
      <c r="L2512" t="s">
        <v>41</v>
      </c>
      <c r="M2512">
        <f t="shared" si="158"/>
        <v>0</v>
      </c>
      <c r="N2512" t="s">
        <v>24</v>
      </c>
      <c r="O2512" t="s">
        <v>1578</v>
      </c>
      <c r="P2512">
        <f t="shared" si="159"/>
        <v>33540</v>
      </c>
      <c r="Q2512">
        <v>39000</v>
      </c>
      <c r="R2512">
        <v>354</v>
      </c>
      <c r="S2512">
        <f t="shared" si="160"/>
        <v>3</v>
      </c>
    </row>
    <row r="2513" spans="1:19" x14ac:dyDescent="0.25">
      <c r="A2513" t="s">
        <v>277</v>
      </c>
      <c r="B2513" t="s">
        <v>1146</v>
      </c>
      <c r="C2513">
        <v>2017</v>
      </c>
      <c r="D2513">
        <f t="shared" si="157"/>
        <v>41842.839999999997</v>
      </c>
      <c r="E2513">
        <v>26000</v>
      </c>
      <c r="F2513" t="s">
        <v>895</v>
      </c>
      <c r="G2513" t="s">
        <v>29</v>
      </c>
      <c r="H2513" t="s">
        <v>1148</v>
      </c>
      <c r="I2513" t="s">
        <v>72</v>
      </c>
      <c r="J2513" t="s">
        <v>33</v>
      </c>
      <c r="K2513" t="s">
        <v>22</v>
      </c>
      <c r="L2513" t="s">
        <v>41</v>
      </c>
      <c r="M2513">
        <f t="shared" si="158"/>
        <v>0</v>
      </c>
      <c r="N2513" t="s">
        <v>24</v>
      </c>
      <c r="O2513" t="s">
        <v>770</v>
      </c>
      <c r="P2513">
        <f t="shared" si="159"/>
        <v>39130</v>
      </c>
      <c r="Q2513">
        <v>45500</v>
      </c>
      <c r="R2513">
        <v>300</v>
      </c>
      <c r="S2513">
        <f t="shared" si="160"/>
        <v>2</v>
      </c>
    </row>
    <row r="2514" spans="1:19" x14ac:dyDescent="0.25">
      <c r="A2514" t="s">
        <v>148</v>
      </c>
      <c r="B2514" t="s">
        <v>5194</v>
      </c>
      <c r="C2514">
        <v>2020</v>
      </c>
      <c r="D2514">
        <f t="shared" si="157"/>
        <v>2896.8119999999999</v>
      </c>
      <c r="E2514">
        <v>1800</v>
      </c>
      <c r="F2514" t="s">
        <v>5934</v>
      </c>
      <c r="G2514" t="s">
        <v>29</v>
      </c>
      <c r="H2514" t="s">
        <v>1368</v>
      </c>
      <c r="I2514" t="s">
        <v>95</v>
      </c>
      <c r="J2514" t="s">
        <v>40</v>
      </c>
      <c r="K2514" t="s">
        <v>22</v>
      </c>
      <c r="L2514" t="s">
        <v>41</v>
      </c>
      <c r="M2514">
        <f t="shared" si="158"/>
        <v>0</v>
      </c>
      <c r="N2514" t="s">
        <v>24</v>
      </c>
      <c r="O2514" t="s">
        <v>826</v>
      </c>
      <c r="P2514">
        <f t="shared" si="159"/>
        <v>65360</v>
      </c>
      <c r="Q2514">
        <v>76000</v>
      </c>
      <c r="R2514">
        <v>490</v>
      </c>
      <c r="S2514">
        <f t="shared" si="160"/>
        <v>6.2</v>
      </c>
    </row>
    <row r="2515" spans="1:19" x14ac:dyDescent="0.25">
      <c r="A2515" t="s">
        <v>396</v>
      </c>
      <c r="B2515" t="s">
        <v>5935</v>
      </c>
      <c r="C2515">
        <v>2021</v>
      </c>
      <c r="D2515">
        <f t="shared" si="157"/>
        <v>6068.82114</v>
      </c>
      <c r="E2515">
        <v>3771</v>
      </c>
      <c r="F2515" t="s">
        <v>5936</v>
      </c>
      <c r="G2515" t="s">
        <v>29</v>
      </c>
      <c r="H2515" t="s">
        <v>5382</v>
      </c>
      <c r="I2515" t="s">
        <v>39</v>
      </c>
      <c r="J2515" t="s">
        <v>5937</v>
      </c>
      <c r="K2515" t="s">
        <v>5938</v>
      </c>
      <c r="L2515" t="s">
        <v>41</v>
      </c>
      <c r="M2515">
        <f t="shared" si="158"/>
        <v>0</v>
      </c>
      <c r="O2515" t="s">
        <v>5939</v>
      </c>
      <c r="P2515">
        <f t="shared" si="159"/>
        <v>223592.26</v>
      </c>
      <c r="Q2515">
        <v>259991</v>
      </c>
      <c r="R2515" t="e">
        <v>#VALUE!</v>
      </c>
      <c r="S2515" t="e">
        <f t="shared" si="160"/>
        <v>#VALUE!</v>
      </c>
    </row>
    <row r="2516" spans="1:19" x14ac:dyDescent="0.25">
      <c r="A2516" t="s">
        <v>403</v>
      </c>
      <c r="B2516" t="s">
        <v>404</v>
      </c>
      <c r="C2516">
        <v>2012</v>
      </c>
      <c r="D2516">
        <f t="shared" si="157"/>
        <v>80467</v>
      </c>
      <c r="E2516">
        <v>50000</v>
      </c>
      <c r="F2516" t="s">
        <v>1781</v>
      </c>
      <c r="G2516" t="s">
        <v>29</v>
      </c>
      <c r="H2516" t="s">
        <v>5940</v>
      </c>
      <c r="I2516" t="s">
        <v>21</v>
      </c>
      <c r="J2516" t="s">
        <v>118</v>
      </c>
      <c r="K2516" t="s">
        <v>22</v>
      </c>
      <c r="L2516" t="s">
        <v>41</v>
      </c>
      <c r="M2516">
        <f t="shared" si="158"/>
        <v>0</v>
      </c>
      <c r="N2516" t="s">
        <v>24</v>
      </c>
      <c r="O2516" t="s">
        <v>5941</v>
      </c>
      <c r="P2516">
        <f t="shared" si="159"/>
        <v>22787.42</v>
      </c>
      <c r="Q2516">
        <v>26497</v>
      </c>
      <c r="R2516">
        <v>425</v>
      </c>
      <c r="S2516">
        <f t="shared" si="160"/>
        <v>4.7</v>
      </c>
    </row>
    <row r="2517" spans="1:19" x14ac:dyDescent="0.25">
      <c r="A2517" t="s">
        <v>450</v>
      </c>
      <c r="B2517" t="s">
        <v>5642</v>
      </c>
      <c r="C2517">
        <v>2018</v>
      </c>
      <c r="D2517">
        <f t="shared" si="157"/>
        <v>149668.62</v>
      </c>
      <c r="E2517">
        <v>93000</v>
      </c>
      <c r="F2517" t="s">
        <v>2992</v>
      </c>
      <c r="G2517" t="s">
        <v>29</v>
      </c>
      <c r="H2517" t="s">
        <v>3776</v>
      </c>
      <c r="I2517" t="s">
        <v>521</v>
      </c>
      <c r="J2517" t="s">
        <v>61</v>
      </c>
      <c r="K2517" t="s">
        <v>22</v>
      </c>
      <c r="L2517" t="s">
        <v>23</v>
      </c>
      <c r="M2517">
        <f t="shared" si="158"/>
        <v>1</v>
      </c>
      <c r="N2517" t="s">
        <v>24</v>
      </c>
      <c r="O2517" t="s">
        <v>1236</v>
      </c>
      <c r="P2517">
        <f t="shared" si="159"/>
        <v>13760</v>
      </c>
      <c r="Q2517">
        <v>16000</v>
      </c>
      <c r="R2517">
        <v>152</v>
      </c>
      <c r="S2517">
        <f t="shared" si="160"/>
        <v>2</v>
      </c>
    </row>
    <row r="2518" spans="1:19" x14ac:dyDescent="0.25">
      <c r="A2518" t="s">
        <v>120</v>
      </c>
      <c r="B2518" t="s">
        <v>3583</v>
      </c>
      <c r="C2518">
        <v>2020</v>
      </c>
      <c r="D2518">
        <f t="shared" si="157"/>
        <v>24140.1</v>
      </c>
      <c r="E2518">
        <v>15000</v>
      </c>
      <c r="F2518" t="s">
        <v>2252</v>
      </c>
      <c r="G2518" t="s">
        <v>29</v>
      </c>
      <c r="H2518" t="s">
        <v>3585</v>
      </c>
      <c r="I2518" t="s">
        <v>48</v>
      </c>
      <c r="J2518" t="s">
        <v>33</v>
      </c>
      <c r="K2518" t="s">
        <v>22</v>
      </c>
      <c r="L2518" t="s">
        <v>41</v>
      </c>
      <c r="M2518">
        <f t="shared" si="158"/>
        <v>0</v>
      </c>
      <c r="N2518" t="s">
        <v>24</v>
      </c>
      <c r="O2518" t="s">
        <v>4823</v>
      </c>
      <c r="P2518">
        <f t="shared" si="159"/>
        <v>110940</v>
      </c>
      <c r="Q2518">
        <v>129000</v>
      </c>
      <c r="R2518">
        <v>550</v>
      </c>
      <c r="S2518">
        <f t="shared" si="160"/>
        <v>4</v>
      </c>
    </row>
    <row r="2519" spans="1:19" x14ac:dyDescent="0.25">
      <c r="A2519" t="s">
        <v>857</v>
      </c>
      <c r="B2519" t="s">
        <v>5942</v>
      </c>
      <c r="C2519">
        <v>2016</v>
      </c>
      <c r="D2519">
        <f t="shared" si="157"/>
        <v>192316.13</v>
      </c>
      <c r="E2519">
        <v>119500</v>
      </c>
      <c r="F2519" t="s">
        <v>3690</v>
      </c>
      <c r="G2519" t="s">
        <v>29</v>
      </c>
      <c r="H2519" t="s">
        <v>1883</v>
      </c>
      <c r="I2519" t="s">
        <v>107</v>
      </c>
      <c r="J2519" t="s">
        <v>61</v>
      </c>
      <c r="K2519" t="s">
        <v>22</v>
      </c>
      <c r="L2519" t="s">
        <v>41</v>
      </c>
      <c r="M2519">
        <f t="shared" si="158"/>
        <v>0</v>
      </c>
      <c r="N2519" t="s">
        <v>24</v>
      </c>
      <c r="O2519" t="s">
        <v>1096</v>
      </c>
      <c r="P2519">
        <f t="shared" si="159"/>
        <v>12900</v>
      </c>
      <c r="Q2519">
        <v>15000</v>
      </c>
      <c r="R2519">
        <v>184</v>
      </c>
      <c r="S2519">
        <f t="shared" si="160"/>
        <v>2.5</v>
      </c>
    </row>
    <row r="2520" spans="1:19" x14ac:dyDescent="0.25">
      <c r="A2520" t="s">
        <v>277</v>
      </c>
      <c r="B2520" t="s">
        <v>2161</v>
      </c>
      <c r="C2520">
        <v>2016</v>
      </c>
      <c r="D2520">
        <f t="shared" si="157"/>
        <v>80467</v>
      </c>
      <c r="E2520">
        <v>50000</v>
      </c>
      <c r="F2520" t="s">
        <v>1781</v>
      </c>
      <c r="G2520" t="s">
        <v>29</v>
      </c>
      <c r="H2520" t="s">
        <v>410</v>
      </c>
      <c r="I2520" t="s">
        <v>48</v>
      </c>
      <c r="J2520" t="s">
        <v>40</v>
      </c>
      <c r="K2520" t="s">
        <v>214</v>
      </c>
      <c r="L2520" t="s">
        <v>41</v>
      </c>
      <c r="M2520">
        <f t="shared" si="158"/>
        <v>0</v>
      </c>
      <c r="N2520" t="s">
        <v>24</v>
      </c>
      <c r="O2520" t="s">
        <v>920</v>
      </c>
      <c r="P2520">
        <f t="shared" si="159"/>
        <v>30960</v>
      </c>
      <c r="Q2520">
        <v>36000</v>
      </c>
      <c r="R2520">
        <v>340</v>
      </c>
      <c r="S2520">
        <f t="shared" si="160"/>
        <v>3</v>
      </c>
    </row>
    <row r="2521" spans="1:19" x14ac:dyDescent="0.25">
      <c r="A2521" t="s">
        <v>277</v>
      </c>
      <c r="B2521" t="s">
        <v>4503</v>
      </c>
      <c r="C2521">
        <v>2011</v>
      </c>
      <c r="D2521">
        <f t="shared" si="157"/>
        <v>136793.9</v>
      </c>
      <c r="E2521">
        <v>85000</v>
      </c>
      <c r="F2521" t="s">
        <v>1365</v>
      </c>
      <c r="G2521" t="s">
        <v>29</v>
      </c>
      <c r="H2521" t="s">
        <v>280</v>
      </c>
      <c r="I2521" t="s">
        <v>72</v>
      </c>
      <c r="J2521" t="s">
        <v>33</v>
      </c>
      <c r="K2521" t="s">
        <v>146</v>
      </c>
      <c r="M2521">
        <f t="shared" si="158"/>
        <v>0</v>
      </c>
      <c r="O2521" t="s">
        <v>1635</v>
      </c>
      <c r="P2521">
        <f t="shared" si="159"/>
        <v>18490</v>
      </c>
      <c r="Q2521">
        <v>21500</v>
      </c>
      <c r="R2521">
        <v>300</v>
      </c>
      <c r="S2521">
        <f t="shared" si="160"/>
        <v>3.6</v>
      </c>
    </row>
    <row r="2522" spans="1:19" x14ac:dyDescent="0.25">
      <c r="A2522" t="s">
        <v>142</v>
      </c>
      <c r="B2522" t="s">
        <v>5943</v>
      </c>
      <c r="C2522">
        <v>2019</v>
      </c>
      <c r="D2522">
        <f t="shared" si="157"/>
        <v>77248.319999999992</v>
      </c>
      <c r="E2522">
        <v>48000</v>
      </c>
      <c r="F2522" t="s">
        <v>409</v>
      </c>
      <c r="G2522" t="s">
        <v>29</v>
      </c>
      <c r="H2522" t="s">
        <v>424</v>
      </c>
      <c r="I2522" t="s">
        <v>95</v>
      </c>
      <c r="J2522" t="s">
        <v>22</v>
      </c>
      <c r="K2522" t="s">
        <v>22</v>
      </c>
      <c r="L2522" t="s">
        <v>41</v>
      </c>
      <c r="M2522">
        <f t="shared" si="158"/>
        <v>0</v>
      </c>
      <c r="N2522" t="s">
        <v>24</v>
      </c>
      <c r="O2522" t="s">
        <v>1136</v>
      </c>
      <c r="P2522">
        <f t="shared" si="159"/>
        <v>25799.14</v>
      </c>
      <c r="Q2522">
        <v>29999</v>
      </c>
      <c r="R2522">
        <v>365</v>
      </c>
      <c r="S2522">
        <f t="shared" si="160"/>
        <v>3.3</v>
      </c>
    </row>
    <row r="2523" spans="1:19" x14ac:dyDescent="0.25">
      <c r="A2523" t="s">
        <v>210</v>
      </c>
      <c r="B2523" t="s">
        <v>4813</v>
      </c>
      <c r="C2523">
        <v>2021</v>
      </c>
      <c r="D2523">
        <f t="shared" si="157"/>
        <v>18919.401040000001</v>
      </c>
      <c r="E2523">
        <v>11756</v>
      </c>
      <c r="F2523" t="s">
        <v>5944</v>
      </c>
      <c r="G2523" t="s">
        <v>29</v>
      </c>
      <c r="H2523" t="s">
        <v>5945</v>
      </c>
      <c r="I2523" t="s">
        <v>39</v>
      </c>
      <c r="J2523" t="s">
        <v>5946</v>
      </c>
      <c r="K2523" t="s">
        <v>22</v>
      </c>
      <c r="L2523" t="s">
        <v>23</v>
      </c>
      <c r="M2523">
        <f t="shared" si="158"/>
        <v>1</v>
      </c>
      <c r="O2523" t="s">
        <v>5947</v>
      </c>
      <c r="P2523">
        <f t="shared" si="159"/>
        <v>28724</v>
      </c>
      <c r="Q2523">
        <v>33400</v>
      </c>
      <c r="R2523" t="e">
        <v>#VALUE!</v>
      </c>
      <c r="S2523" t="e">
        <f t="shared" si="160"/>
        <v>#VALUE!</v>
      </c>
    </row>
    <row r="2524" spans="1:19" x14ac:dyDescent="0.25">
      <c r="A2524" t="s">
        <v>50</v>
      </c>
      <c r="B2524" t="s">
        <v>183</v>
      </c>
      <c r="C2524">
        <v>2018</v>
      </c>
      <c r="D2524">
        <f t="shared" si="157"/>
        <v>81110.736000000004</v>
      </c>
      <c r="E2524">
        <v>50400</v>
      </c>
      <c r="F2524" t="s">
        <v>5948</v>
      </c>
      <c r="G2524" t="s">
        <v>29</v>
      </c>
      <c r="H2524" t="s">
        <v>1440</v>
      </c>
      <c r="I2524" t="s">
        <v>107</v>
      </c>
      <c r="J2524" t="s">
        <v>118</v>
      </c>
      <c r="K2524" t="s">
        <v>146</v>
      </c>
      <c r="L2524" t="s">
        <v>41</v>
      </c>
      <c r="M2524">
        <f t="shared" si="158"/>
        <v>0</v>
      </c>
      <c r="N2524" t="s">
        <v>24</v>
      </c>
      <c r="O2524" t="s">
        <v>323</v>
      </c>
      <c r="P2524">
        <f t="shared" si="159"/>
        <v>24510</v>
      </c>
      <c r="Q2524">
        <v>28500</v>
      </c>
      <c r="R2524">
        <v>252</v>
      </c>
      <c r="S2524">
        <f t="shared" si="160"/>
        <v>2</v>
      </c>
    </row>
    <row r="2525" spans="1:19" x14ac:dyDescent="0.25">
      <c r="A2525" t="s">
        <v>68</v>
      </c>
      <c r="B2525" t="s">
        <v>5695</v>
      </c>
      <c r="C2525">
        <v>2012</v>
      </c>
      <c r="D2525">
        <f t="shared" si="157"/>
        <v>247194.62400000001</v>
      </c>
      <c r="E2525">
        <v>153600</v>
      </c>
      <c r="F2525" t="s">
        <v>5949</v>
      </c>
      <c r="G2525" t="s">
        <v>29</v>
      </c>
      <c r="H2525" t="s">
        <v>479</v>
      </c>
      <c r="I2525" t="s">
        <v>134</v>
      </c>
      <c r="J2525" t="s">
        <v>22</v>
      </c>
      <c r="K2525" t="s">
        <v>22</v>
      </c>
      <c r="L2525" t="s">
        <v>41</v>
      </c>
      <c r="M2525">
        <f t="shared" si="158"/>
        <v>0</v>
      </c>
      <c r="N2525" t="s">
        <v>24</v>
      </c>
      <c r="O2525" t="s">
        <v>276</v>
      </c>
      <c r="P2525">
        <f t="shared" si="159"/>
        <v>15050</v>
      </c>
      <c r="Q2525">
        <v>17500</v>
      </c>
      <c r="R2525">
        <v>300</v>
      </c>
      <c r="S2525">
        <f t="shared" si="160"/>
        <v>3</v>
      </c>
    </row>
    <row r="2526" spans="1:19" x14ac:dyDescent="0.25">
      <c r="A2526" t="s">
        <v>84</v>
      </c>
      <c r="B2526" t="s">
        <v>5950</v>
      </c>
      <c r="C2526">
        <v>2023</v>
      </c>
      <c r="D2526">
        <f t="shared" si="157"/>
        <v>3007.85646</v>
      </c>
      <c r="E2526">
        <v>1869</v>
      </c>
      <c r="F2526" t="s">
        <v>5951</v>
      </c>
      <c r="G2526" t="s">
        <v>29</v>
      </c>
      <c r="H2526" t="s">
        <v>1748</v>
      </c>
      <c r="I2526" t="s">
        <v>39</v>
      </c>
      <c r="J2526" t="s">
        <v>1350</v>
      </c>
      <c r="K2526" t="s">
        <v>5952</v>
      </c>
      <c r="L2526" t="s">
        <v>41</v>
      </c>
      <c r="M2526">
        <f t="shared" si="158"/>
        <v>0</v>
      </c>
      <c r="N2526" t="s">
        <v>24</v>
      </c>
      <c r="O2526" t="s">
        <v>5953</v>
      </c>
      <c r="P2526">
        <f t="shared" si="159"/>
        <v>141663.5</v>
      </c>
      <c r="Q2526">
        <v>164725</v>
      </c>
      <c r="R2526" t="e">
        <v>#VALUE!</v>
      </c>
      <c r="S2526" t="e">
        <f t="shared" si="160"/>
        <v>#VALUE!</v>
      </c>
    </row>
    <row r="2527" spans="1:19" x14ac:dyDescent="0.25">
      <c r="A2527" t="s">
        <v>125</v>
      </c>
      <c r="B2527" t="s">
        <v>5422</v>
      </c>
      <c r="C2527">
        <v>2022</v>
      </c>
      <c r="D2527">
        <f t="shared" si="157"/>
        <v>51365.304779999999</v>
      </c>
      <c r="E2527">
        <v>31917</v>
      </c>
      <c r="F2527" t="s">
        <v>5954</v>
      </c>
      <c r="G2527" t="s">
        <v>29</v>
      </c>
      <c r="H2527" t="s">
        <v>4965</v>
      </c>
      <c r="I2527" t="s">
        <v>95</v>
      </c>
      <c r="J2527" t="s">
        <v>33</v>
      </c>
      <c r="K2527" t="s">
        <v>22</v>
      </c>
      <c r="L2527" t="s">
        <v>41</v>
      </c>
      <c r="M2527">
        <f t="shared" si="158"/>
        <v>0</v>
      </c>
      <c r="N2527" t="s">
        <v>24</v>
      </c>
      <c r="O2527" t="s">
        <v>5955</v>
      </c>
      <c r="P2527">
        <f t="shared" si="159"/>
        <v>55627.38</v>
      </c>
      <c r="Q2527">
        <v>64683</v>
      </c>
      <c r="R2527">
        <v>475</v>
      </c>
      <c r="S2527">
        <f t="shared" si="160"/>
        <v>6.4</v>
      </c>
    </row>
    <row r="2528" spans="1:19" x14ac:dyDescent="0.25">
      <c r="A2528" t="s">
        <v>68</v>
      </c>
      <c r="B2528" t="s">
        <v>1703</v>
      </c>
      <c r="C2528">
        <v>2016</v>
      </c>
      <c r="D2528">
        <f t="shared" si="157"/>
        <v>90501.234899999996</v>
      </c>
      <c r="E2528">
        <v>56235</v>
      </c>
      <c r="F2528" t="s">
        <v>5956</v>
      </c>
      <c r="G2528" t="s">
        <v>29</v>
      </c>
      <c r="H2528" t="s">
        <v>382</v>
      </c>
      <c r="I2528" t="s">
        <v>134</v>
      </c>
      <c r="J2528" t="s">
        <v>487</v>
      </c>
      <c r="K2528" t="s">
        <v>487</v>
      </c>
      <c r="L2528" t="s">
        <v>41</v>
      </c>
      <c r="M2528">
        <f t="shared" si="158"/>
        <v>0</v>
      </c>
      <c r="N2528" t="s">
        <v>24</v>
      </c>
      <c r="O2528" t="s">
        <v>2165</v>
      </c>
      <c r="P2528">
        <f t="shared" si="159"/>
        <v>43430</v>
      </c>
      <c r="Q2528">
        <v>50500</v>
      </c>
      <c r="R2528">
        <v>425</v>
      </c>
      <c r="S2528">
        <f t="shared" si="160"/>
        <v>3</v>
      </c>
    </row>
    <row r="2529" spans="1:19" x14ac:dyDescent="0.25">
      <c r="A2529" t="s">
        <v>16</v>
      </c>
      <c r="B2529" t="s">
        <v>5957</v>
      </c>
      <c r="C2529">
        <v>2019</v>
      </c>
      <c r="D2529">
        <f t="shared" si="157"/>
        <v>46226.682159999997</v>
      </c>
      <c r="E2529">
        <v>28724</v>
      </c>
      <c r="F2529" t="s">
        <v>5958</v>
      </c>
      <c r="G2529" t="s">
        <v>29</v>
      </c>
      <c r="H2529" t="s">
        <v>5959</v>
      </c>
      <c r="I2529" t="s">
        <v>134</v>
      </c>
      <c r="J2529" t="s">
        <v>33</v>
      </c>
      <c r="K2529" t="s">
        <v>22</v>
      </c>
      <c r="L2529" t="s">
        <v>23</v>
      </c>
      <c r="M2529">
        <f t="shared" si="158"/>
        <v>1</v>
      </c>
      <c r="N2529" t="s">
        <v>24</v>
      </c>
      <c r="O2529" t="s">
        <v>2411</v>
      </c>
      <c r="P2529">
        <f t="shared" si="159"/>
        <v>15738</v>
      </c>
      <c r="Q2529">
        <v>18300</v>
      </c>
      <c r="R2529">
        <v>197</v>
      </c>
      <c r="S2529">
        <f t="shared" si="160"/>
        <v>1.6</v>
      </c>
    </row>
    <row r="2530" spans="1:19" x14ac:dyDescent="0.25">
      <c r="A2530" t="s">
        <v>103</v>
      </c>
      <c r="B2530" t="s">
        <v>5960</v>
      </c>
      <c r="C2530">
        <v>2015</v>
      </c>
      <c r="D2530">
        <f t="shared" si="157"/>
        <v>200201.89600000001</v>
      </c>
      <c r="E2530">
        <v>124400</v>
      </c>
      <c r="F2530" t="s">
        <v>5961</v>
      </c>
      <c r="G2530" t="s">
        <v>29</v>
      </c>
      <c r="H2530" t="s">
        <v>2135</v>
      </c>
      <c r="I2530" t="s">
        <v>21</v>
      </c>
      <c r="J2530" t="s">
        <v>118</v>
      </c>
      <c r="K2530" t="s">
        <v>22</v>
      </c>
      <c r="L2530" t="s">
        <v>23</v>
      </c>
      <c r="M2530">
        <f t="shared" si="158"/>
        <v>1</v>
      </c>
      <c r="N2530" t="s">
        <v>24</v>
      </c>
      <c r="O2530" t="s">
        <v>3377</v>
      </c>
      <c r="P2530">
        <f t="shared" si="159"/>
        <v>8170</v>
      </c>
      <c r="Q2530">
        <v>9500</v>
      </c>
      <c r="R2530">
        <v>305</v>
      </c>
      <c r="S2530">
        <f t="shared" si="160"/>
        <v>3.7</v>
      </c>
    </row>
    <row r="2531" spans="1:19" x14ac:dyDescent="0.25">
      <c r="A2531" t="s">
        <v>148</v>
      </c>
      <c r="B2531" t="s">
        <v>2176</v>
      </c>
      <c r="C2531">
        <v>2020</v>
      </c>
      <c r="D2531">
        <f t="shared" si="157"/>
        <v>220479.58</v>
      </c>
      <c r="E2531">
        <v>137000</v>
      </c>
      <c r="F2531" t="s">
        <v>1362</v>
      </c>
      <c r="G2531" t="s">
        <v>29</v>
      </c>
      <c r="H2531" t="s">
        <v>164</v>
      </c>
      <c r="I2531" t="s">
        <v>21</v>
      </c>
      <c r="J2531" t="s">
        <v>22</v>
      </c>
      <c r="K2531" t="s">
        <v>22</v>
      </c>
      <c r="L2531" t="s">
        <v>41</v>
      </c>
      <c r="M2531">
        <f t="shared" si="158"/>
        <v>0</v>
      </c>
      <c r="N2531" t="s">
        <v>24</v>
      </c>
      <c r="O2531" t="s">
        <v>2540</v>
      </c>
      <c r="P2531">
        <f t="shared" si="159"/>
        <v>39560</v>
      </c>
      <c r="Q2531">
        <v>46000</v>
      </c>
      <c r="R2531">
        <v>355</v>
      </c>
      <c r="S2531">
        <f t="shared" si="160"/>
        <v>5.3</v>
      </c>
    </row>
    <row r="2532" spans="1:19" x14ac:dyDescent="0.25">
      <c r="A2532" t="s">
        <v>697</v>
      </c>
      <c r="B2532" t="s">
        <v>5962</v>
      </c>
      <c r="C2532">
        <v>2005</v>
      </c>
      <c r="D2532">
        <f t="shared" si="157"/>
        <v>62258.927239999997</v>
      </c>
      <c r="E2532">
        <v>38686</v>
      </c>
      <c r="F2532" t="s">
        <v>5963</v>
      </c>
      <c r="G2532" t="s">
        <v>29</v>
      </c>
      <c r="H2532" t="s">
        <v>5964</v>
      </c>
      <c r="I2532" t="s">
        <v>107</v>
      </c>
      <c r="J2532" t="s">
        <v>118</v>
      </c>
      <c r="K2532" t="s">
        <v>214</v>
      </c>
      <c r="L2532" t="s">
        <v>41</v>
      </c>
      <c r="M2532">
        <f t="shared" si="158"/>
        <v>0</v>
      </c>
      <c r="N2532" t="s">
        <v>24</v>
      </c>
      <c r="O2532" t="s">
        <v>4977</v>
      </c>
      <c r="P2532">
        <f t="shared" si="159"/>
        <v>85999.14</v>
      </c>
      <c r="Q2532">
        <v>99999</v>
      </c>
      <c r="R2532">
        <v>483</v>
      </c>
      <c r="S2532">
        <f t="shared" si="160"/>
        <v>4.3</v>
      </c>
    </row>
    <row r="2533" spans="1:19" x14ac:dyDescent="0.25">
      <c r="A2533" t="s">
        <v>16</v>
      </c>
      <c r="B2533" t="s">
        <v>3531</v>
      </c>
      <c r="C2533">
        <v>2022</v>
      </c>
      <c r="D2533">
        <f t="shared" si="157"/>
        <v>10621.644</v>
      </c>
      <c r="E2533">
        <v>6600</v>
      </c>
      <c r="F2533" t="s">
        <v>3584</v>
      </c>
      <c r="G2533" t="s">
        <v>29</v>
      </c>
      <c r="H2533" t="s">
        <v>5965</v>
      </c>
      <c r="I2533" t="s">
        <v>165</v>
      </c>
      <c r="J2533" t="s">
        <v>40</v>
      </c>
      <c r="K2533" t="s">
        <v>22</v>
      </c>
      <c r="L2533" t="s">
        <v>23</v>
      </c>
      <c r="M2533">
        <f t="shared" si="158"/>
        <v>1</v>
      </c>
      <c r="N2533" t="s">
        <v>24</v>
      </c>
      <c r="O2533" t="s">
        <v>4561</v>
      </c>
      <c r="P2533">
        <f t="shared" si="159"/>
        <v>62694</v>
      </c>
      <c r="Q2533">
        <v>72900</v>
      </c>
      <c r="R2533">
        <v>430</v>
      </c>
      <c r="S2533">
        <f t="shared" si="160"/>
        <v>7.3</v>
      </c>
    </row>
    <row r="2534" spans="1:19" x14ac:dyDescent="0.25">
      <c r="A2534" t="s">
        <v>120</v>
      </c>
      <c r="B2534" t="s">
        <v>5966</v>
      </c>
      <c r="C2534">
        <v>2007</v>
      </c>
      <c r="D2534">
        <f t="shared" si="157"/>
        <v>108147.648</v>
      </c>
      <c r="E2534">
        <v>67200</v>
      </c>
      <c r="F2534" t="s">
        <v>5967</v>
      </c>
      <c r="G2534" t="s">
        <v>29</v>
      </c>
      <c r="H2534" t="s">
        <v>2863</v>
      </c>
      <c r="I2534" t="s">
        <v>72</v>
      </c>
      <c r="J2534" t="s">
        <v>61</v>
      </c>
      <c r="K2534" t="s">
        <v>22</v>
      </c>
      <c r="L2534" t="s">
        <v>41</v>
      </c>
      <c r="M2534">
        <f t="shared" si="158"/>
        <v>0</v>
      </c>
      <c r="N2534" t="s">
        <v>24</v>
      </c>
      <c r="O2534" t="s">
        <v>818</v>
      </c>
      <c r="P2534">
        <f t="shared" si="159"/>
        <v>9890</v>
      </c>
      <c r="Q2534">
        <v>11500</v>
      </c>
      <c r="R2534">
        <v>228</v>
      </c>
      <c r="S2534">
        <f t="shared" si="160"/>
        <v>3</v>
      </c>
    </row>
    <row r="2535" spans="1:19" x14ac:dyDescent="0.25">
      <c r="A2535" t="s">
        <v>277</v>
      </c>
      <c r="B2535" t="s">
        <v>2700</v>
      </c>
      <c r="C2535">
        <v>2021</v>
      </c>
      <c r="D2535">
        <f t="shared" si="157"/>
        <v>26641.014360000001</v>
      </c>
      <c r="E2535">
        <v>16554</v>
      </c>
      <c r="F2535" t="s">
        <v>5968</v>
      </c>
      <c r="G2535" t="s">
        <v>29</v>
      </c>
      <c r="H2535" t="s">
        <v>346</v>
      </c>
      <c r="I2535" t="s">
        <v>39</v>
      </c>
      <c r="J2535" t="s">
        <v>118</v>
      </c>
      <c r="K2535" t="s">
        <v>146</v>
      </c>
      <c r="L2535" t="s">
        <v>41</v>
      </c>
      <c r="M2535">
        <f t="shared" si="158"/>
        <v>0</v>
      </c>
      <c r="O2535" t="s">
        <v>5969</v>
      </c>
      <c r="P2535">
        <f t="shared" si="159"/>
        <v>44460.28</v>
      </c>
      <c r="Q2535">
        <v>51698</v>
      </c>
      <c r="R2535" t="e">
        <v>#VALUE!</v>
      </c>
      <c r="S2535">
        <f t="shared" si="160"/>
        <v>2</v>
      </c>
    </row>
    <row r="2536" spans="1:19" x14ac:dyDescent="0.25">
      <c r="A2536" t="s">
        <v>68</v>
      </c>
      <c r="B2536" t="s">
        <v>2091</v>
      </c>
      <c r="C2536">
        <v>2023</v>
      </c>
      <c r="D2536">
        <f t="shared" si="157"/>
        <v>25324.574239999998</v>
      </c>
      <c r="E2536">
        <v>15736</v>
      </c>
      <c r="F2536" t="s">
        <v>5970</v>
      </c>
      <c r="G2536" t="s">
        <v>331</v>
      </c>
      <c r="H2536" t="s">
        <v>2093</v>
      </c>
      <c r="I2536" t="s">
        <v>95</v>
      </c>
      <c r="J2536" t="s">
        <v>40</v>
      </c>
      <c r="K2536" t="s">
        <v>108</v>
      </c>
      <c r="L2536" t="s">
        <v>41</v>
      </c>
      <c r="M2536">
        <f t="shared" si="158"/>
        <v>0</v>
      </c>
      <c r="N2536" t="s">
        <v>24</v>
      </c>
      <c r="O2536" t="s">
        <v>356</v>
      </c>
      <c r="P2536">
        <f t="shared" si="159"/>
        <v>58394</v>
      </c>
      <c r="Q2536">
        <v>67900</v>
      </c>
      <c r="R2536">
        <v>389</v>
      </c>
      <c r="S2536">
        <f t="shared" si="160"/>
        <v>3</v>
      </c>
    </row>
    <row r="2537" spans="1:19" x14ac:dyDescent="0.25">
      <c r="A2537" t="s">
        <v>120</v>
      </c>
      <c r="B2537" t="s">
        <v>5971</v>
      </c>
      <c r="C2537">
        <v>2005</v>
      </c>
      <c r="D2537">
        <f t="shared" si="157"/>
        <v>246969.31640000001</v>
      </c>
      <c r="E2537">
        <v>153460</v>
      </c>
      <c r="F2537" t="s">
        <v>5972</v>
      </c>
      <c r="G2537" t="s">
        <v>29</v>
      </c>
      <c r="H2537" t="s">
        <v>951</v>
      </c>
      <c r="I2537" t="s">
        <v>72</v>
      </c>
      <c r="J2537" t="s">
        <v>226</v>
      </c>
      <c r="K2537" t="s">
        <v>226</v>
      </c>
      <c r="L2537" t="s">
        <v>23</v>
      </c>
      <c r="M2537">
        <f t="shared" si="158"/>
        <v>1</v>
      </c>
      <c r="N2537" t="s">
        <v>24</v>
      </c>
      <c r="O2537" t="s">
        <v>1731</v>
      </c>
      <c r="P2537">
        <f t="shared" si="159"/>
        <v>4988</v>
      </c>
      <c r="Q2537">
        <v>5800</v>
      </c>
      <c r="R2537">
        <v>302</v>
      </c>
      <c r="S2537">
        <f t="shared" si="160"/>
        <v>5</v>
      </c>
    </row>
    <row r="2538" spans="1:19" x14ac:dyDescent="0.25">
      <c r="A2538" t="s">
        <v>56</v>
      </c>
      <c r="B2538" t="s">
        <v>5973</v>
      </c>
      <c r="C2538">
        <v>2012</v>
      </c>
      <c r="D2538">
        <f t="shared" si="157"/>
        <v>112653.8</v>
      </c>
      <c r="E2538">
        <v>70000</v>
      </c>
      <c r="F2538" t="s">
        <v>229</v>
      </c>
      <c r="G2538" t="s">
        <v>29</v>
      </c>
      <c r="H2538" t="s">
        <v>2135</v>
      </c>
      <c r="I2538" t="s">
        <v>72</v>
      </c>
      <c r="J2538" t="s">
        <v>22</v>
      </c>
      <c r="K2538" t="s">
        <v>22</v>
      </c>
      <c r="L2538" t="s">
        <v>23</v>
      </c>
      <c r="M2538">
        <f t="shared" si="158"/>
        <v>1</v>
      </c>
      <c r="N2538" t="s">
        <v>24</v>
      </c>
      <c r="O2538" t="s">
        <v>5974</v>
      </c>
      <c r="P2538">
        <f t="shared" si="159"/>
        <v>12943.86</v>
      </c>
      <c r="Q2538">
        <v>15051</v>
      </c>
      <c r="R2538">
        <v>305</v>
      </c>
      <c r="S2538">
        <f t="shared" si="160"/>
        <v>3.7</v>
      </c>
    </row>
    <row r="2539" spans="1:19" x14ac:dyDescent="0.25">
      <c r="A2539" t="s">
        <v>26</v>
      </c>
      <c r="B2539" t="s">
        <v>1317</v>
      </c>
      <c r="C2539">
        <v>2011</v>
      </c>
      <c r="D2539">
        <f t="shared" si="157"/>
        <v>231580.80731999999</v>
      </c>
      <c r="E2539">
        <v>143898</v>
      </c>
      <c r="F2539" t="s">
        <v>5975</v>
      </c>
      <c r="G2539" t="s">
        <v>29</v>
      </c>
      <c r="H2539" t="s">
        <v>4037</v>
      </c>
      <c r="I2539" t="s">
        <v>21</v>
      </c>
      <c r="J2539" t="s">
        <v>33</v>
      </c>
      <c r="K2539" t="s">
        <v>108</v>
      </c>
      <c r="L2539" t="s">
        <v>41</v>
      </c>
      <c r="M2539">
        <f t="shared" si="158"/>
        <v>0</v>
      </c>
      <c r="N2539" t="s">
        <v>24</v>
      </c>
      <c r="O2539" t="s">
        <v>639</v>
      </c>
      <c r="P2539">
        <f t="shared" si="159"/>
        <v>8557</v>
      </c>
      <c r="Q2539">
        <v>9950</v>
      </c>
      <c r="R2539">
        <v>378</v>
      </c>
      <c r="S2539">
        <f t="shared" si="160"/>
        <v>4.5999999999999996</v>
      </c>
    </row>
    <row r="2540" spans="1:19" x14ac:dyDescent="0.25">
      <c r="A2540" t="s">
        <v>120</v>
      </c>
      <c r="B2540" t="s">
        <v>949</v>
      </c>
      <c r="C2540">
        <v>2003</v>
      </c>
      <c r="D2540">
        <f t="shared" si="157"/>
        <v>42148.614600000001</v>
      </c>
      <c r="E2540">
        <v>26190</v>
      </c>
      <c r="F2540" t="s">
        <v>5976</v>
      </c>
      <c r="G2540" t="s">
        <v>29</v>
      </c>
      <c r="H2540" t="s">
        <v>951</v>
      </c>
      <c r="I2540" t="s">
        <v>72</v>
      </c>
      <c r="J2540" t="s">
        <v>226</v>
      </c>
      <c r="K2540" t="s">
        <v>146</v>
      </c>
      <c r="L2540" t="s">
        <v>41</v>
      </c>
      <c r="M2540">
        <f t="shared" si="158"/>
        <v>0</v>
      </c>
      <c r="N2540" t="s">
        <v>24</v>
      </c>
      <c r="O2540" t="s">
        <v>1463</v>
      </c>
      <c r="P2540">
        <f t="shared" si="159"/>
        <v>18920</v>
      </c>
      <c r="Q2540">
        <v>22000</v>
      </c>
      <c r="R2540">
        <v>302</v>
      </c>
      <c r="S2540">
        <f t="shared" si="160"/>
        <v>5</v>
      </c>
    </row>
    <row r="2541" spans="1:19" x14ac:dyDescent="0.25">
      <c r="A2541" t="s">
        <v>97</v>
      </c>
      <c r="B2541" t="s">
        <v>738</v>
      </c>
      <c r="C2541">
        <v>2000</v>
      </c>
      <c r="D2541">
        <f t="shared" si="157"/>
        <v>336662.66262000002</v>
      </c>
      <c r="E2541">
        <v>209193</v>
      </c>
      <c r="F2541" t="s">
        <v>5977</v>
      </c>
      <c r="G2541" t="s">
        <v>29</v>
      </c>
      <c r="H2541" t="s">
        <v>754</v>
      </c>
      <c r="I2541" t="s">
        <v>72</v>
      </c>
      <c r="J2541" t="s">
        <v>22</v>
      </c>
      <c r="K2541" t="s">
        <v>146</v>
      </c>
      <c r="L2541" t="s">
        <v>41</v>
      </c>
      <c r="M2541">
        <f t="shared" si="158"/>
        <v>0</v>
      </c>
      <c r="N2541" t="s">
        <v>24</v>
      </c>
      <c r="O2541" t="s">
        <v>215</v>
      </c>
      <c r="P2541">
        <f t="shared" si="159"/>
        <v>13674</v>
      </c>
      <c r="Q2541">
        <v>15900</v>
      </c>
      <c r="R2541">
        <v>230</v>
      </c>
      <c r="S2541">
        <f t="shared" si="160"/>
        <v>4.7</v>
      </c>
    </row>
    <row r="2542" spans="1:19" x14ac:dyDescent="0.25">
      <c r="A2542" t="s">
        <v>567</v>
      </c>
      <c r="B2542" t="s">
        <v>3822</v>
      </c>
      <c r="C2542">
        <v>2018</v>
      </c>
      <c r="D2542">
        <f t="shared" si="157"/>
        <v>44802.416259999998</v>
      </c>
      <c r="E2542">
        <v>27839</v>
      </c>
      <c r="F2542" t="s">
        <v>5978</v>
      </c>
      <c r="G2542" t="s">
        <v>29</v>
      </c>
      <c r="H2542" t="s">
        <v>965</v>
      </c>
      <c r="I2542" t="s">
        <v>571</v>
      </c>
      <c r="J2542" t="s">
        <v>484</v>
      </c>
      <c r="K2542" t="s">
        <v>2998</v>
      </c>
      <c r="L2542" t="s">
        <v>41</v>
      </c>
      <c r="M2542">
        <f t="shared" si="158"/>
        <v>0</v>
      </c>
      <c r="N2542" t="s">
        <v>24</v>
      </c>
      <c r="O2542" t="s">
        <v>5979</v>
      </c>
      <c r="P2542">
        <f t="shared" si="159"/>
        <v>35851.68</v>
      </c>
      <c r="Q2542">
        <v>41688</v>
      </c>
      <c r="R2542" t="e">
        <v>#VALUE!</v>
      </c>
      <c r="S2542" t="e">
        <f t="shared" si="160"/>
        <v>#VALUE!</v>
      </c>
    </row>
    <row r="2543" spans="1:19" x14ac:dyDescent="0.25">
      <c r="A2543" t="s">
        <v>148</v>
      </c>
      <c r="B2543" t="s">
        <v>5980</v>
      </c>
      <c r="C2543">
        <v>2018</v>
      </c>
      <c r="D2543">
        <f t="shared" si="157"/>
        <v>227230.76130000001</v>
      </c>
      <c r="E2543">
        <v>141195</v>
      </c>
      <c r="F2543" t="s">
        <v>5981</v>
      </c>
      <c r="G2543" t="s">
        <v>19</v>
      </c>
      <c r="H2543" t="s">
        <v>5982</v>
      </c>
      <c r="I2543" t="s">
        <v>571</v>
      </c>
      <c r="J2543" t="s">
        <v>526</v>
      </c>
      <c r="K2543" t="s">
        <v>5983</v>
      </c>
      <c r="M2543">
        <f t="shared" si="158"/>
        <v>0</v>
      </c>
      <c r="O2543" t="s">
        <v>1299</v>
      </c>
      <c r="P2543">
        <f t="shared" si="159"/>
        <v>24509.14</v>
      </c>
      <c r="Q2543">
        <v>28499</v>
      </c>
      <c r="R2543" t="e">
        <v>#VALUE!</v>
      </c>
      <c r="S2543" t="e">
        <f t="shared" si="160"/>
        <v>#VALUE!</v>
      </c>
    </row>
    <row r="2544" spans="1:19" x14ac:dyDescent="0.25">
      <c r="A2544" t="s">
        <v>277</v>
      </c>
      <c r="B2544" t="s">
        <v>2161</v>
      </c>
      <c r="C2544">
        <v>2022</v>
      </c>
      <c r="D2544">
        <f t="shared" si="157"/>
        <v>32589.134999999998</v>
      </c>
      <c r="E2544">
        <v>20250</v>
      </c>
      <c r="F2544" t="s">
        <v>5984</v>
      </c>
      <c r="G2544" t="s">
        <v>29</v>
      </c>
      <c r="H2544" t="s">
        <v>5985</v>
      </c>
      <c r="I2544" t="s">
        <v>48</v>
      </c>
      <c r="J2544" t="s">
        <v>118</v>
      </c>
      <c r="K2544" t="s">
        <v>146</v>
      </c>
      <c r="L2544" t="s">
        <v>41</v>
      </c>
      <c r="M2544">
        <f t="shared" si="158"/>
        <v>0</v>
      </c>
      <c r="N2544" t="s">
        <v>24</v>
      </c>
      <c r="O2544" t="s">
        <v>2758</v>
      </c>
      <c r="P2544">
        <f t="shared" si="159"/>
        <v>58910</v>
      </c>
      <c r="Q2544">
        <v>68500</v>
      </c>
      <c r="R2544">
        <v>375</v>
      </c>
      <c r="S2544">
        <f t="shared" si="160"/>
        <v>2.9</v>
      </c>
    </row>
    <row r="2545" spans="1:19" x14ac:dyDescent="0.25">
      <c r="A2545" t="s">
        <v>210</v>
      </c>
      <c r="B2545" t="s">
        <v>2082</v>
      </c>
      <c r="C2545">
        <v>2022</v>
      </c>
      <c r="D2545">
        <f t="shared" si="157"/>
        <v>29504.030220000001</v>
      </c>
      <c r="E2545">
        <v>18333</v>
      </c>
      <c r="F2545" t="s">
        <v>5986</v>
      </c>
      <c r="G2545" t="s">
        <v>29</v>
      </c>
      <c r="H2545" t="s">
        <v>570</v>
      </c>
      <c r="I2545" t="s">
        <v>31</v>
      </c>
      <c r="J2545" t="s">
        <v>3472</v>
      </c>
      <c r="K2545" t="s">
        <v>2228</v>
      </c>
      <c r="L2545" t="s">
        <v>41</v>
      </c>
      <c r="M2545">
        <f t="shared" si="158"/>
        <v>0</v>
      </c>
      <c r="O2545" t="s">
        <v>5860</v>
      </c>
      <c r="P2545">
        <f t="shared" si="159"/>
        <v>35775.14</v>
      </c>
      <c r="Q2545">
        <v>41599</v>
      </c>
      <c r="R2545" t="e">
        <v>#VALUE!</v>
      </c>
      <c r="S2545" t="e">
        <f t="shared" si="160"/>
        <v>#VALUE!</v>
      </c>
    </row>
    <row r="2546" spans="1:19" x14ac:dyDescent="0.25">
      <c r="A2546" t="s">
        <v>120</v>
      </c>
      <c r="B2546" t="s">
        <v>2735</v>
      </c>
      <c r="C2546">
        <v>2014</v>
      </c>
      <c r="D2546">
        <f t="shared" si="157"/>
        <v>56326.9</v>
      </c>
      <c r="E2546">
        <v>35000</v>
      </c>
      <c r="F2546" t="s">
        <v>3023</v>
      </c>
      <c r="G2546" t="s">
        <v>29</v>
      </c>
      <c r="H2546" t="s">
        <v>342</v>
      </c>
      <c r="I2546" t="s">
        <v>48</v>
      </c>
      <c r="J2546" t="s">
        <v>214</v>
      </c>
      <c r="K2546" t="s">
        <v>146</v>
      </c>
      <c r="L2546" t="s">
        <v>41</v>
      </c>
      <c r="M2546">
        <f t="shared" si="158"/>
        <v>0</v>
      </c>
      <c r="N2546" t="s">
        <v>24</v>
      </c>
      <c r="O2546" t="s">
        <v>3066</v>
      </c>
      <c r="P2546">
        <f t="shared" si="159"/>
        <v>25798.28</v>
      </c>
      <c r="Q2546">
        <v>29998</v>
      </c>
      <c r="R2546">
        <v>302</v>
      </c>
      <c r="S2546">
        <f t="shared" si="160"/>
        <v>3.5</v>
      </c>
    </row>
    <row r="2547" spans="1:19" x14ac:dyDescent="0.25">
      <c r="A2547" t="s">
        <v>125</v>
      </c>
      <c r="B2547" t="s">
        <v>5987</v>
      </c>
      <c r="C2547">
        <v>2006</v>
      </c>
      <c r="D2547">
        <f t="shared" si="157"/>
        <v>214452.6017</v>
      </c>
      <c r="E2547">
        <v>133255</v>
      </c>
      <c r="F2547" t="s">
        <v>5988</v>
      </c>
      <c r="G2547" t="s">
        <v>29</v>
      </c>
      <c r="H2547" t="s">
        <v>308</v>
      </c>
      <c r="I2547" t="s">
        <v>72</v>
      </c>
      <c r="J2547" t="s">
        <v>61</v>
      </c>
      <c r="K2547" t="s">
        <v>33</v>
      </c>
      <c r="L2547" t="s">
        <v>41</v>
      </c>
      <c r="M2547">
        <f t="shared" si="158"/>
        <v>0</v>
      </c>
      <c r="N2547" t="s">
        <v>24</v>
      </c>
      <c r="O2547" t="s">
        <v>2961</v>
      </c>
      <c r="P2547">
        <f t="shared" si="159"/>
        <v>3440</v>
      </c>
      <c r="Q2547">
        <v>4000</v>
      </c>
      <c r="R2547">
        <v>250</v>
      </c>
      <c r="S2547">
        <f t="shared" si="160"/>
        <v>3.5</v>
      </c>
    </row>
    <row r="2548" spans="1:19" x14ac:dyDescent="0.25">
      <c r="A2548" t="s">
        <v>277</v>
      </c>
      <c r="B2548" t="s">
        <v>5989</v>
      </c>
      <c r="C2548">
        <v>2021</v>
      </c>
      <c r="D2548">
        <f t="shared" si="157"/>
        <v>23377.272840000001</v>
      </c>
      <c r="E2548">
        <v>14526</v>
      </c>
      <c r="F2548" t="s">
        <v>5990</v>
      </c>
      <c r="G2548" t="s">
        <v>29</v>
      </c>
      <c r="H2548" t="s">
        <v>5991</v>
      </c>
      <c r="I2548" t="s">
        <v>39</v>
      </c>
      <c r="J2548" t="s">
        <v>22</v>
      </c>
      <c r="K2548" t="s">
        <v>136</v>
      </c>
      <c r="L2548" t="s">
        <v>41</v>
      </c>
      <c r="M2548">
        <f t="shared" si="158"/>
        <v>0</v>
      </c>
      <c r="O2548" t="s">
        <v>1351</v>
      </c>
      <c r="P2548">
        <f t="shared" si="159"/>
        <v>68798.28</v>
      </c>
      <c r="Q2548">
        <v>79998</v>
      </c>
      <c r="R2548" t="e">
        <v>#VALUE!</v>
      </c>
      <c r="S2548">
        <f t="shared" si="160"/>
        <v>2.9</v>
      </c>
    </row>
    <row r="2549" spans="1:19" x14ac:dyDescent="0.25">
      <c r="A2549" t="s">
        <v>120</v>
      </c>
      <c r="B2549" t="s">
        <v>1140</v>
      </c>
      <c r="C2549">
        <v>2014</v>
      </c>
      <c r="D2549">
        <f t="shared" si="157"/>
        <v>70312.064599999998</v>
      </c>
      <c r="E2549">
        <v>43690</v>
      </c>
      <c r="F2549" t="s">
        <v>5992</v>
      </c>
      <c r="G2549" t="s">
        <v>29</v>
      </c>
      <c r="H2549" t="s">
        <v>1142</v>
      </c>
      <c r="I2549" t="s">
        <v>72</v>
      </c>
      <c r="J2549" t="s">
        <v>22</v>
      </c>
      <c r="K2549" t="s">
        <v>22</v>
      </c>
      <c r="L2549" t="s">
        <v>41</v>
      </c>
      <c r="M2549">
        <f t="shared" si="158"/>
        <v>0</v>
      </c>
      <c r="N2549" t="s">
        <v>24</v>
      </c>
      <c r="O2549" t="s">
        <v>2737</v>
      </c>
      <c r="P2549">
        <f t="shared" si="159"/>
        <v>20210</v>
      </c>
      <c r="Q2549">
        <v>23500</v>
      </c>
      <c r="R2549">
        <v>402</v>
      </c>
      <c r="S2549">
        <f t="shared" si="160"/>
        <v>4.7</v>
      </c>
    </row>
    <row r="2550" spans="1:19" x14ac:dyDescent="0.25">
      <c r="A2550" t="s">
        <v>277</v>
      </c>
      <c r="B2550" t="s">
        <v>2161</v>
      </c>
      <c r="C2550">
        <v>2020</v>
      </c>
      <c r="D2550">
        <f t="shared" si="157"/>
        <v>46889.730239999997</v>
      </c>
      <c r="E2550">
        <v>29136</v>
      </c>
      <c r="F2550" t="s">
        <v>5993</v>
      </c>
      <c r="G2550" t="s">
        <v>29</v>
      </c>
      <c r="H2550" t="s">
        <v>155</v>
      </c>
      <c r="I2550" t="s">
        <v>39</v>
      </c>
      <c r="J2550" t="s">
        <v>118</v>
      </c>
      <c r="K2550" t="s">
        <v>214</v>
      </c>
      <c r="L2550" t="s">
        <v>41</v>
      </c>
      <c r="M2550">
        <f t="shared" si="158"/>
        <v>0</v>
      </c>
      <c r="O2550" t="s">
        <v>5994</v>
      </c>
      <c r="P2550">
        <f t="shared" si="159"/>
        <v>50394.28</v>
      </c>
      <c r="Q2550">
        <v>58598</v>
      </c>
      <c r="R2550" t="e">
        <v>#VALUE!</v>
      </c>
      <c r="S2550">
        <f t="shared" si="160"/>
        <v>3</v>
      </c>
    </row>
    <row r="2551" spans="1:19" x14ac:dyDescent="0.25">
      <c r="A2551" t="s">
        <v>363</v>
      </c>
      <c r="B2551" t="s">
        <v>4642</v>
      </c>
      <c r="C2551">
        <v>2017</v>
      </c>
      <c r="D2551">
        <f t="shared" si="157"/>
        <v>115969.0404</v>
      </c>
      <c r="E2551">
        <v>72060</v>
      </c>
      <c r="F2551" t="s">
        <v>5995</v>
      </c>
      <c r="G2551" t="s">
        <v>29</v>
      </c>
      <c r="H2551" t="s">
        <v>854</v>
      </c>
      <c r="I2551" t="s">
        <v>31</v>
      </c>
      <c r="J2551" t="s">
        <v>5996</v>
      </c>
      <c r="K2551" t="s">
        <v>4662</v>
      </c>
      <c r="L2551" t="s">
        <v>41</v>
      </c>
      <c r="M2551">
        <f t="shared" si="158"/>
        <v>0</v>
      </c>
      <c r="O2551" t="s">
        <v>2183</v>
      </c>
      <c r="P2551">
        <f t="shared" si="159"/>
        <v>21147.4</v>
      </c>
      <c r="Q2551">
        <v>24590</v>
      </c>
      <c r="R2551" t="e">
        <v>#VALUE!</v>
      </c>
      <c r="S2551" t="e">
        <f t="shared" si="160"/>
        <v>#VALUE!</v>
      </c>
    </row>
    <row r="2552" spans="1:19" x14ac:dyDescent="0.25">
      <c r="A2552" t="s">
        <v>97</v>
      </c>
      <c r="B2552" t="s">
        <v>5997</v>
      </c>
      <c r="C2552">
        <v>2023</v>
      </c>
      <c r="D2552">
        <f t="shared" si="157"/>
        <v>14162.191999999999</v>
      </c>
      <c r="E2552">
        <v>8800</v>
      </c>
      <c r="F2552" t="s">
        <v>5998</v>
      </c>
      <c r="G2552" t="s">
        <v>29</v>
      </c>
      <c r="H2552" t="s">
        <v>5406</v>
      </c>
      <c r="I2552" t="s">
        <v>72</v>
      </c>
      <c r="J2552" t="s">
        <v>61</v>
      </c>
      <c r="K2552" t="s">
        <v>22</v>
      </c>
      <c r="L2552" t="s">
        <v>41</v>
      </c>
      <c r="M2552">
        <f t="shared" si="158"/>
        <v>0</v>
      </c>
      <c r="N2552" t="s">
        <v>24</v>
      </c>
      <c r="O2552" t="s">
        <v>2758</v>
      </c>
      <c r="P2552">
        <f t="shared" si="159"/>
        <v>58910</v>
      </c>
      <c r="Q2552">
        <v>68500</v>
      </c>
      <c r="R2552">
        <v>389</v>
      </c>
      <c r="S2552">
        <f t="shared" si="160"/>
        <v>3.4</v>
      </c>
    </row>
    <row r="2553" spans="1:19" x14ac:dyDescent="0.25">
      <c r="A2553" t="s">
        <v>130</v>
      </c>
      <c r="B2553" t="s">
        <v>5999</v>
      </c>
      <c r="C2553">
        <v>2015</v>
      </c>
      <c r="D2553">
        <f t="shared" si="157"/>
        <v>138029.87312</v>
      </c>
      <c r="E2553">
        <v>85768</v>
      </c>
      <c r="F2553" t="s">
        <v>6000</v>
      </c>
      <c r="G2553" t="s">
        <v>29</v>
      </c>
      <c r="H2553" t="s">
        <v>6001</v>
      </c>
      <c r="I2553" t="s">
        <v>521</v>
      </c>
      <c r="J2553" t="s">
        <v>118</v>
      </c>
      <c r="K2553" t="s">
        <v>22</v>
      </c>
      <c r="L2553" t="s">
        <v>23</v>
      </c>
      <c r="M2553">
        <f t="shared" si="158"/>
        <v>1</v>
      </c>
      <c r="N2553" t="s">
        <v>24</v>
      </c>
      <c r="O2553" t="s">
        <v>2766</v>
      </c>
      <c r="P2553">
        <f t="shared" si="159"/>
        <v>7095</v>
      </c>
      <c r="Q2553">
        <v>8250</v>
      </c>
      <c r="R2553">
        <v>109</v>
      </c>
      <c r="S2553">
        <f t="shared" si="160"/>
        <v>1.6</v>
      </c>
    </row>
    <row r="2554" spans="1:19" x14ac:dyDescent="0.25">
      <c r="A2554" t="s">
        <v>120</v>
      </c>
      <c r="B2554" t="s">
        <v>1870</v>
      </c>
      <c r="C2554">
        <v>2022</v>
      </c>
      <c r="D2554">
        <f t="shared" si="157"/>
        <v>3596.8748999999998</v>
      </c>
      <c r="E2554">
        <v>2235</v>
      </c>
      <c r="F2554" t="s">
        <v>6002</v>
      </c>
      <c r="G2554" t="s">
        <v>46</v>
      </c>
      <c r="H2554" t="s">
        <v>3392</v>
      </c>
      <c r="I2554" t="s">
        <v>107</v>
      </c>
      <c r="J2554" t="s">
        <v>33</v>
      </c>
      <c r="K2554" t="s">
        <v>214</v>
      </c>
      <c r="L2554" t="s">
        <v>41</v>
      </c>
      <c r="M2554">
        <f t="shared" si="158"/>
        <v>0</v>
      </c>
      <c r="N2554" t="s">
        <v>24</v>
      </c>
      <c r="O2554" t="s">
        <v>5224</v>
      </c>
      <c r="P2554">
        <f t="shared" si="159"/>
        <v>94600</v>
      </c>
      <c r="Q2554">
        <v>110000</v>
      </c>
      <c r="R2554">
        <v>429</v>
      </c>
      <c r="S2554">
        <f t="shared" si="160"/>
        <v>3</v>
      </c>
    </row>
    <row r="2555" spans="1:19" x14ac:dyDescent="0.25">
      <c r="A2555" t="s">
        <v>1831</v>
      </c>
      <c r="B2555" t="s">
        <v>5760</v>
      </c>
      <c r="C2555">
        <v>2019</v>
      </c>
      <c r="D2555">
        <f t="shared" si="157"/>
        <v>195568.60613999999</v>
      </c>
      <c r="E2555">
        <v>121521</v>
      </c>
      <c r="F2555" t="s">
        <v>6003</v>
      </c>
      <c r="G2555" t="s">
        <v>29</v>
      </c>
      <c r="H2555" t="s">
        <v>854</v>
      </c>
      <c r="I2555" t="s">
        <v>123</v>
      </c>
      <c r="J2555" t="s">
        <v>6004</v>
      </c>
      <c r="K2555" t="s">
        <v>6005</v>
      </c>
      <c r="L2555" t="s">
        <v>41</v>
      </c>
      <c r="M2555">
        <f t="shared" si="158"/>
        <v>0</v>
      </c>
      <c r="N2555" t="s">
        <v>24</v>
      </c>
      <c r="O2555" t="s">
        <v>6006</v>
      </c>
      <c r="P2555">
        <f t="shared" si="159"/>
        <v>23023.919999999998</v>
      </c>
      <c r="Q2555">
        <v>26772</v>
      </c>
      <c r="R2555" t="e">
        <v>#VALUE!</v>
      </c>
      <c r="S2555" t="e">
        <f t="shared" si="160"/>
        <v>#VALUE!</v>
      </c>
    </row>
    <row r="2556" spans="1:19" x14ac:dyDescent="0.25">
      <c r="A2556" t="s">
        <v>277</v>
      </c>
      <c r="B2556" t="s">
        <v>4572</v>
      </c>
      <c r="C2556">
        <v>2015</v>
      </c>
      <c r="D2556">
        <f t="shared" si="157"/>
        <v>38141.358</v>
      </c>
      <c r="E2556">
        <v>23700</v>
      </c>
      <c r="F2556" t="s">
        <v>4377</v>
      </c>
      <c r="G2556" t="s">
        <v>29</v>
      </c>
      <c r="H2556" t="s">
        <v>5242</v>
      </c>
      <c r="I2556" t="s">
        <v>107</v>
      </c>
      <c r="J2556" t="s">
        <v>22</v>
      </c>
      <c r="K2556" t="s">
        <v>22</v>
      </c>
      <c r="L2556" t="s">
        <v>41</v>
      </c>
      <c r="M2556">
        <f t="shared" si="158"/>
        <v>0</v>
      </c>
      <c r="N2556" t="s">
        <v>24</v>
      </c>
      <c r="O2556" t="s">
        <v>6007</v>
      </c>
      <c r="P2556">
        <f t="shared" si="159"/>
        <v>124648.4</v>
      </c>
      <c r="Q2556">
        <v>144940</v>
      </c>
      <c r="R2556">
        <v>475</v>
      </c>
      <c r="S2556">
        <f t="shared" si="160"/>
        <v>3.8</v>
      </c>
    </row>
    <row r="2557" spans="1:19" x14ac:dyDescent="0.25">
      <c r="A2557" t="s">
        <v>68</v>
      </c>
      <c r="B2557" t="s">
        <v>3870</v>
      </c>
      <c r="C2557">
        <v>2013</v>
      </c>
      <c r="D2557">
        <f t="shared" si="157"/>
        <v>199558.16</v>
      </c>
      <c r="E2557">
        <v>124000</v>
      </c>
      <c r="F2557" t="s">
        <v>4539</v>
      </c>
      <c r="G2557" t="s">
        <v>29</v>
      </c>
      <c r="H2557" t="s">
        <v>1448</v>
      </c>
      <c r="I2557" t="s">
        <v>72</v>
      </c>
      <c r="J2557" t="s">
        <v>118</v>
      </c>
      <c r="K2557" t="s">
        <v>146</v>
      </c>
      <c r="L2557" t="s">
        <v>41</v>
      </c>
      <c r="M2557">
        <f t="shared" si="158"/>
        <v>0</v>
      </c>
      <c r="N2557" t="s">
        <v>24</v>
      </c>
      <c r="O2557" t="s">
        <v>2810</v>
      </c>
      <c r="P2557">
        <f t="shared" si="159"/>
        <v>10234</v>
      </c>
      <c r="Q2557">
        <v>11900</v>
      </c>
      <c r="R2557">
        <v>230</v>
      </c>
      <c r="S2557">
        <f t="shared" si="160"/>
        <v>3</v>
      </c>
    </row>
    <row r="2558" spans="1:19" x14ac:dyDescent="0.25">
      <c r="A2558" t="s">
        <v>56</v>
      </c>
      <c r="B2558" t="s">
        <v>2920</v>
      </c>
      <c r="C2558">
        <v>2018</v>
      </c>
      <c r="D2558">
        <f t="shared" si="157"/>
        <v>51917.308400000002</v>
      </c>
      <c r="E2558">
        <v>32260</v>
      </c>
      <c r="F2558" t="s">
        <v>6008</v>
      </c>
      <c r="G2558" t="s">
        <v>29</v>
      </c>
      <c r="H2558" t="s">
        <v>3317</v>
      </c>
      <c r="I2558" t="s">
        <v>72</v>
      </c>
      <c r="J2558" t="s">
        <v>22</v>
      </c>
      <c r="K2558" t="s">
        <v>22</v>
      </c>
      <c r="L2558" t="s">
        <v>41</v>
      </c>
      <c r="M2558">
        <f t="shared" si="158"/>
        <v>0</v>
      </c>
      <c r="N2558" t="s">
        <v>24</v>
      </c>
      <c r="O2558" t="s">
        <v>4983</v>
      </c>
      <c r="P2558">
        <f t="shared" si="159"/>
        <v>18059.14</v>
      </c>
      <c r="Q2558">
        <v>20999</v>
      </c>
      <c r="R2558">
        <v>201</v>
      </c>
      <c r="S2558">
        <f t="shared" si="160"/>
        <v>2.4</v>
      </c>
    </row>
    <row r="2559" spans="1:19" x14ac:dyDescent="0.25">
      <c r="A2559" t="s">
        <v>35</v>
      </c>
      <c r="B2559" t="s">
        <v>1373</v>
      </c>
      <c r="C2559">
        <v>2015</v>
      </c>
      <c r="D2559">
        <f t="shared" si="157"/>
        <v>148059.28</v>
      </c>
      <c r="E2559">
        <v>92000</v>
      </c>
      <c r="F2559" t="s">
        <v>2603</v>
      </c>
      <c r="G2559" t="s">
        <v>29</v>
      </c>
      <c r="H2559" t="s">
        <v>1375</v>
      </c>
      <c r="I2559" t="s">
        <v>21</v>
      </c>
      <c r="J2559" t="s">
        <v>22</v>
      </c>
      <c r="K2559" t="s">
        <v>22</v>
      </c>
      <c r="L2559" t="s">
        <v>41</v>
      </c>
      <c r="M2559">
        <f t="shared" si="158"/>
        <v>0</v>
      </c>
      <c r="N2559" t="s">
        <v>24</v>
      </c>
      <c r="O2559" t="s">
        <v>1815</v>
      </c>
      <c r="P2559">
        <f t="shared" si="159"/>
        <v>24080</v>
      </c>
      <c r="Q2559">
        <v>28000</v>
      </c>
      <c r="R2559">
        <v>301</v>
      </c>
      <c r="S2559">
        <f t="shared" si="160"/>
        <v>4.5999999999999996</v>
      </c>
    </row>
    <row r="2560" spans="1:19" x14ac:dyDescent="0.25">
      <c r="A2560" t="s">
        <v>97</v>
      </c>
      <c r="B2560" t="s">
        <v>738</v>
      </c>
      <c r="C2560">
        <v>2010</v>
      </c>
      <c r="D2560">
        <f t="shared" si="157"/>
        <v>434336.72590000002</v>
      </c>
      <c r="E2560">
        <v>269885</v>
      </c>
      <c r="F2560" t="s">
        <v>6009</v>
      </c>
      <c r="G2560" t="s">
        <v>29</v>
      </c>
      <c r="H2560" t="s">
        <v>1062</v>
      </c>
      <c r="I2560" t="s">
        <v>21</v>
      </c>
      <c r="J2560" t="s">
        <v>22</v>
      </c>
      <c r="K2560" t="s">
        <v>146</v>
      </c>
      <c r="L2560" t="s">
        <v>23</v>
      </c>
      <c r="M2560">
        <f t="shared" si="158"/>
        <v>1</v>
      </c>
      <c r="N2560" t="s">
        <v>24</v>
      </c>
      <c r="O2560" t="s">
        <v>1152</v>
      </c>
      <c r="P2560">
        <f t="shared" si="159"/>
        <v>19350</v>
      </c>
      <c r="Q2560">
        <v>22500</v>
      </c>
      <c r="R2560">
        <v>381</v>
      </c>
      <c r="S2560">
        <f t="shared" si="160"/>
        <v>5.7</v>
      </c>
    </row>
    <row r="2561" spans="1:19" x14ac:dyDescent="0.25">
      <c r="A2561" t="s">
        <v>148</v>
      </c>
      <c r="B2561" t="s">
        <v>1233</v>
      </c>
      <c r="C2561">
        <v>2008</v>
      </c>
      <c r="D2561">
        <f t="shared" si="157"/>
        <v>83452.325700000001</v>
      </c>
      <c r="E2561">
        <v>51855</v>
      </c>
      <c r="F2561" t="s">
        <v>6010</v>
      </c>
      <c r="G2561" t="s">
        <v>29</v>
      </c>
      <c r="H2561" t="s">
        <v>3967</v>
      </c>
      <c r="I2561" t="s">
        <v>21</v>
      </c>
      <c r="J2561" t="s">
        <v>214</v>
      </c>
      <c r="K2561" t="s">
        <v>214</v>
      </c>
      <c r="L2561" t="s">
        <v>41</v>
      </c>
      <c r="M2561">
        <f t="shared" si="158"/>
        <v>0</v>
      </c>
      <c r="N2561" t="s">
        <v>24</v>
      </c>
      <c r="O2561" t="s">
        <v>5840</v>
      </c>
      <c r="P2561">
        <f t="shared" si="159"/>
        <v>30874</v>
      </c>
      <c r="Q2561">
        <v>35900</v>
      </c>
      <c r="R2561">
        <v>430</v>
      </c>
      <c r="S2561">
        <f t="shared" si="160"/>
        <v>6.2</v>
      </c>
    </row>
    <row r="2562" spans="1:19" x14ac:dyDescent="0.25">
      <c r="A2562" t="s">
        <v>857</v>
      </c>
      <c r="B2562" t="s">
        <v>5942</v>
      </c>
      <c r="C2562">
        <v>2015</v>
      </c>
      <c r="D2562">
        <f t="shared" si="157"/>
        <v>199558.16</v>
      </c>
      <c r="E2562">
        <v>124000</v>
      </c>
      <c r="F2562" t="s">
        <v>4539</v>
      </c>
      <c r="G2562" t="s">
        <v>29</v>
      </c>
      <c r="H2562" t="s">
        <v>1883</v>
      </c>
      <c r="I2562" t="s">
        <v>134</v>
      </c>
      <c r="J2562" t="s">
        <v>118</v>
      </c>
      <c r="K2562" t="s">
        <v>146</v>
      </c>
      <c r="L2562" t="s">
        <v>23</v>
      </c>
      <c r="M2562">
        <f t="shared" si="158"/>
        <v>1</v>
      </c>
      <c r="N2562" t="s">
        <v>24</v>
      </c>
      <c r="O2562" t="s">
        <v>1671</v>
      </c>
      <c r="P2562">
        <f t="shared" si="159"/>
        <v>11094</v>
      </c>
      <c r="Q2562">
        <v>12900</v>
      </c>
      <c r="R2562">
        <v>184</v>
      </c>
      <c r="S2562">
        <f t="shared" si="160"/>
        <v>2.5</v>
      </c>
    </row>
    <row r="2563" spans="1:19" x14ac:dyDescent="0.25">
      <c r="A2563" t="s">
        <v>110</v>
      </c>
      <c r="B2563" t="s">
        <v>138</v>
      </c>
      <c r="C2563">
        <v>2015</v>
      </c>
      <c r="D2563">
        <f t="shared" ref="D2563:D2626" si="161">E2563*1.60934</f>
        <v>41842.839999999997</v>
      </c>
      <c r="E2563">
        <v>26000</v>
      </c>
      <c r="F2563" t="s">
        <v>895</v>
      </c>
      <c r="G2563" t="s">
        <v>29</v>
      </c>
      <c r="H2563" t="s">
        <v>140</v>
      </c>
      <c r="I2563" t="s">
        <v>95</v>
      </c>
      <c r="J2563" t="s">
        <v>40</v>
      </c>
      <c r="K2563" t="s">
        <v>214</v>
      </c>
      <c r="L2563" t="s">
        <v>41</v>
      </c>
      <c r="M2563">
        <f t="shared" ref="M2563:M2626" si="162">IF(ISNUMBER(SEARCH("At least 1 accident or damage reported", L2563)), 1, 0)</f>
        <v>0</v>
      </c>
      <c r="N2563" t="s">
        <v>24</v>
      </c>
      <c r="O2563" t="s">
        <v>285</v>
      </c>
      <c r="P2563">
        <f t="shared" ref="P2563:P2626" si="163">Q2563*0.86</f>
        <v>45150</v>
      </c>
      <c r="Q2563">
        <v>52500</v>
      </c>
      <c r="R2563">
        <v>550</v>
      </c>
      <c r="S2563">
        <f t="shared" ref="S2563:S2626" si="164">VALUE(SUBSTITUTE(MID(H2563, SEARCH("L", H2563)-4, 4), "L", ""))</f>
        <v>5</v>
      </c>
    </row>
    <row r="2564" spans="1:19" x14ac:dyDescent="0.25">
      <c r="A2564" t="s">
        <v>50</v>
      </c>
      <c r="B2564" t="s">
        <v>2818</v>
      </c>
      <c r="C2564">
        <v>2018</v>
      </c>
      <c r="D2564">
        <f t="shared" si="161"/>
        <v>58740.909999999996</v>
      </c>
      <c r="E2564">
        <v>36500</v>
      </c>
      <c r="F2564" t="s">
        <v>1561</v>
      </c>
      <c r="G2564" t="s">
        <v>29</v>
      </c>
      <c r="H2564" t="s">
        <v>782</v>
      </c>
      <c r="I2564" t="s">
        <v>21</v>
      </c>
      <c r="J2564" t="s">
        <v>33</v>
      </c>
      <c r="K2564" t="s">
        <v>61</v>
      </c>
      <c r="L2564" t="s">
        <v>23</v>
      </c>
      <c r="M2564">
        <f t="shared" si="162"/>
        <v>1</v>
      </c>
      <c r="N2564" t="s">
        <v>24</v>
      </c>
      <c r="O2564" t="s">
        <v>2347</v>
      </c>
      <c r="P2564">
        <f t="shared" si="163"/>
        <v>21930</v>
      </c>
      <c r="Q2564">
        <v>25500</v>
      </c>
      <c r="R2564">
        <v>220</v>
      </c>
      <c r="S2564">
        <f t="shared" si="164"/>
        <v>2</v>
      </c>
    </row>
    <row r="2565" spans="1:19" x14ac:dyDescent="0.25">
      <c r="A2565" t="s">
        <v>148</v>
      </c>
      <c r="B2565" t="s">
        <v>3223</v>
      </c>
      <c r="C2565">
        <v>2022</v>
      </c>
      <c r="D2565">
        <f t="shared" si="161"/>
        <v>2253.076</v>
      </c>
      <c r="E2565">
        <v>1400</v>
      </c>
      <c r="F2565" t="s">
        <v>5493</v>
      </c>
      <c r="G2565" t="s">
        <v>29</v>
      </c>
      <c r="H2565" t="s">
        <v>3196</v>
      </c>
      <c r="I2565" t="s">
        <v>165</v>
      </c>
      <c r="J2565" t="s">
        <v>22</v>
      </c>
      <c r="K2565" t="s">
        <v>22</v>
      </c>
      <c r="L2565" t="s">
        <v>41</v>
      </c>
      <c r="M2565">
        <f t="shared" si="162"/>
        <v>0</v>
      </c>
      <c r="N2565" t="s">
        <v>24</v>
      </c>
      <c r="O2565" t="s">
        <v>3166</v>
      </c>
      <c r="P2565">
        <f t="shared" si="163"/>
        <v>47214</v>
      </c>
      <c r="Q2565">
        <v>54900</v>
      </c>
      <c r="R2565">
        <v>455</v>
      </c>
      <c r="S2565">
        <f t="shared" si="164"/>
        <v>6.2</v>
      </c>
    </row>
    <row r="2566" spans="1:19" x14ac:dyDescent="0.25">
      <c r="A2566" t="s">
        <v>210</v>
      </c>
      <c r="B2566" t="s">
        <v>6011</v>
      </c>
      <c r="C2566">
        <v>2018</v>
      </c>
      <c r="D2566">
        <f t="shared" si="161"/>
        <v>27358.78</v>
      </c>
      <c r="E2566">
        <v>17000</v>
      </c>
      <c r="F2566" t="s">
        <v>1512</v>
      </c>
      <c r="G2566" t="s">
        <v>29</v>
      </c>
      <c r="H2566" t="s">
        <v>540</v>
      </c>
      <c r="I2566" t="s">
        <v>72</v>
      </c>
      <c r="J2566" t="s">
        <v>22</v>
      </c>
      <c r="K2566" t="s">
        <v>22</v>
      </c>
      <c r="L2566" t="s">
        <v>41</v>
      </c>
      <c r="M2566">
        <f t="shared" si="162"/>
        <v>0</v>
      </c>
      <c r="N2566" t="s">
        <v>24</v>
      </c>
      <c r="O2566" t="s">
        <v>1261</v>
      </c>
      <c r="P2566">
        <f t="shared" si="163"/>
        <v>33110</v>
      </c>
      <c r="Q2566">
        <v>38500</v>
      </c>
      <c r="R2566">
        <v>285</v>
      </c>
      <c r="S2566">
        <f t="shared" si="164"/>
        <v>3.6</v>
      </c>
    </row>
    <row r="2567" spans="1:19" x14ac:dyDescent="0.25">
      <c r="A2567" t="s">
        <v>237</v>
      </c>
      <c r="B2567" t="s">
        <v>5057</v>
      </c>
      <c r="C2567">
        <v>2021</v>
      </c>
      <c r="D2567">
        <f t="shared" si="161"/>
        <v>68799.285000000003</v>
      </c>
      <c r="E2567">
        <v>42750</v>
      </c>
      <c r="F2567" t="s">
        <v>3892</v>
      </c>
      <c r="G2567" t="s">
        <v>29</v>
      </c>
      <c r="H2567" t="s">
        <v>758</v>
      </c>
      <c r="I2567" t="s">
        <v>289</v>
      </c>
      <c r="J2567" t="s">
        <v>22</v>
      </c>
      <c r="K2567" t="s">
        <v>22</v>
      </c>
      <c r="L2567" t="s">
        <v>41</v>
      </c>
      <c r="M2567">
        <f t="shared" si="162"/>
        <v>0</v>
      </c>
      <c r="N2567" t="s">
        <v>24</v>
      </c>
      <c r="O2567" t="s">
        <v>6012</v>
      </c>
      <c r="P2567">
        <f t="shared" si="163"/>
        <v>22100.28</v>
      </c>
      <c r="Q2567">
        <v>25698</v>
      </c>
      <c r="R2567" t="e">
        <v>#VALUE!</v>
      </c>
      <c r="S2567" t="e">
        <f t="shared" si="164"/>
        <v>#VALUE!</v>
      </c>
    </row>
    <row r="2568" spans="1:19" x14ac:dyDescent="0.25">
      <c r="A2568" t="s">
        <v>277</v>
      </c>
      <c r="B2568" t="s">
        <v>661</v>
      </c>
      <c r="C2568">
        <v>2011</v>
      </c>
      <c r="D2568">
        <f t="shared" si="161"/>
        <v>109431.90132</v>
      </c>
      <c r="E2568">
        <v>67998</v>
      </c>
      <c r="F2568" t="s">
        <v>6013</v>
      </c>
      <c r="G2568" t="s">
        <v>29</v>
      </c>
      <c r="H2568" t="s">
        <v>2343</v>
      </c>
      <c r="I2568" t="s">
        <v>134</v>
      </c>
      <c r="J2568" t="s">
        <v>118</v>
      </c>
      <c r="K2568" t="s">
        <v>146</v>
      </c>
      <c r="L2568" t="s">
        <v>41</v>
      </c>
      <c r="M2568">
        <f t="shared" si="162"/>
        <v>0</v>
      </c>
      <c r="N2568" t="s">
        <v>24</v>
      </c>
      <c r="O2568" t="s">
        <v>411</v>
      </c>
      <c r="P2568">
        <f t="shared" si="163"/>
        <v>25800</v>
      </c>
      <c r="Q2568">
        <v>30000</v>
      </c>
      <c r="R2568">
        <v>265</v>
      </c>
      <c r="S2568">
        <f t="shared" si="164"/>
        <v>2.9</v>
      </c>
    </row>
    <row r="2569" spans="1:19" x14ac:dyDescent="0.25">
      <c r="A2569" t="s">
        <v>16</v>
      </c>
      <c r="B2569" t="s">
        <v>2989</v>
      </c>
      <c r="C2569">
        <v>2008</v>
      </c>
      <c r="D2569">
        <f t="shared" si="161"/>
        <v>103802.43</v>
      </c>
      <c r="E2569">
        <v>64500</v>
      </c>
      <c r="F2569" t="s">
        <v>6014</v>
      </c>
      <c r="G2569" t="s">
        <v>29</v>
      </c>
      <c r="H2569" t="s">
        <v>6015</v>
      </c>
      <c r="I2569" t="s">
        <v>839</v>
      </c>
      <c r="J2569" t="s">
        <v>22</v>
      </c>
      <c r="K2569" t="s">
        <v>214</v>
      </c>
      <c r="L2569" t="s">
        <v>23</v>
      </c>
      <c r="M2569">
        <f t="shared" si="162"/>
        <v>1</v>
      </c>
      <c r="N2569" t="s">
        <v>24</v>
      </c>
      <c r="O2569" t="s">
        <v>1236</v>
      </c>
      <c r="P2569">
        <f t="shared" si="163"/>
        <v>13760</v>
      </c>
      <c r="Q2569">
        <v>16000</v>
      </c>
      <c r="R2569">
        <v>300</v>
      </c>
      <c r="S2569">
        <f t="shared" si="164"/>
        <v>4.5999999999999996</v>
      </c>
    </row>
    <row r="2570" spans="1:19" x14ac:dyDescent="0.25">
      <c r="A2570" t="s">
        <v>97</v>
      </c>
      <c r="B2570" t="s">
        <v>3924</v>
      </c>
      <c r="C2570">
        <v>2007</v>
      </c>
      <c r="D2570">
        <f t="shared" si="161"/>
        <v>164152.68</v>
      </c>
      <c r="E2570">
        <v>102000</v>
      </c>
      <c r="F2570" t="s">
        <v>1975</v>
      </c>
      <c r="G2570" t="s">
        <v>29</v>
      </c>
      <c r="H2570" t="s">
        <v>3925</v>
      </c>
      <c r="I2570" t="s">
        <v>134</v>
      </c>
      <c r="J2570" t="s">
        <v>40</v>
      </c>
      <c r="K2570" t="s">
        <v>22</v>
      </c>
      <c r="L2570" t="s">
        <v>41</v>
      </c>
      <c r="M2570">
        <f t="shared" si="162"/>
        <v>0</v>
      </c>
      <c r="N2570" t="s">
        <v>24</v>
      </c>
      <c r="O2570" t="s">
        <v>974</v>
      </c>
      <c r="P2570">
        <f t="shared" si="163"/>
        <v>21414</v>
      </c>
      <c r="Q2570">
        <v>24900</v>
      </c>
      <c r="R2570">
        <v>239</v>
      </c>
      <c r="S2570">
        <f t="shared" si="164"/>
        <v>4</v>
      </c>
    </row>
    <row r="2571" spans="1:19" x14ac:dyDescent="0.25">
      <c r="A2571" t="s">
        <v>84</v>
      </c>
      <c r="B2571" t="s">
        <v>5388</v>
      </c>
      <c r="C2571">
        <v>2004</v>
      </c>
      <c r="D2571">
        <f t="shared" si="161"/>
        <v>233354.3</v>
      </c>
      <c r="E2571">
        <v>145000</v>
      </c>
      <c r="F2571" t="s">
        <v>4748</v>
      </c>
      <c r="G2571" t="s">
        <v>29</v>
      </c>
      <c r="H2571" t="s">
        <v>5686</v>
      </c>
      <c r="I2571" t="s">
        <v>72</v>
      </c>
      <c r="J2571" t="s">
        <v>73</v>
      </c>
      <c r="K2571" t="s">
        <v>146</v>
      </c>
      <c r="L2571" t="s">
        <v>41</v>
      </c>
      <c r="M2571">
        <f t="shared" si="162"/>
        <v>0</v>
      </c>
      <c r="N2571" t="s">
        <v>24</v>
      </c>
      <c r="O2571" t="s">
        <v>49</v>
      </c>
      <c r="P2571">
        <f t="shared" si="163"/>
        <v>13330</v>
      </c>
      <c r="Q2571">
        <v>15500</v>
      </c>
      <c r="R2571">
        <v>217</v>
      </c>
      <c r="S2571">
        <f t="shared" si="164"/>
        <v>4.5999999999999996</v>
      </c>
    </row>
    <row r="2572" spans="1:19" x14ac:dyDescent="0.25">
      <c r="A2572" t="s">
        <v>277</v>
      </c>
      <c r="B2572" t="s">
        <v>3208</v>
      </c>
      <c r="C2572">
        <v>2018</v>
      </c>
      <c r="D2572">
        <f t="shared" si="161"/>
        <v>80467</v>
      </c>
      <c r="E2572">
        <v>50000</v>
      </c>
      <c r="F2572" t="s">
        <v>1781</v>
      </c>
      <c r="G2572" t="s">
        <v>29</v>
      </c>
      <c r="H2572" t="s">
        <v>1231</v>
      </c>
      <c r="I2572" t="s">
        <v>72</v>
      </c>
      <c r="J2572" t="s">
        <v>40</v>
      </c>
      <c r="K2572" t="s">
        <v>22</v>
      </c>
      <c r="L2572" t="s">
        <v>23</v>
      </c>
      <c r="M2572">
        <f t="shared" si="162"/>
        <v>1</v>
      </c>
      <c r="N2572" t="s">
        <v>24</v>
      </c>
      <c r="O2572" t="s">
        <v>449</v>
      </c>
      <c r="P2572">
        <f t="shared" si="163"/>
        <v>47300</v>
      </c>
      <c r="Q2572">
        <v>55000</v>
      </c>
      <c r="R2572">
        <v>350</v>
      </c>
      <c r="S2572">
        <f t="shared" si="164"/>
        <v>2.5</v>
      </c>
    </row>
    <row r="2573" spans="1:19" x14ac:dyDescent="0.25">
      <c r="A2573" t="s">
        <v>148</v>
      </c>
      <c r="B2573" t="s">
        <v>1233</v>
      </c>
      <c r="C2573">
        <v>2004</v>
      </c>
      <c r="D2573">
        <f t="shared" si="161"/>
        <v>60546.589480000002</v>
      </c>
      <c r="E2573">
        <v>37622</v>
      </c>
      <c r="F2573" t="s">
        <v>6016</v>
      </c>
      <c r="G2573" t="s">
        <v>29</v>
      </c>
      <c r="H2573" t="s">
        <v>3640</v>
      </c>
      <c r="I2573" t="s">
        <v>72</v>
      </c>
      <c r="J2573" t="s">
        <v>40</v>
      </c>
      <c r="K2573" t="s">
        <v>146</v>
      </c>
      <c r="L2573" t="s">
        <v>41</v>
      </c>
      <c r="M2573">
        <f t="shared" si="162"/>
        <v>0</v>
      </c>
      <c r="N2573" t="s">
        <v>24</v>
      </c>
      <c r="O2573" t="s">
        <v>2347</v>
      </c>
      <c r="P2573">
        <f t="shared" si="163"/>
        <v>21930</v>
      </c>
      <c r="Q2573">
        <v>25500</v>
      </c>
      <c r="R2573">
        <v>350</v>
      </c>
      <c r="S2573">
        <f t="shared" si="164"/>
        <v>5.7</v>
      </c>
    </row>
    <row r="2574" spans="1:19" x14ac:dyDescent="0.25">
      <c r="A2574" t="s">
        <v>97</v>
      </c>
      <c r="B2574" t="s">
        <v>5257</v>
      </c>
      <c r="C2574">
        <v>2006</v>
      </c>
      <c r="D2574">
        <f t="shared" si="161"/>
        <v>144819.67858000001</v>
      </c>
      <c r="E2574">
        <v>89987</v>
      </c>
      <c r="F2574" t="s">
        <v>6017</v>
      </c>
      <c r="G2574" t="s">
        <v>29</v>
      </c>
      <c r="H2574" t="s">
        <v>275</v>
      </c>
      <c r="I2574" t="s">
        <v>247</v>
      </c>
      <c r="J2574" t="s">
        <v>73</v>
      </c>
      <c r="K2574" t="s">
        <v>146</v>
      </c>
      <c r="L2574" t="s">
        <v>41</v>
      </c>
      <c r="M2574">
        <f t="shared" si="162"/>
        <v>0</v>
      </c>
      <c r="N2574" t="s">
        <v>24</v>
      </c>
      <c r="O2574" t="s">
        <v>4673</v>
      </c>
      <c r="P2574">
        <f t="shared" si="163"/>
        <v>8169.14</v>
      </c>
      <c r="Q2574">
        <v>9499</v>
      </c>
      <c r="R2574">
        <v>268</v>
      </c>
      <c r="S2574">
        <f t="shared" si="164"/>
        <v>3.5</v>
      </c>
    </row>
    <row r="2575" spans="1:19" x14ac:dyDescent="0.25">
      <c r="A2575" t="s">
        <v>43</v>
      </c>
      <c r="B2575" t="s">
        <v>1946</v>
      </c>
      <c r="C2575">
        <v>2015</v>
      </c>
      <c r="D2575">
        <f t="shared" si="161"/>
        <v>219497.88260000001</v>
      </c>
      <c r="E2575">
        <v>136390</v>
      </c>
      <c r="F2575" t="s">
        <v>6018</v>
      </c>
      <c r="G2575" t="s">
        <v>29</v>
      </c>
      <c r="H2575" t="s">
        <v>869</v>
      </c>
      <c r="I2575" t="s">
        <v>2295</v>
      </c>
      <c r="J2575" t="s">
        <v>3620</v>
      </c>
      <c r="K2575" t="s">
        <v>22</v>
      </c>
      <c r="L2575" t="s">
        <v>41</v>
      </c>
      <c r="M2575">
        <f t="shared" si="162"/>
        <v>0</v>
      </c>
      <c r="N2575" t="s">
        <v>24</v>
      </c>
      <c r="O2575" t="s">
        <v>6019</v>
      </c>
      <c r="P2575">
        <f t="shared" si="163"/>
        <v>17604.2</v>
      </c>
      <c r="Q2575">
        <v>20470</v>
      </c>
      <c r="R2575" t="e">
        <v>#VALUE!</v>
      </c>
      <c r="S2575" t="e">
        <f t="shared" si="164"/>
        <v>#VALUE!</v>
      </c>
    </row>
    <row r="2576" spans="1:19" x14ac:dyDescent="0.25">
      <c r="A2576" t="s">
        <v>363</v>
      </c>
      <c r="B2576" t="s">
        <v>6020</v>
      </c>
      <c r="C2576">
        <v>1994</v>
      </c>
      <c r="D2576">
        <f t="shared" si="161"/>
        <v>144840.6</v>
      </c>
      <c r="E2576">
        <v>90000</v>
      </c>
      <c r="F2576" t="s">
        <v>2624</v>
      </c>
      <c r="G2576" t="s">
        <v>136</v>
      </c>
      <c r="H2576" t="s">
        <v>136</v>
      </c>
      <c r="I2576" t="s">
        <v>72</v>
      </c>
      <c r="J2576" t="s">
        <v>73</v>
      </c>
      <c r="K2576" t="s">
        <v>146</v>
      </c>
      <c r="L2576" t="s">
        <v>23</v>
      </c>
      <c r="M2576">
        <f t="shared" si="162"/>
        <v>1</v>
      </c>
      <c r="N2576" t="s">
        <v>24</v>
      </c>
      <c r="O2576" t="s">
        <v>6021</v>
      </c>
      <c r="P2576">
        <f t="shared" si="163"/>
        <v>2571.4</v>
      </c>
      <c r="Q2576">
        <v>2990</v>
      </c>
      <c r="R2576" t="e">
        <v>#VALUE!</v>
      </c>
      <c r="S2576" t="e">
        <f t="shared" si="164"/>
        <v>#VALUE!</v>
      </c>
    </row>
    <row r="2577" spans="1:19" x14ac:dyDescent="0.25">
      <c r="A2577" t="s">
        <v>148</v>
      </c>
      <c r="B2577" t="s">
        <v>3223</v>
      </c>
      <c r="C2577">
        <v>2015</v>
      </c>
      <c r="D2577">
        <f t="shared" si="161"/>
        <v>43452.18</v>
      </c>
      <c r="E2577">
        <v>27000</v>
      </c>
      <c r="F2577" t="s">
        <v>4271</v>
      </c>
      <c r="G2577" t="s">
        <v>29</v>
      </c>
      <c r="H2577" t="s">
        <v>3846</v>
      </c>
      <c r="I2577" t="s">
        <v>107</v>
      </c>
      <c r="J2577" t="s">
        <v>22</v>
      </c>
      <c r="K2577" t="s">
        <v>146</v>
      </c>
      <c r="L2577" t="s">
        <v>41</v>
      </c>
      <c r="M2577">
        <f t="shared" si="162"/>
        <v>0</v>
      </c>
      <c r="N2577" t="s">
        <v>24</v>
      </c>
      <c r="O2577" t="s">
        <v>1590</v>
      </c>
      <c r="P2577">
        <f t="shared" si="163"/>
        <v>28380</v>
      </c>
      <c r="Q2577">
        <v>33000</v>
      </c>
      <c r="R2577">
        <v>426</v>
      </c>
      <c r="S2577">
        <f t="shared" si="164"/>
        <v>6.2</v>
      </c>
    </row>
    <row r="2578" spans="1:19" x14ac:dyDescent="0.25">
      <c r="A2578" t="s">
        <v>210</v>
      </c>
      <c r="B2578" t="s">
        <v>6022</v>
      </c>
      <c r="C2578">
        <v>2004</v>
      </c>
      <c r="D2578">
        <f t="shared" si="161"/>
        <v>232984.15179999999</v>
      </c>
      <c r="E2578">
        <v>144770</v>
      </c>
      <c r="F2578" t="s">
        <v>6023</v>
      </c>
      <c r="G2578" t="s">
        <v>29</v>
      </c>
      <c r="H2578" t="s">
        <v>1272</v>
      </c>
      <c r="I2578" t="s">
        <v>557</v>
      </c>
      <c r="J2578" t="s">
        <v>146</v>
      </c>
      <c r="K2578" t="s">
        <v>146</v>
      </c>
      <c r="L2578" t="s">
        <v>23</v>
      </c>
      <c r="M2578">
        <f t="shared" si="162"/>
        <v>1</v>
      </c>
      <c r="N2578" t="s">
        <v>24</v>
      </c>
      <c r="O2578" t="s">
        <v>319</v>
      </c>
      <c r="P2578">
        <f t="shared" si="163"/>
        <v>5590</v>
      </c>
      <c r="Q2578">
        <v>6500</v>
      </c>
      <c r="R2578">
        <v>210</v>
      </c>
      <c r="S2578">
        <f t="shared" si="164"/>
        <v>3.7</v>
      </c>
    </row>
    <row r="2579" spans="1:19" x14ac:dyDescent="0.25">
      <c r="A2579" t="s">
        <v>97</v>
      </c>
      <c r="B2579" t="s">
        <v>3429</v>
      </c>
      <c r="C2579">
        <v>2011</v>
      </c>
      <c r="D2579">
        <f t="shared" si="161"/>
        <v>252666.38</v>
      </c>
      <c r="E2579">
        <v>157000</v>
      </c>
      <c r="F2579" t="s">
        <v>6024</v>
      </c>
      <c r="G2579" t="s">
        <v>29</v>
      </c>
      <c r="H2579" t="s">
        <v>3431</v>
      </c>
      <c r="I2579" t="s">
        <v>107</v>
      </c>
      <c r="J2579" t="s">
        <v>22</v>
      </c>
      <c r="K2579" t="s">
        <v>146</v>
      </c>
      <c r="L2579" t="s">
        <v>41</v>
      </c>
      <c r="M2579">
        <f t="shared" si="162"/>
        <v>0</v>
      </c>
      <c r="N2579" t="s">
        <v>24</v>
      </c>
      <c r="O2579" t="s">
        <v>2737</v>
      </c>
      <c r="P2579">
        <f t="shared" si="163"/>
        <v>20210</v>
      </c>
      <c r="Q2579">
        <v>23500</v>
      </c>
      <c r="R2579">
        <v>270</v>
      </c>
      <c r="S2579">
        <f t="shared" si="164"/>
        <v>4</v>
      </c>
    </row>
    <row r="2580" spans="1:19" x14ac:dyDescent="0.25">
      <c r="A2580" t="s">
        <v>68</v>
      </c>
      <c r="B2580" t="s">
        <v>2448</v>
      </c>
      <c r="C2580">
        <v>2010</v>
      </c>
      <c r="D2580">
        <f t="shared" si="161"/>
        <v>212432.88</v>
      </c>
      <c r="E2580">
        <v>132000</v>
      </c>
      <c r="F2580" t="s">
        <v>2134</v>
      </c>
      <c r="G2580" t="s">
        <v>29</v>
      </c>
      <c r="H2580" t="s">
        <v>1448</v>
      </c>
      <c r="I2580" t="s">
        <v>107</v>
      </c>
      <c r="J2580" t="s">
        <v>61</v>
      </c>
      <c r="K2580" t="s">
        <v>22</v>
      </c>
      <c r="L2580" t="s">
        <v>23</v>
      </c>
      <c r="M2580">
        <f t="shared" si="162"/>
        <v>1</v>
      </c>
      <c r="N2580" t="s">
        <v>24</v>
      </c>
      <c r="O2580" t="s">
        <v>726</v>
      </c>
      <c r="P2580">
        <f t="shared" si="163"/>
        <v>7310</v>
      </c>
      <c r="Q2580">
        <v>8500</v>
      </c>
      <c r="R2580">
        <v>230</v>
      </c>
      <c r="S2580">
        <f t="shared" si="164"/>
        <v>3</v>
      </c>
    </row>
    <row r="2581" spans="1:19" x14ac:dyDescent="0.25">
      <c r="A2581" t="s">
        <v>16</v>
      </c>
      <c r="B2581" t="s">
        <v>6025</v>
      </c>
      <c r="C2581">
        <v>2002</v>
      </c>
      <c r="D2581">
        <f t="shared" si="161"/>
        <v>220479.58</v>
      </c>
      <c r="E2581">
        <v>137000</v>
      </c>
      <c r="F2581" t="s">
        <v>1362</v>
      </c>
      <c r="G2581" t="s">
        <v>245</v>
      </c>
      <c r="H2581" t="s">
        <v>5387</v>
      </c>
      <c r="I2581" t="s">
        <v>557</v>
      </c>
      <c r="J2581" t="s">
        <v>226</v>
      </c>
      <c r="K2581" t="s">
        <v>226</v>
      </c>
      <c r="L2581" t="s">
        <v>41</v>
      </c>
      <c r="M2581">
        <f t="shared" si="162"/>
        <v>0</v>
      </c>
      <c r="N2581" t="s">
        <v>24</v>
      </c>
      <c r="O2581" t="s">
        <v>1096</v>
      </c>
      <c r="P2581">
        <f t="shared" si="163"/>
        <v>12900</v>
      </c>
      <c r="Q2581">
        <v>15000</v>
      </c>
      <c r="R2581">
        <v>250</v>
      </c>
      <c r="S2581">
        <f t="shared" si="164"/>
        <v>7.3</v>
      </c>
    </row>
    <row r="2582" spans="1:19" x14ac:dyDescent="0.25">
      <c r="A2582" t="s">
        <v>35</v>
      </c>
      <c r="B2582" t="s">
        <v>4610</v>
      </c>
      <c r="C2582">
        <v>2018</v>
      </c>
      <c r="D2582">
        <f t="shared" si="161"/>
        <v>82063.465280000004</v>
      </c>
      <c r="E2582">
        <v>50992</v>
      </c>
      <c r="F2582" t="s">
        <v>6026</v>
      </c>
      <c r="G2582" t="s">
        <v>29</v>
      </c>
      <c r="H2582" t="s">
        <v>3657</v>
      </c>
      <c r="I2582" t="s">
        <v>72</v>
      </c>
      <c r="J2582" t="s">
        <v>118</v>
      </c>
      <c r="K2582" t="s">
        <v>33</v>
      </c>
      <c r="L2582" t="s">
        <v>23</v>
      </c>
      <c r="M2582">
        <f t="shared" si="162"/>
        <v>1</v>
      </c>
      <c r="N2582" t="s">
        <v>24</v>
      </c>
      <c r="O2582" t="s">
        <v>1815</v>
      </c>
      <c r="P2582">
        <f t="shared" si="163"/>
        <v>24080</v>
      </c>
      <c r="Q2582">
        <v>28000</v>
      </c>
      <c r="R2582">
        <v>260</v>
      </c>
      <c r="S2582">
        <f t="shared" si="164"/>
        <v>3.5</v>
      </c>
    </row>
    <row r="2583" spans="1:19" x14ac:dyDescent="0.25">
      <c r="A2583" t="s">
        <v>363</v>
      </c>
      <c r="B2583" t="s">
        <v>6027</v>
      </c>
      <c r="C2583">
        <v>2010</v>
      </c>
      <c r="D2583">
        <f t="shared" si="161"/>
        <v>170203.7984</v>
      </c>
      <c r="E2583">
        <v>105760</v>
      </c>
      <c r="F2583" t="s">
        <v>6028</v>
      </c>
      <c r="G2583" t="s">
        <v>29</v>
      </c>
      <c r="H2583" t="s">
        <v>3193</v>
      </c>
      <c r="I2583" t="s">
        <v>21</v>
      </c>
      <c r="J2583" t="s">
        <v>22</v>
      </c>
      <c r="K2583" t="s">
        <v>22</v>
      </c>
      <c r="L2583" t="s">
        <v>41</v>
      </c>
      <c r="M2583">
        <f t="shared" si="162"/>
        <v>0</v>
      </c>
      <c r="N2583" t="s">
        <v>24</v>
      </c>
      <c r="O2583" t="s">
        <v>1671</v>
      </c>
      <c r="P2583">
        <f t="shared" si="163"/>
        <v>11094</v>
      </c>
      <c r="Q2583">
        <v>12900</v>
      </c>
      <c r="R2583">
        <v>270</v>
      </c>
      <c r="S2583">
        <f t="shared" si="164"/>
        <v>3</v>
      </c>
    </row>
    <row r="2584" spans="1:19" x14ac:dyDescent="0.25">
      <c r="A2584" t="s">
        <v>35</v>
      </c>
      <c r="B2584" t="s">
        <v>508</v>
      </c>
      <c r="C2584">
        <v>2018</v>
      </c>
      <c r="D2584">
        <f t="shared" si="161"/>
        <v>47958.332000000002</v>
      </c>
      <c r="E2584">
        <v>29800</v>
      </c>
      <c r="F2584" t="s">
        <v>1622</v>
      </c>
      <c r="G2584" t="s">
        <v>29</v>
      </c>
      <c r="H2584" t="s">
        <v>1721</v>
      </c>
      <c r="I2584" t="s">
        <v>165</v>
      </c>
      <c r="J2584" t="s">
        <v>22</v>
      </c>
      <c r="K2584" t="s">
        <v>22</v>
      </c>
      <c r="L2584" t="s">
        <v>41</v>
      </c>
      <c r="M2584">
        <f t="shared" si="162"/>
        <v>0</v>
      </c>
      <c r="N2584" t="s">
        <v>24</v>
      </c>
      <c r="O2584" t="s">
        <v>6029</v>
      </c>
      <c r="P2584">
        <f t="shared" si="163"/>
        <v>58905.7</v>
      </c>
      <c r="Q2584">
        <v>68495</v>
      </c>
      <c r="R2584">
        <v>471</v>
      </c>
      <c r="S2584">
        <f t="shared" si="164"/>
        <v>5</v>
      </c>
    </row>
    <row r="2585" spans="1:19" x14ac:dyDescent="0.25">
      <c r="A2585" t="s">
        <v>68</v>
      </c>
      <c r="B2585" t="s">
        <v>528</v>
      </c>
      <c r="C2585">
        <v>2019</v>
      </c>
      <c r="D2585">
        <f t="shared" si="161"/>
        <v>33796.14</v>
      </c>
      <c r="E2585">
        <v>21000</v>
      </c>
      <c r="F2585" t="s">
        <v>650</v>
      </c>
      <c r="G2585" t="s">
        <v>29</v>
      </c>
      <c r="H2585" t="s">
        <v>2387</v>
      </c>
      <c r="I2585" t="s">
        <v>107</v>
      </c>
      <c r="J2585" t="s">
        <v>40</v>
      </c>
      <c r="K2585" t="s">
        <v>22</v>
      </c>
      <c r="L2585" t="s">
        <v>23</v>
      </c>
      <c r="M2585">
        <f t="shared" si="162"/>
        <v>1</v>
      </c>
      <c r="N2585" t="s">
        <v>24</v>
      </c>
      <c r="O2585" t="s">
        <v>333</v>
      </c>
      <c r="P2585">
        <f t="shared" si="163"/>
        <v>36120</v>
      </c>
      <c r="Q2585">
        <v>42000</v>
      </c>
      <c r="R2585">
        <v>335</v>
      </c>
      <c r="S2585">
        <f t="shared" si="164"/>
        <v>3</v>
      </c>
    </row>
    <row r="2586" spans="1:19" x14ac:dyDescent="0.25">
      <c r="A2586" t="s">
        <v>148</v>
      </c>
      <c r="B2586" t="s">
        <v>1233</v>
      </c>
      <c r="C2586">
        <v>1998</v>
      </c>
      <c r="D2586">
        <f t="shared" si="161"/>
        <v>244933.5013</v>
      </c>
      <c r="E2586">
        <v>152195</v>
      </c>
      <c r="F2586" t="s">
        <v>6030</v>
      </c>
      <c r="G2586" t="s">
        <v>29</v>
      </c>
      <c r="H2586" t="s">
        <v>2122</v>
      </c>
      <c r="I2586" t="s">
        <v>72</v>
      </c>
      <c r="J2586" t="s">
        <v>22</v>
      </c>
      <c r="K2586" t="s">
        <v>22</v>
      </c>
      <c r="L2586" t="s">
        <v>41</v>
      </c>
      <c r="M2586">
        <f t="shared" si="162"/>
        <v>0</v>
      </c>
      <c r="N2586" t="s">
        <v>24</v>
      </c>
      <c r="O2586" t="s">
        <v>1011</v>
      </c>
      <c r="P2586">
        <f t="shared" si="163"/>
        <v>8514</v>
      </c>
      <c r="Q2586">
        <v>9900</v>
      </c>
      <c r="R2586">
        <v>340</v>
      </c>
      <c r="S2586">
        <f t="shared" si="164"/>
        <v>5.7</v>
      </c>
    </row>
    <row r="2587" spans="1:19" x14ac:dyDescent="0.25">
      <c r="A2587" t="s">
        <v>292</v>
      </c>
      <c r="B2587" t="s">
        <v>293</v>
      </c>
      <c r="C2587">
        <v>2006</v>
      </c>
      <c r="D2587">
        <f t="shared" si="161"/>
        <v>273426.86599999998</v>
      </c>
      <c r="E2587">
        <v>169900</v>
      </c>
      <c r="F2587" t="s">
        <v>6031</v>
      </c>
      <c r="G2587" t="s">
        <v>29</v>
      </c>
      <c r="H2587" t="s">
        <v>295</v>
      </c>
      <c r="I2587" t="s">
        <v>72</v>
      </c>
      <c r="J2587" t="s">
        <v>487</v>
      </c>
      <c r="K2587" t="s">
        <v>22</v>
      </c>
      <c r="L2587" t="s">
        <v>23</v>
      </c>
      <c r="M2587">
        <f t="shared" si="162"/>
        <v>1</v>
      </c>
      <c r="N2587" t="s">
        <v>24</v>
      </c>
      <c r="O2587" t="s">
        <v>959</v>
      </c>
      <c r="P2587">
        <f t="shared" si="163"/>
        <v>14534</v>
      </c>
      <c r="Q2587">
        <v>16900</v>
      </c>
      <c r="R2587">
        <v>325</v>
      </c>
      <c r="S2587">
        <f t="shared" si="164"/>
        <v>6</v>
      </c>
    </row>
    <row r="2588" spans="1:19" x14ac:dyDescent="0.25">
      <c r="A2588" t="s">
        <v>328</v>
      </c>
      <c r="B2588" t="s">
        <v>815</v>
      </c>
      <c r="C2588">
        <v>2008</v>
      </c>
      <c r="D2588">
        <f t="shared" si="161"/>
        <v>315430.64</v>
      </c>
      <c r="E2588">
        <v>196000</v>
      </c>
      <c r="F2588" t="s">
        <v>6032</v>
      </c>
      <c r="G2588" t="s">
        <v>29</v>
      </c>
      <c r="H2588" t="s">
        <v>817</v>
      </c>
      <c r="I2588" t="s">
        <v>72</v>
      </c>
      <c r="J2588" t="s">
        <v>22</v>
      </c>
      <c r="K2588" t="s">
        <v>146</v>
      </c>
      <c r="L2588" t="s">
        <v>41</v>
      </c>
      <c r="M2588">
        <f t="shared" si="162"/>
        <v>0</v>
      </c>
      <c r="N2588" t="s">
        <v>24</v>
      </c>
      <c r="O2588" t="s">
        <v>5509</v>
      </c>
      <c r="P2588">
        <f t="shared" si="163"/>
        <v>5589.14</v>
      </c>
      <c r="Q2588">
        <v>6499</v>
      </c>
      <c r="R2588">
        <v>235</v>
      </c>
      <c r="S2588">
        <f t="shared" si="164"/>
        <v>3.2</v>
      </c>
    </row>
    <row r="2589" spans="1:19" x14ac:dyDescent="0.25">
      <c r="A2589" t="s">
        <v>210</v>
      </c>
      <c r="B2589" t="s">
        <v>1004</v>
      </c>
      <c r="C2589">
        <v>2009</v>
      </c>
      <c r="D2589">
        <f t="shared" si="161"/>
        <v>289739.13624000002</v>
      </c>
      <c r="E2589">
        <v>180036</v>
      </c>
      <c r="F2589" t="s">
        <v>6033</v>
      </c>
      <c r="G2589" t="s">
        <v>29</v>
      </c>
      <c r="H2589" t="s">
        <v>4376</v>
      </c>
      <c r="I2589" t="s">
        <v>72</v>
      </c>
      <c r="J2589" t="s">
        <v>22</v>
      </c>
      <c r="K2589" t="s">
        <v>22</v>
      </c>
      <c r="L2589" t="s">
        <v>23</v>
      </c>
      <c r="M2589">
        <f t="shared" si="162"/>
        <v>1</v>
      </c>
      <c r="N2589" t="s">
        <v>24</v>
      </c>
      <c r="O2589" t="s">
        <v>6034</v>
      </c>
      <c r="P2589">
        <f t="shared" si="163"/>
        <v>7826</v>
      </c>
      <c r="Q2589">
        <v>9100</v>
      </c>
      <c r="R2589">
        <v>202</v>
      </c>
      <c r="S2589">
        <f t="shared" si="164"/>
        <v>3.8</v>
      </c>
    </row>
    <row r="2590" spans="1:19" x14ac:dyDescent="0.25">
      <c r="A2590" t="s">
        <v>84</v>
      </c>
      <c r="B2590" t="s">
        <v>6035</v>
      </c>
      <c r="C2590">
        <v>2017</v>
      </c>
      <c r="D2590">
        <f t="shared" si="161"/>
        <v>93209.754119999998</v>
      </c>
      <c r="E2590">
        <v>57918</v>
      </c>
      <c r="F2590" t="s">
        <v>6036</v>
      </c>
      <c r="G2590" t="s">
        <v>29</v>
      </c>
      <c r="H2590" t="s">
        <v>410</v>
      </c>
      <c r="I2590" t="s">
        <v>107</v>
      </c>
      <c r="J2590" t="s">
        <v>33</v>
      </c>
      <c r="K2590" t="s">
        <v>33</v>
      </c>
      <c r="L2590" t="s">
        <v>41</v>
      </c>
      <c r="M2590">
        <f t="shared" si="162"/>
        <v>0</v>
      </c>
      <c r="N2590" t="s">
        <v>24</v>
      </c>
      <c r="O2590" t="s">
        <v>1945</v>
      </c>
      <c r="P2590">
        <f t="shared" si="163"/>
        <v>28810</v>
      </c>
      <c r="Q2590">
        <v>33500</v>
      </c>
      <c r="R2590">
        <v>340</v>
      </c>
      <c r="S2590">
        <f t="shared" si="164"/>
        <v>3</v>
      </c>
    </row>
    <row r="2591" spans="1:19" x14ac:dyDescent="0.25">
      <c r="A2591" t="s">
        <v>68</v>
      </c>
      <c r="B2591" t="s">
        <v>216</v>
      </c>
      <c r="C2591">
        <v>2017</v>
      </c>
      <c r="D2591">
        <f t="shared" si="161"/>
        <v>158680.924</v>
      </c>
      <c r="E2591">
        <v>98600</v>
      </c>
      <c r="F2591" t="s">
        <v>6037</v>
      </c>
      <c r="G2591" t="s">
        <v>29</v>
      </c>
      <c r="H2591" t="s">
        <v>933</v>
      </c>
      <c r="I2591" t="s">
        <v>95</v>
      </c>
      <c r="J2591" t="s">
        <v>61</v>
      </c>
      <c r="K2591" t="s">
        <v>22</v>
      </c>
      <c r="L2591" t="s">
        <v>41</v>
      </c>
      <c r="M2591">
        <f t="shared" si="162"/>
        <v>0</v>
      </c>
      <c r="N2591" t="s">
        <v>24</v>
      </c>
      <c r="O2591" t="s">
        <v>741</v>
      </c>
      <c r="P2591">
        <f t="shared" si="163"/>
        <v>22790</v>
      </c>
      <c r="Q2591">
        <v>26500</v>
      </c>
      <c r="R2591">
        <v>320</v>
      </c>
      <c r="S2591">
        <f t="shared" si="164"/>
        <v>3</v>
      </c>
    </row>
    <row r="2592" spans="1:19" x14ac:dyDescent="0.25">
      <c r="A2592" t="s">
        <v>16</v>
      </c>
      <c r="B2592" t="s">
        <v>1603</v>
      </c>
      <c r="C2592">
        <v>2018</v>
      </c>
      <c r="D2592">
        <f t="shared" si="161"/>
        <v>193120.8</v>
      </c>
      <c r="E2592">
        <v>120000</v>
      </c>
      <c r="F2592" t="s">
        <v>302</v>
      </c>
      <c r="G2592" t="s">
        <v>245</v>
      </c>
      <c r="H2592" t="s">
        <v>2729</v>
      </c>
      <c r="I2592" t="s">
        <v>21</v>
      </c>
      <c r="J2592" t="s">
        <v>61</v>
      </c>
      <c r="K2592" t="s">
        <v>22</v>
      </c>
      <c r="L2592" t="s">
        <v>23</v>
      </c>
      <c r="M2592">
        <f t="shared" si="162"/>
        <v>1</v>
      </c>
      <c r="N2592" t="s">
        <v>24</v>
      </c>
      <c r="O2592" t="s">
        <v>449</v>
      </c>
      <c r="P2592">
        <f t="shared" si="163"/>
        <v>47300</v>
      </c>
      <c r="Q2592">
        <v>55000</v>
      </c>
      <c r="R2592">
        <v>450</v>
      </c>
      <c r="S2592">
        <f t="shared" si="164"/>
        <v>6.7</v>
      </c>
    </row>
    <row r="2593" spans="1:19" x14ac:dyDescent="0.25">
      <c r="A2593" t="s">
        <v>68</v>
      </c>
      <c r="B2593" t="s">
        <v>5745</v>
      </c>
      <c r="C2593">
        <v>2022</v>
      </c>
      <c r="D2593">
        <f t="shared" si="161"/>
        <v>22963.672460000002</v>
      </c>
      <c r="E2593">
        <v>14269</v>
      </c>
      <c r="F2593" t="s">
        <v>6038</v>
      </c>
      <c r="G2593" t="s">
        <v>29</v>
      </c>
      <c r="H2593" t="s">
        <v>2224</v>
      </c>
      <c r="I2593" t="s">
        <v>95</v>
      </c>
      <c r="J2593" t="s">
        <v>33</v>
      </c>
      <c r="K2593" t="s">
        <v>487</v>
      </c>
      <c r="L2593" t="s">
        <v>41</v>
      </c>
      <c r="M2593">
        <f t="shared" si="162"/>
        <v>0</v>
      </c>
      <c r="N2593" t="s">
        <v>24</v>
      </c>
      <c r="O2593" t="s">
        <v>445</v>
      </c>
      <c r="P2593">
        <f t="shared" si="163"/>
        <v>68800</v>
      </c>
      <c r="Q2593">
        <v>80000</v>
      </c>
      <c r="R2593">
        <v>503</v>
      </c>
      <c r="S2593">
        <f t="shared" si="164"/>
        <v>3</v>
      </c>
    </row>
    <row r="2594" spans="1:19" x14ac:dyDescent="0.25">
      <c r="A2594" t="s">
        <v>35</v>
      </c>
      <c r="B2594" t="s">
        <v>508</v>
      </c>
      <c r="C2594">
        <v>2022</v>
      </c>
      <c r="D2594">
        <f t="shared" si="161"/>
        <v>11064.2125</v>
      </c>
      <c r="E2594">
        <v>6875</v>
      </c>
      <c r="F2594" t="s">
        <v>6039</v>
      </c>
      <c r="G2594" t="s">
        <v>29</v>
      </c>
      <c r="H2594" t="s">
        <v>1721</v>
      </c>
      <c r="I2594" t="s">
        <v>72</v>
      </c>
      <c r="J2594" t="s">
        <v>118</v>
      </c>
      <c r="K2594" t="s">
        <v>22</v>
      </c>
      <c r="L2594" t="s">
        <v>41</v>
      </c>
      <c r="M2594">
        <f t="shared" si="162"/>
        <v>0</v>
      </c>
      <c r="N2594" t="s">
        <v>24</v>
      </c>
      <c r="O2594" t="s">
        <v>4257</v>
      </c>
      <c r="P2594">
        <f t="shared" si="163"/>
        <v>76540</v>
      </c>
      <c r="Q2594">
        <v>89000</v>
      </c>
      <c r="R2594">
        <v>471</v>
      </c>
      <c r="S2594">
        <f t="shared" si="164"/>
        <v>5</v>
      </c>
    </row>
    <row r="2595" spans="1:19" x14ac:dyDescent="0.25">
      <c r="A2595" t="s">
        <v>237</v>
      </c>
      <c r="B2595" t="s">
        <v>6040</v>
      </c>
      <c r="C2595">
        <v>2019</v>
      </c>
      <c r="D2595">
        <f t="shared" si="161"/>
        <v>88674.634000000005</v>
      </c>
      <c r="E2595">
        <v>55100</v>
      </c>
      <c r="F2595" t="s">
        <v>6041</v>
      </c>
      <c r="G2595" t="s">
        <v>29</v>
      </c>
      <c r="H2595" t="s">
        <v>758</v>
      </c>
      <c r="I2595" t="s">
        <v>289</v>
      </c>
      <c r="J2595" t="s">
        <v>118</v>
      </c>
      <c r="K2595" t="s">
        <v>33</v>
      </c>
      <c r="L2595" t="s">
        <v>41</v>
      </c>
      <c r="M2595">
        <f t="shared" si="162"/>
        <v>0</v>
      </c>
      <c r="O2595" t="s">
        <v>6042</v>
      </c>
      <c r="P2595">
        <f t="shared" si="163"/>
        <v>24358.639999999999</v>
      </c>
      <c r="Q2595">
        <v>28324</v>
      </c>
      <c r="R2595" t="e">
        <v>#VALUE!</v>
      </c>
      <c r="S2595" t="e">
        <f t="shared" si="164"/>
        <v>#VALUE!</v>
      </c>
    </row>
    <row r="2596" spans="1:19" x14ac:dyDescent="0.25">
      <c r="A2596" t="s">
        <v>277</v>
      </c>
      <c r="B2596" t="s">
        <v>6043</v>
      </c>
      <c r="C2596">
        <v>2012</v>
      </c>
      <c r="D2596">
        <f t="shared" si="161"/>
        <v>78857.66</v>
      </c>
      <c r="E2596">
        <v>49000</v>
      </c>
      <c r="F2596" t="s">
        <v>2610</v>
      </c>
      <c r="G2596" t="s">
        <v>29</v>
      </c>
      <c r="H2596" t="s">
        <v>2779</v>
      </c>
      <c r="I2596" t="s">
        <v>48</v>
      </c>
      <c r="J2596" t="s">
        <v>118</v>
      </c>
      <c r="K2596" t="s">
        <v>22</v>
      </c>
      <c r="M2596">
        <f t="shared" si="162"/>
        <v>0</v>
      </c>
      <c r="O2596" t="s">
        <v>3331</v>
      </c>
      <c r="P2596">
        <f t="shared" si="163"/>
        <v>35690</v>
      </c>
      <c r="Q2596">
        <v>41500</v>
      </c>
      <c r="R2596">
        <v>400</v>
      </c>
      <c r="S2596">
        <f t="shared" si="164"/>
        <v>4.8</v>
      </c>
    </row>
    <row r="2597" spans="1:19" x14ac:dyDescent="0.25">
      <c r="A2597" t="s">
        <v>68</v>
      </c>
      <c r="B2597" t="s">
        <v>4739</v>
      </c>
      <c r="C2597">
        <v>2009</v>
      </c>
      <c r="D2597">
        <f t="shared" si="161"/>
        <v>120056.764</v>
      </c>
      <c r="E2597">
        <v>74600</v>
      </c>
      <c r="F2597" t="s">
        <v>6044</v>
      </c>
      <c r="G2597" t="s">
        <v>29</v>
      </c>
      <c r="H2597" t="s">
        <v>3059</v>
      </c>
      <c r="I2597" t="s">
        <v>72</v>
      </c>
      <c r="J2597" t="s">
        <v>118</v>
      </c>
      <c r="K2597" t="s">
        <v>108</v>
      </c>
      <c r="L2597" t="s">
        <v>41</v>
      </c>
      <c r="M2597">
        <f t="shared" si="162"/>
        <v>0</v>
      </c>
      <c r="N2597" t="s">
        <v>24</v>
      </c>
      <c r="O2597" t="s">
        <v>1096</v>
      </c>
      <c r="P2597">
        <f t="shared" si="163"/>
        <v>12900</v>
      </c>
      <c r="Q2597">
        <v>15000</v>
      </c>
      <c r="R2597">
        <v>400</v>
      </c>
      <c r="S2597">
        <f t="shared" si="164"/>
        <v>4.4000000000000004</v>
      </c>
    </row>
    <row r="2598" spans="1:19" x14ac:dyDescent="0.25">
      <c r="A2598" t="s">
        <v>50</v>
      </c>
      <c r="B2598" t="s">
        <v>6045</v>
      </c>
      <c r="C2598">
        <v>2019</v>
      </c>
      <c r="D2598">
        <f t="shared" si="161"/>
        <v>73868.706000000006</v>
      </c>
      <c r="E2598">
        <v>45900</v>
      </c>
      <c r="F2598" t="s">
        <v>6046</v>
      </c>
      <c r="G2598" t="s">
        <v>46</v>
      </c>
      <c r="H2598" t="s">
        <v>2253</v>
      </c>
      <c r="I2598" t="s">
        <v>107</v>
      </c>
      <c r="J2598" t="s">
        <v>22</v>
      </c>
      <c r="K2598" t="s">
        <v>22</v>
      </c>
      <c r="L2598" t="s">
        <v>23</v>
      </c>
      <c r="M2598">
        <f t="shared" si="162"/>
        <v>1</v>
      </c>
      <c r="N2598" t="s">
        <v>24</v>
      </c>
      <c r="O2598" t="s">
        <v>3331</v>
      </c>
      <c r="P2598">
        <f t="shared" si="163"/>
        <v>35690</v>
      </c>
      <c r="Q2598">
        <v>41500</v>
      </c>
      <c r="R2598">
        <v>335</v>
      </c>
      <c r="S2598">
        <f t="shared" si="164"/>
        <v>3</v>
      </c>
    </row>
    <row r="2599" spans="1:19" x14ac:dyDescent="0.25">
      <c r="A2599" t="s">
        <v>305</v>
      </c>
      <c r="B2599" t="s">
        <v>6047</v>
      </c>
      <c r="C2599">
        <v>2015</v>
      </c>
      <c r="D2599">
        <f t="shared" si="161"/>
        <v>153323.43114</v>
      </c>
      <c r="E2599">
        <v>95271</v>
      </c>
      <c r="F2599" t="s">
        <v>6048</v>
      </c>
      <c r="G2599" t="s">
        <v>19</v>
      </c>
      <c r="H2599" t="s">
        <v>6049</v>
      </c>
      <c r="I2599" t="s">
        <v>72</v>
      </c>
      <c r="J2599" t="s">
        <v>22</v>
      </c>
      <c r="K2599" t="s">
        <v>22</v>
      </c>
      <c r="M2599">
        <f t="shared" si="162"/>
        <v>0</v>
      </c>
      <c r="O2599" t="s">
        <v>6050</v>
      </c>
      <c r="P2599">
        <f t="shared" si="163"/>
        <v>10722.48</v>
      </c>
      <c r="Q2599">
        <v>12468</v>
      </c>
      <c r="R2599">
        <v>184</v>
      </c>
      <c r="S2599">
        <f t="shared" si="164"/>
        <v>2.4</v>
      </c>
    </row>
    <row r="2600" spans="1:19" x14ac:dyDescent="0.25">
      <c r="A2600" t="s">
        <v>16</v>
      </c>
      <c r="B2600" t="s">
        <v>3503</v>
      </c>
      <c r="C2600">
        <v>2021</v>
      </c>
      <c r="D2600">
        <f t="shared" si="161"/>
        <v>143042.96721999999</v>
      </c>
      <c r="E2600">
        <v>88883</v>
      </c>
      <c r="F2600" t="s">
        <v>6051</v>
      </c>
      <c r="G2600" t="s">
        <v>29</v>
      </c>
      <c r="H2600" t="s">
        <v>4186</v>
      </c>
      <c r="I2600" t="s">
        <v>500</v>
      </c>
      <c r="J2600" t="s">
        <v>4743</v>
      </c>
      <c r="K2600" t="s">
        <v>22</v>
      </c>
      <c r="L2600" t="s">
        <v>41</v>
      </c>
      <c r="M2600">
        <f t="shared" si="162"/>
        <v>0</v>
      </c>
      <c r="N2600" t="s">
        <v>24</v>
      </c>
      <c r="O2600" t="s">
        <v>6052</v>
      </c>
      <c r="P2600">
        <f t="shared" si="163"/>
        <v>28527.919999999998</v>
      </c>
      <c r="Q2600">
        <v>33172</v>
      </c>
      <c r="R2600" t="e">
        <v>#VALUE!</v>
      </c>
      <c r="S2600" t="e">
        <f t="shared" si="164"/>
        <v>#VALUE!</v>
      </c>
    </row>
    <row r="2601" spans="1:19" x14ac:dyDescent="0.25">
      <c r="A2601" t="s">
        <v>125</v>
      </c>
      <c r="B2601" t="s">
        <v>6053</v>
      </c>
      <c r="C2601">
        <v>2013</v>
      </c>
      <c r="D2601">
        <f t="shared" si="161"/>
        <v>69201.62</v>
      </c>
      <c r="E2601">
        <v>43000</v>
      </c>
      <c r="F2601" t="s">
        <v>373</v>
      </c>
      <c r="G2601" t="s">
        <v>19</v>
      </c>
      <c r="H2601" t="s">
        <v>5079</v>
      </c>
      <c r="I2601" t="s">
        <v>21</v>
      </c>
      <c r="J2601" t="s">
        <v>214</v>
      </c>
      <c r="K2601" t="s">
        <v>22</v>
      </c>
      <c r="L2601" t="s">
        <v>41</v>
      </c>
      <c r="M2601">
        <f t="shared" si="162"/>
        <v>0</v>
      </c>
      <c r="N2601" t="s">
        <v>24</v>
      </c>
      <c r="O2601" t="s">
        <v>1024</v>
      </c>
      <c r="P2601">
        <f t="shared" si="163"/>
        <v>30100</v>
      </c>
      <c r="Q2601">
        <v>35000</v>
      </c>
      <c r="R2601">
        <v>283</v>
      </c>
      <c r="S2601">
        <f t="shared" si="164"/>
        <v>3.6</v>
      </c>
    </row>
    <row r="2602" spans="1:19" x14ac:dyDescent="0.25">
      <c r="A2602" t="s">
        <v>16</v>
      </c>
      <c r="B2602" t="s">
        <v>4670</v>
      </c>
      <c r="C2602">
        <v>2018</v>
      </c>
      <c r="D2602">
        <f t="shared" si="161"/>
        <v>54234.758000000002</v>
      </c>
      <c r="E2602">
        <v>33700</v>
      </c>
      <c r="F2602" t="s">
        <v>6054</v>
      </c>
      <c r="G2602" t="s">
        <v>19</v>
      </c>
      <c r="H2602" t="s">
        <v>4672</v>
      </c>
      <c r="I2602" t="s">
        <v>72</v>
      </c>
      <c r="J2602" t="s">
        <v>33</v>
      </c>
      <c r="K2602" t="s">
        <v>22</v>
      </c>
      <c r="L2602" t="s">
        <v>23</v>
      </c>
      <c r="M2602">
        <f t="shared" si="162"/>
        <v>1</v>
      </c>
      <c r="N2602" t="s">
        <v>24</v>
      </c>
      <c r="O2602" t="s">
        <v>672</v>
      </c>
      <c r="P2602">
        <f t="shared" si="163"/>
        <v>10320</v>
      </c>
      <c r="Q2602">
        <v>12000</v>
      </c>
      <c r="R2602">
        <v>160</v>
      </c>
      <c r="S2602">
        <f t="shared" si="164"/>
        <v>2</v>
      </c>
    </row>
    <row r="2603" spans="1:19" x14ac:dyDescent="0.25">
      <c r="A2603" t="s">
        <v>567</v>
      </c>
      <c r="B2603" t="s">
        <v>3822</v>
      </c>
      <c r="C2603">
        <v>2016</v>
      </c>
      <c r="D2603">
        <f t="shared" si="161"/>
        <v>153072.37409999999</v>
      </c>
      <c r="E2603">
        <v>95115</v>
      </c>
      <c r="F2603" t="s">
        <v>6055</v>
      </c>
      <c r="G2603" t="s">
        <v>245</v>
      </c>
      <c r="H2603" t="s">
        <v>2041</v>
      </c>
      <c r="I2603" t="s">
        <v>571</v>
      </c>
      <c r="J2603" t="s">
        <v>572</v>
      </c>
      <c r="K2603" t="s">
        <v>2998</v>
      </c>
      <c r="L2603" t="s">
        <v>41</v>
      </c>
      <c r="M2603">
        <f t="shared" si="162"/>
        <v>0</v>
      </c>
      <c r="N2603" t="s">
        <v>24</v>
      </c>
      <c r="O2603" t="s">
        <v>6056</v>
      </c>
      <c r="P2603">
        <f t="shared" si="163"/>
        <v>37530.400000000001</v>
      </c>
      <c r="Q2603">
        <v>43640</v>
      </c>
      <c r="R2603" t="e">
        <v>#VALUE!</v>
      </c>
      <c r="S2603" t="e">
        <f t="shared" si="164"/>
        <v>#VALUE!</v>
      </c>
    </row>
    <row r="2604" spans="1:19" x14ac:dyDescent="0.25">
      <c r="A2604" t="s">
        <v>1954</v>
      </c>
      <c r="B2604" t="s">
        <v>6057</v>
      </c>
      <c r="C2604">
        <v>2005</v>
      </c>
      <c r="D2604">
        <f t="shared" si="161"/>
        <v>40635.834999999999</v>
      </c>
      <c r="E2604">
        <v>25250</v>
      </c>
      <c r="F2604" t="s">
        <v>3523</v>
      </c>
      <c r="G2604" t="s">
        <v>29</v>
      </c>
      <c r="H2604" t="s">
        <v>6058</v>
      </c>
      <c r="I2604" t="s">
        <v>454</v>
      </c>
      <c r="J2604" t="s">
        <v>214</v>
      </c>
      <c r="K2604" t="s">
        <v>22</v>
      </c>
      <c r="M2604">
        <f t="shared" si="162"/>
        <v>0</v>
      </c>
      <c r="O2604" t="s">
        <v>2456</v>
      </c>
      <c r="P2604">
        <f t="shared" si="163"/>
        <v>37840</v>
      </c>
      <c r="Q2604">
        <v>44000</v>
      </c>
      <c r="R2604">
        <v>190</v>
      </c>
      <c r="S2604">
        <f t="shared" si="164"/>
        <v>1.8</v>
      </c>
    </row>
    <row r="2605" spans="1:19" x14ac:dyDescent="0.25">
      <c r="A2605" t="s">
        <v>148</v>
      </c>
      <c r="B2605" t="s">
        <v>1233</v>
      </c>
      <c r="C2605">
        <v>2007</v>
      </c>
      <c r="D2605">
        <f t="shared" si="161"/>
        <v>32508.668000000001</v>
      </c>
      <c r="E2605">
        <v>20200</v>
      </c>
      <c r="F2605" t="s">
        <v>234</v>
      </c>
      <c r="G2605" t="s">
        <v>29</v>
      </c>
      <c r="H2605" t="s">
        <v>1235</v>
      </c>
      <c r="I2605" t="s">
        <v>21</v>
      </c>
      <c r="J2605" t="s">
        <v>214</v>
      </c>
      <c r="K2605" t="s">
        <v>214</v>
      </c>
      <c r="L2605" t="s">
        <v>41</v>
      </c>
      <c r="M2605">
        <f t="shared" si="162"/>
        <v>0</v>
      </c>
      <c r="N2605" t="s">
        <v>24</v>
      </c>
      <c r="O2605" t="s">
        <v>1225</v>
      </c>
      <c r="P2605">
        <f t="shared" si="163"/>
        <v>23650</v>
      </c>
      <c r="Q2605">
        <v>27500</v>
      </c>
      <c r="R2605">
        <v>400</v>
      </c>
      <c r="S2605">
        <f t="shared" si="164"/>
        <v>6</v>
      </c>
    </row>
    <row r="2606" spans="1:19" x14ac:dyDescent="0.25">
      <c r="A2606" t="s">
        <v>50</v>
      </c>
      <c r="B2606" t="s">
        <v>6059</v>
      </c>
      <c r="C2606">
        <v>2013</v>
      </c>
      <c r="D2606">
        <f t="shared" si="161"/>
        <v>168106.82837999999</v>
      </c>
      <c r="E2606">
        <v>104457</v>
      </c>
      <c r="F2606" t="s">
        <v>6060</v>
      </c>
      <c r="G2606" t="s">
        <v>29</v>
      </c>
      <c r="H2606" t="s">
        <v>221</v>
      </c>
      <c r="I2606" t="s">
        <v>95</v>
      </c>
      <c r="J2606" t="s">
        <v>61</v>
      </c>
      <c r="K2606" t="s">
        <v>22</v>
      </c>
      <c r="L2606" t="s">
        <v>41</v>
      </c>
      <c r="M2606">
        <f t="shared" si="162"/>
        <v>0</v>
      </c>
      <c r="N2606" t="s">
        <v>24</v>
      </c>
      <c r="O2606" t="s">
        <v>3926</v>
      </c>
      <c r="P2606">
        <f t="shared" si="163"/>
        <v>15394</v>
      </c>
      <c r="Q2606">
        <v>17900</v>
      </c>
      <c r="R2606">
        <v>211</v>
      </c>
      <c r="S2606">
        <f t="shared" si="164"/>
        <v>2</v>
      </c>
    </row>
    <row r="2607" spans="1:19" x14ac:dyDescent="0.25">
      <c r="A2607" t="s">
        <v>1615</v>
      </c>
      <c r="B2607" t="s">
        <v>1616</v>
      </c>
      <c r="C2607">
        <v>2018</v>
      </c>
      <c r="D2607">
        <f t="shared" si="161"/>
        <v>14458.31056</v>
      </c>
      <c r="E2607">
        <v>8984</v>
      </c>
      <c r="F2607" t="s">
        <v>6061</v>
      </c>
      <c r="G2607" t="s">
        <v>29</v>
      </c>
      <c r="H2607" t="s">
        <v>6062</v>
      </c>
      <c r="I2607" t="s">
        <v>337</v>
      </c>
      <c r="J2607" t="s">
        <v>6063</v>
      </c>
      <c r="K2607" t="s">
        <v>22</v>
      </c>
      <c r="L2607" t="s">
        <v>41</v>
      </c>
      <c r="M2607">
        <f t="shared" si="162"/>
        <v>0</v>
      </c>
      <c r="O2607" t="s">
        <v>6064</v>
      </c>
      <c r="P2607">
        <f t="shared" si="163"/>
        <v>147834</v>
      </c>
      <c r="Q2607">
        <v>171900</v>
      </c>
      <c r="R2607" t="e">
        <v>#VALUE!</v>
      </c>
      <c r="S2607" t="e">
        <f t="shared" si="164"/>
        <v>#VALUE!</v>
      </c>
    </row>
    <row r="2608" spans="1:19" x14ac:dyDescent="0.25">
      <c r="A2608" t="s">
        <v>148</v>
      </c>
      <c r="B2608" t="s">
        <v>6065</v>
      </c>
      <c r="C2608">
        <v>2017</v>
      </c>
      <c r="D2608">
        <f t="shared" si="161"/>
        <v>122309.84</v>
      </c>
      <c r="E2608">
        <v>76000</v>
      </c>
      <c r="F2608" t="s">
        <v>2409</v>
      </c>
      <c r="G2608" t="s">
        <v>29</v>
      </c>
      <c r="H2608" t="s">
        <v>6066</v>
      </c>
      <c r="I2608" t="s">
        <v>72</v>
      </c>
      <c r="J2608" t="s">
        <v>61</v>
      </c>
      <c r="K2608" t="s">
        <v>136</v>
      </c>
      <c r="L2608" t="s">
        <v>41</v>
      </c>
      <c r="M2608">
        <f t="shared" si="162"/>
        <v>0</v>
      </c>
      <c r="N2608" t="s">
        <v>24</v>
      </c>
      <c r="O2608" t="s">
        <v>6067</v>
      </c>
      <c r="P2608">
        <f t="shared" si="163"/>
        <v>35604</v>
      </c>
      <c r="Q2608">
        <v>41400</v>
      </c>
      <c r="R2608">
        <v>285</v>
      </c>
      <c r="S2608">
        <f t="shared" si="164"/>
        <v>4.8</v>
      </c>
    </row>
    <row r="2609" spans="1:19" x14ac:dyDescent="0.25">
      <c r="A2609" t="s">
        <v>148</v>
      </c>
      <c r="B2609" t="s">
        <v>6068</v>
      </c>
      <c r="C2609">
        <v>2020</v>
      </c>
      <c r="D2609">
        <f t="shared" si="161"/>
        <v>90520.546979999999</v>
      </c>
      <c r="E2609">
        <v>56247</v>
      </c>
      <c r="F2609" t="s">
        <v>6069</v>
      </c>
      <c r="G2609" t="s">
        <v>29</v>
      </c>
      <c r="H2609" t="s">
        <v>854</v>
      </c>
      <c r="I2609" t="s">
        <v>123</v>
      </c>
      <c r="J2609" t="s">
        <v>6070</v>
      </c>
      <c r="K2609" t="s">
        <v>266</v>
      </c>
      <c r="L2609" t="s">
        <v>41</v>
      </c>
      <c r="M2609">
        <f t="shared" si="162"/>
        <v>0</v>
      </c>
      <c r="N2609" t="s">
        <v>24</v>
      </c>
      <c r="O2609" t="s">
        <v>6071</v>
      </c>
      <c r="P2609">
        <f t="shared" si="163"/>
        <v>33749.839999999997</v>
      </c>
      <c r="Q2609">
        <v>39244</v>
      </c>
      <c r="R2609" t="e">
        <v>#VALUE!</v>
      </c>
      <c r="S2609" t="e">
        <f t="shared" si="164"/>
        <v>#VALUE!</v>
      </c>
    </row>
    <row r="2610" spans="1:19" x14ac:dyDescent="0.25">
      <c r="A2610" t="s">
        <v>210</v>
      </c>
      <c r="B2610" t="s">
        <v>6072</v>
      </c>
      <c r="C2610">
        <v>1994</v>
      </c>
      <c r="D2610">
        <f t="shared" si="161"/>
        <v>81674.005000000005</v>
      </c>
      <c r="E2610">
        <v>50750</v>
      </c>
      <c r="F2610" t="s">
        <v>6073</v>
      </c>
      <c r="G2610" t="s">
        <v>136</v>
      </c>
      <c r="H2610" t="s">
        <v>136</v>
      </c>
      <c r="I2610" t="s">
        <v>839</v>
      </c>
      <c r="J2610" t="s">
        <v>40</v>
      </c>
      <c r="K2610" t="s">
        <v>33</v>
      </c>
      <c r="L2610" t="s">
        <v>41</v>
      </c>
      <c r="M2610">
        <f t="shared" si="162"/>
        <v>0</v>
      </c>
      <c r="N2610" t="s">
        <v>24</v>
      </c>
      <c r="O2610" t="s">
        <v>1096</v>
      </c>
      <c r="P2610">
        <f t="shared" si="163"/>
        <v>12900</v>
      </c>
      <c r="Q2610">
        <v>15000</v>
      </c>
      <c r="R2610" t="e">
        <v>#VALUE!</v>
      </c>
      <c r="S2610" t="e">
        <f t="shared" si="164"/>
        <v>#VALUE!</v>
      </c>
    </row>
    <row r="2611" spans="1:19" x14ac:dyDescent="0.25">
      <c r="A2611" t="s">
        <v>56</v>
      </c>
      <c r="B2611" t="s">
        <v>4133</v>
      </c>
      <c r="C2611">
        <v>2016</v>
      </c>
      <c r="D2611">
        <f t="shared" si="161"/>
        <v>98169.74</v>
      </c>
      <c r="E2611">
        <v>61000</v>
      </c>
      <c r="F2611" t="s">
        <v>1788</v>
      </c>
      <c r="G2611" t="s">
        <v>29</v>
      </c>
      <c r="H2611" t="s">
        <v>3317</v>
      </c>
      <c r="I2611" t="s">
        <v>72</v>
      </c>
      <c r="J2611" t="s">
        <v>22</v>
      </c>
      <c r="K2611" t="s">
        <v>22</v>
      </c>
      <c r="L2611" t="s">
        <v>23</v>
      </c>
      <c r="M2611">
        <f t="shared" si="162"/>
        <v>1</v>
      </c>
      <c r="N2611" t="s">
        <v>24</v>
      </c>
      <c r="O2611" t="s">
        <v>352</v>
      </c>
      <c r="P2611">
        <f t="shared" si="163"/>
        <v>18060</v>
      </c>
      <c r="Q2611">
        <v>21000</v>
      </c>
      <c r="R2611">
        <v>201</v>
      </c>
      <c r="S2611">
        <f t="shared" si="164"/>
        <v>2.4</v>
      </c>
    </row>
    <row r="2612" spans="1:19" x14ac:dyDescent="0.25">
      <c r="A2612" t="s">
        <v>148</v>
      </c>
      <c r="B2612" t="s">
        <v>2152</v>
      </c>
      <c r="C2612">
        <v>2019</v>
      </c>
      <c r="D2612">
        <f t="shared" si="161"/>
        <v>14662.696739999999</v>
      </c>
      <c r="E2612">
        <v>9111</v>
      </c>
      <c r="F2612" t="s">
        <v>6074</v>
      </c>
      <c r="G2612" t="s">
        <v>29</v>
      </c>
      <c r="H2612" t="s">
        <v>6075</v>
      </c>
      <c r="I2612" t="s">
        <v>31</v>
      </c>
      <c r="J2612" t="s">
        <v>526</v>
      </c>
      <c r="K2612" t="s">
        <v>266</v>
      </c>
      <c r="L2612" t="s">
        <v>41</v>
      </c>
      <c r="M2612">
        <f t="shared" si="162"/>
        <v>0</v>
      </c>
      <c r="O2612" t="s">
        <v>2248</v>
      </c>
      <c r="P2612">
        <f t="shared" si="163"/>
        <v>23735.14</v>
      </c>
      <c r="Q2612">
        <v>27599</v>
      </c>
      <c r="R2612" t="e">
        <v>#VALUE!</v>
      </c>
      <c r="S2612" t="e">
        <f t="shared" si="164"/>
        <v>#VALUE!</v>
      </c>
    </row>
    <row r="2613" spans="1:19" x14ac:dyDescent="0.25">
      <c r="A2613" t="s">
        <v>35</v>
      </c>
      <c r="B2613" t="s">
        <v>1732</v>
      </c>
      <c r="C2613">
        <v>2015</v>
      </c>
      <c r="D2613">
        <f t="shared" si="161"/>
        <v>162382.40599999999</v>
      </c>
      <c r="E2613">
        <v>100900</v>
      </c>
      <c r="F2613" t="s">
        <v>4491</v>
      </c>
      <c r="G2613" t="s">
        <v>29</v>
      </c>
      <c r="H2613" t="s">
        <v>3672</v>
      </c>
      <c r="I2613" t="s">
        <v>39</v>
      </c>
      <c r="J2613" t="s">
        <v>6076</v>
      </c>
      <c r="K2613" t="s">
        <v>2200</v>
      </c>
      <c r="L2613" t="s">
        <v>41</v>
      </c>
      <c r="M2613">
        <f t="shared" si="162"/>
        <v>0</v>
      </c>
      <c r="O2613" t="s">
        <v>6077</v>
      </c>
      <c r="P2613">
        <f t="shared" si="163"/>
        <v>18918.28</v>
      </c>
      <c r="Q2613">
        <v>21998</v>
      </c>
      <c r="R2613" t="e">
        <v>#VALUE!</v>
      </c>
      <c r="S2613">
        <f t="shared" si="164"/>
        <v>3.5</v>
      </c>
    </row>
    <row r="2614" spans="1:19" x14ac:dyDescent="0.25">
      <c r="A2614" t="s">
        <v>16</v>
      </c>
      <c r="B2614" t="s">
        <v>157</v>
      </c>
      <c r="C2614">
        <v>2021</v>
      </c>
      <c r="D2614">
        <f t="shared" si="161"/>
        <v>38957.293380000003</v>
      </c>
      <c r="E2614">
        <v>24207</v>
      </c>
      <c r="F2614" t="s">
        <v>6078</v>
      </c>
      <c r="G2614" t="s">
        <v>29</v>
      </c>
      <c r="H2614" t="s">
        <v>4186</v>
      </c>
      <c r="I2614" t="s">
        <v>500</v>
      </c>
      <c r="J2614" t="s">
        <v>22</v>
      </c>
      <c r="K2614" t="s">
        <v>136</v>
      </c>
      <c r="L2614" t="s">
        <v>41</v>
      </c>
      <c r="M2614">
        <f t="shared" si="162"/>
        <v>0</v>
      </c>
      <c r="N2614" t="s">
        <v>24</v>
      </c>
      <c r="O2614" t="s">
        <v>6079</v>
      </c>
      <c r="P2614">
        <f t="shared" si="163"/>
        <v>37349.800000000003</v>
      </c>
      <c r="Q2614">
        <v>43430</v>
      </c>
      <c r="R2614" t="e">
        <v>#VALUE!</v>
      </c>
      <c r="S2614" t="e">
        <f t="shared" si="164"/>
        <v>#VALUE!</v>
      </c>
    </row>
    <row r="2615" spans="1:19" x14ac:dyDescent="0.25">
      <c r="A2615" t="s">
        <v>79</v>
      </c>
      <c r="B2615" t="s">
        <v>1904</v>
      </c>
      <c r="C2615">
        <v>2022</v>
      </c>
      <c r="D2615">
        <f t="shared" si="161"/>
        <v>15145.498739999999</v>
      </c>
      <c r="E2615">
        <v>9411</v>
      </c>
      <c r="F2615" t="s">
        <v>6080</v>
      </c>
      <c r="H2615" t="s">
        <v>2012</v>
      </c>
      <c r="I2615" t="s">
        <v>39</v>
      </c>
      <c r="J2615" t="s">
        <v>61</v>
      </c>
      <c r="K2615" t="s">
        <v>22</v>
      </c>
      <c r="L2615" t="s">
        <v>41</v>
      </c>
      <c r="M2615">
        <f t="shared" si="162"/>
        <v>0</v>
      </c>
      <c r="O2615" t="s">
        <v>114</v>
      </c>
      <c r="P2615">
        <f t="shared" si="163"/>
        <v>41278.28</v>
      </c>
      <c r="Q2615">
        <v>47998</v>
      </c>
      <c r="R2615" t="e">
        <v>#VALUE!</v>
      </c>
      <c r="S2615" t="e">
        <f t="shared" si="164"/>
        <v>#VALUE!</v>
      </c>
    </row>
    <row r="2616" spans="1:19" x14ac:dyDescent="0.25">
      <c r="A2616" t="s">
        <v>148</v>
      </c>
      <c r="B2616" t="s">
        <v>1675</v>
      </c>
      <c r="C2616">
        <v>2006</v>
      </c>
      <c r="D2616">
        <f t="shared" si="161"/>
        <v>33796.14</v>
      </c>
      <c r="E2616">
        <v>21000</v>
      </c>
      <c r="F2616" t="s">
        <v>650</v>
      </c>
      <c r="G2616" t="s">
        <v>29</v>
      </c>
      <c r="H2616" t="s">
        <v>1677</v>
      </c>
      <c r="I2616" t="s">
        <v>134</v>
      </c>
      <c r="J2616" t="s">
        <v>61</v>
      </c>
      <c r="K2616" t="s">
        <v>22</v>
      </c>
      <c r="L2616" t="s">
        <v>41</v>
      </c>
      <c r="M2616">
        <f t="shared" si="162"/>
        <v>0</v>
      </c>
      <c r="N2616" t="s">
        <v>24</v>
      </c>
      <c r="O2616" t="s">
        <v>541</v>
      </c>
      <c r="P2616">
        <f t="shared" si="163"/>
        <v>40850</v>
      </c>
      <c r="Q2616">
        <v>47500</v>
      </c>
      <c r="R2616">
        <v>505</v>
      </c>
      <c r="S2616">
        <f t="shared" si="164"/>
        <v>7</v>
      </c>
    </row>
    <row r="2617" spans="1:19" x14ac:dyDescent="0.25">
      <c r="A2617" t="s">
        <v>363</v>
      </c>
      <c r="B2617" t="s">
        <v>6081</v>
      </c>
      <c r="C2617">
        <v>2019</v>
      </c>
      <c r="D2617">
        <f t="shared" si="161"/>
        <v>219111.641</v>
      </c>
      <c r="E2617">
        <v>136150</v>
      </c>
      <c r="F2617" t="s">
        <v>6082</v>
      </c>
      <c r="G2617" t="s">
        <v>29</v>
      </c>
      <c r="H2617" t="s">
        <v>1038</v>
      </c>
      <c r="I2617" t="s">
        <v>107</v>
      </c>
      <c r="J2617" t="s">
        <v>61</v>
      </c>
      <c r="K2617" t="s">
        <v>22</v>
      </c>
      <c r="L2617" t="s">
        <v>23</v>
      </c>
      <c r="M2617">
        <f t="shared" si="162"/>
        <v>1</v>
      </c>
      <c r="N2617" t="s">
        <v>24</v>
      </c>
      <c r="O2617" t="s">
        <v>1152</v>
      </c>
      <c r="P2617">
        <f t="shared" si="163"/>
        <v>19350</v>
      </c>
      <c r="Q2617">
        <v>22500</v>
      </c>
      <c r="R2617">
        <v>335</v>
      </c>
      <c r="S2617">
        <f t="shared" si="164"/>
        <v>3.6</v>
      </c>
    </row>
    <row r="2618" spans="1:19" x14ac:dyDescent="0.25">
      <c r="A2618" t="s">
        <v>68</v>
      </c>
      <c r="B2618" t="s">
        <v>1703</v>
      </c>
      <c r="C2618">
        <v>2009</v>
      </c>
      <c r="D2618">
        <f t="shared" si="161"/>
        <v>126194.78676</v>
      </c>
      <c r="E2618">
        <v>78414</v>
      </c>
      <c r="F2618" t="s">
        <v>6083</v>
      </c>
      <c r="G2618" t="s">
        <v>29</v>
      </c>
      <c r="H2618" t="s">
        <v>1814</v>
      </c>
      <c r="I2618" t="s">
        <v>48</v>
      </c>
      <c r="J2618" t="s">
        <v>61</v>
      </c>
      <c r="K2618" t="s">
        <v>33</v>
      </c>
      <c r="L2618" t="s">
        <v>23</v>
      </c>
      <c r="M2618">
        <f t="shared" si="162"/>
        <v>1</v>
      </c>
      <c r="N2618" t="s">
        <v>24</v>
      </c>
      <c r="O2618" t="s">
        <v>6084</v>
      </c>
      <c r="P2618">
        <f t="shared" si="163"/>
        <v>24725</v>
      </c>
      <c r="Q2618">
        <v>28750</v>
      </c>
      <c r="R2618">
        <v>420</v>
      </c>
      <c r="S2618">
        <f t="shared" si="164"/>
        <v>4</v>
      </c>
    </row>
    <row r="2619" spans="1:19" x14ac:dyDescent="0.25">
      <c r="A2619" t="s">
        <v>857</v>
      </c>
      <c r="B2619" t="s">
        <v>6085</v>
      </c>
      <c r="C2619">
        <v>2019</v>
      </c>
      <c r="D2619">
        <f t="shared" si="161"/>
        <v>97847.872000000003</v>
      </c>
      <c r="E2619">
        <v>60800</v>
      </c>
      <c r="F2619" t="s">
        <v>6086</v>
      </c>
      <c r="G2619" t="s">
        <v>29</v>
      </c>
      <c r="H2619" t="s">
        <v>2944</v>
      </c>
      <c r="I2619" t="s">
        <v>21</v>
      </c>
      <c r="J2619" t="s">
        <v>214</v>
      </c>
      <c r="K2619" t="s">
        <v>146</v>
      </c>
      <c r="L2619" t="s">
        <v>41</v>
      </c>
      <c r="M2619">
        <f t="shared" si="162"/>
        <v>0</v>
      </c>
      <c r="N2619" t="s">
        <v>24</v>
      </c>
      <c r="O2619" t="s">
        <v>3785</v>
      </c>
      <c r="P2619">
        <f t="shared" si="163"/>
        <v>17114</v>
      </c>
      <c r="Q2619">
        <v>19900</v>
      </c>
      <c r="R2619">
        <v>186</v>
      </c>
      <c r="S2619">
        <f t="shared" si="164"/>
        <v>2.5</v>
      </c>
    </row>
    <row r="2620" spans="1:19" x14ac:dyDescent="0.25">
      <c r="A2620" t="s">
        <v>16</v>
      </c>
      <c r="B2620" t="s">
        <v>6087</v>
      </c>
      <c r="C2620">
        <v>2022</v>
      </c>
      <c r="D2620">
        <f t="shared" si="161"/>
        <v>26393.175999999999</v>
      </c>
      <c r="E2620">
        <v>16400</v>
      </c>
      <c r="F2620" t="s">
        <v>1429</v>
      </c>
      <c r="G2620" t="s">
        <v>46</v>
      </c>
      <c r="H2620" t="s">
        <v>3945</v>
      </c>
      <c r="I2620" t="s">
        <v>521</v>
      </c>
      <c r="J2620" t="s">
        <v>33</v>
      </c>
      <c r="K2620" t="s">
        <v>33</v>
      </c>
      <c r="L2620" t="s">
        <v>41</v>
      </c>
      <c r="M2620">
        <f t="shared" si="162"/>
        <v>0</v>
      </c>
      <c r="N2620" t="s">
        <v>24</v>
      </c>
      <c r="O2620" t="s">
        <v>457</v>
      </c>
      <c r="P2620">
        <f t="shared" si="163"/>
        <v>29240</v>
      </c>
      <c r="Q2620">
        <v>34000</v>
      </c>
      <c r="R2620">
        <v>191</v>
      </c>
      <c r="S2620">
        <f t="shared" si="164"/>
        <v>2.5</v>
      </c>
    </row>
    <row r="2621" spans="1:19" x14ac:dyDescent="0.25">
      <c r="A2621" t="s">
        <v>97</v>
      </c>
      <c r="B2621" t="s">
        <v>1852</v>
      </c>
      <c r="C2621">
        <v>2018</v>
      </c>
      <c r="D2621">
        <f t="shared" si="161"/>
        <v>100100.948</v>
      </c>
      <c r="E2621">
        <v>62200</v>
      </c>
      <c r="F2621" t="s">
        <v>6088</v>
      </c>
      <c r="G2621" t="s">
        <v>46</v>
      </c>
      <c r="H2621" t="s">
        <v>2868</v>
      </c>
      <c r="I2621" t="s">
        <v>521</v>
      </c>
      <c r="J2621" t="s">
        <v>108</v>
      </c>
      <c r="K2621" t="s">
        <v>146</v>
      </c>
      <c r="L2621" t="s">
        <v>41</v>
      </c>
      <c r="M2621">
        <f t="shared" si="162"/>
        <v>0</v>
      </c>
      <c r="N2621" t="s">
        <v>24</v>
      </c>
      <c r="O2621" t="s">
        <v>6089</v>
      </c>
      <c r="P2621">
        <f t="shared" si="163"/>
        <v>30708.02</v>
      </c>
      <c r="Q2621">
        <v>35707</v>
      </c>
      <c r="R2621">
        <v>306</v>
      </c>
      <c r="S2621">
        <f t="shared" si="164"/>
        <v>3.5</v>
      </c>
    </row>
    <row r="2622" spans="1:19" x14ac:dyDescent="0.25">
      <c r="A2622" t="s">
        <v>68</v>
      </c>
      <c r="B2622" t="s">
        <v>1395</v>
      </c>
      <c r="C2622">
        <v>2021</v>
      </c>
      <c r="D2622">
        <f t="shared" si="161"/>
        <v>117325.71402</v>
      </c>
      <c r="E2622">
        <v>72903</v>
      </c>
      <c r="F2622" t="s">
        <v>6090</v>
      </c>
      <c r="G2622" t="s">
        <v>46</v>
      </c>
      <c r="H2622" t="s">
        <v>155</v>
      </c>
      <c r="I2622" t="s">
        <v>6091</v>
      </c>
      <c r="J2622" t="s">
        <v>5604</v>
      </c>
      <c r="K2622" t="s">
        <v>22</v>
      </c>
      <c r="L2622" t="s">
        <v>23</v>
      </c>
      <c r="M2622">
        <f t="shared" si="162"/>
        <v>1</v>
      </c>
      <c r="O2622" t="s">
        <v>644</v>
      </c>
      <c r="P2622">
        <f t="shared" si="163"/>
        <v>46438.28</v>
      </c>
      <c r="Q2622">
        <v>53998</v>
      </c>
      <c r="R2622" t="e">
        <v>#VALUE!</v>
      </c>
      <c r="S2622">
        <f t="shared" si="164"/>
        <v>3</v>
      </c>
    </row>
    <row r="2623" spans="1:19" x14ac:dyDescent="0.25">
      <c r="A2623" t="s">
        <v>103</v>
      </c>
      <c r="B2623" t="s">
        <v>4040</v>
      </c>
      <c r="C2623">
        <v>2003</v>
      </c>
      <c r="D2623">
        <f t="shared" si="161"/>
        <v>228872.28810000001</v>
      </c>
      <c r="E2623">
        <v>142215</v>
      </c>
      <c r="F2623" t="s">
        <v>6092</v>
      </c>
      <c r="G2623" t="s">
        <v>29</v>
      </c>
      <c r="H2623" t="s">
        <v>1128</v>
      </c>
      <c r="I2623" t="s">
        <v>557</v>
      </c>
      <c r="J2623" t="s">
        <v>33</v>
      </c>
      <c r="K2623" t="s">
        <v>146</v>
      </c>
      <c r="L2623" t="s">
        <v>41</v>
      </c>
      <c r="M2623">
        <f t="shared" si="162"/>
        <v>0</v>
      </c>
      <c r="N2623" t="s">
        <v>24</v>
      </c>
      <c r="O2623" t="s">
        <v>989</v>
      </c>
      <c r="P2623">
        <f t="shared" si="163"/>
        <v>4300</v>
      </c>
      <c r="Q2623">
        <v>5000</v>
      </c>
      <c r="R2623">
        <v>239</v>
      </c>
      <c r="S2623">
        <f t="shared" si="164"/>
        <v>4.5999999999999996</v>
      </c>
    </row>
    <row r="2624" spans="1:19" x14ac:dyDescent="0.25">
      <c r="A2624" t="s">
        <v>120</v>
      </c>
      <c r="B2624" t="s">
        <v>6093</v>
      </c>
      <c r="C2624">
        <v>2007</v>
      </c>
      <c r="D2624">
        <f t="shared" si="161"/>
        <v>241401</v>
      </c>
      <c r="E2624">
        <v>150000</v>
      </c>
      <c r="F2624" t="s">
        <v>5775</v>
      </c>
      <c r="G2624" t="s">
        <v>29</v>
      </c>
      <c r="H2624" t="s">
        <v>955</v>
      </c>
      <c r="I2624" t="s">
        <v>72</v>
      </c>
      <c r="J2624" t="s">
        <v>22</v>
      </c>
      <c r="K2624" t="s">
        <v>22</v>
      </c>
      <c r="L2624" t="s">
        <v>41</v>
      </c>
      <c r="M2624">
        <f t="shared" si="162"/>
        <v>0</v>
      </c>
      <c r="N2624" t="s">
        <v>24</v>
      </c>
      <c r="O2624" t="s">
        <v>4141</v>
      </c>
      <c r="P2624">
        <f t="shared" si="163"/>
        <v>6880</v>
      </c>
      <c r="Q2624">
        <v>8000</v>
      </c>
      <c r="R2624">
        <v>382</v>
      </c>
      <c r="S2624">
        <f t="shared" si="164"/>
        <v>5.5</v>
      </c>
    </row>
    <row r="2625" spans="1:19" x14ac:dyDescent="0.25">
      <c r="A2625" t="s">
        <v>16</v>
      </c>
      <c r="B2625" t="s">
        <v>2989</v>
      </c>
      <c r="C2625">
        <v>1998</v>
      </c>
      <c r="D2625">
        <f t="shared" si="161"/>
        <v>79131.247799999997</v>
      </c>
      <c r="E2625">
        <v>49170</v>
      </c>
      <c r="F2625" t="s">
        <v>6094</v>
      </c>
      <c r="G2625" t="s">
        <v>29</v>
      </c>
      <c r="H2625" t="s">
        <v>6095</v>
      </c>
      <c r="I2625" t="s">
        <v>72</v>
      </c>
      <c r="J2625" t="s">
        <v>61</v>
      </c>
      <c r="K2625" t="s">
        <v>22</v>
      </c>
      <c r="L2625" t="s">
        <v>41</v>
      </c>
      <c r="M2625">
        <f t="shared" si="162"/>
        <v>0</v>
      </c>
      <c r="N2625" t="s">
        <v>24</v>
      </c>
      <c r="O2625" t="s">
        <v>683</v>
      </c>
      <c r="P2625">
        <f t="shared" si="163"/>
        <v>10750</v>
      </c>
      <c r="Q2625">
        <v>12500</v>
      </c>
      <c r="R2625">
        <v>225</v>
      </c>
      <c r="S2625">
        <f t="shared" si="164"/>
        <v>4.5999999999999996</v>
      </c>
    </row>
    <row r="2626" spans="1:19" x14ac:dyDescent="0.25">
      <c r="A2626" t="s">
        <v>148</v>
      </c>
      <c r="B2626" t="s">
        <v>2752</v>
      </c>
      <c r="C2626">
        <v>2015</v>
      </c>
      <c r="D2626">
        <f t="shared" si="161"/>
        <v>269564.45</v>
      </c>
      <c r="E2626">
        <v>167500</v>
      </c>
      <c r="F2626" t="s">
        <v>4178</v>
      </c>
      <c r="G2626" t="s">
        <v>29</v>
      </c>
      <c r="H2626" t="s">
        <v>164</v>
      </c>
      <c r="I2626" t="s">
        <v>21</v>
      </c>
      <c r="J2626" t="s">
        <v>61</v>
      </c>
      <c r="K2626" t="s">
        <v>22</v>
      </c>
      <c r="L2626" t="s">
        <v>41</v>
      </c>
      <c r="M2626">
        <f t="shared" si="162"/>
        <v>0</v>
      </c>
      <c r="N2626" t="s">
        <v>24</v>
      </c>
      <c r="O2626" t="s">
        <v>546</v>
      </c>
      <c r="P2626">
        <f t="shared" si="163"/>
        <v>15480</v>
      </c>
      <c r="Q2626">
        <v>18000</v>
      </c>
      <c r="R2626">
        <v>355</v>
      </c>
      <c r="S2626">
        <f t="shared" si="164"/>
        <v>5.3</v>
      </c>
    </row>
    <row r="2627" spans="1:19" x14ac:dyDescent="0.25">
      <c r="A2627" t="s">
        <v>16</v>
      </c>
      <c r="B2627" t="s">
        <v>883</v>
      </c>
      <c r="C2627">
        <v>2016</v>
      </c>
      <c r="D2627">
        <f t="shared" ref="D2627:D2690" si="165">E2627*1.60934</f>
        <v>177751.603</v>
      </c>
      <c r="E2627">
        <v>110450</v>
      </c>
      <c r="F2627" t="s">
        <v>6096</v>
      </c>
      <c r="G2627" t="s">
        <v>29</v>
      </c>
      <c r="H2627" t="s">
        <v>6097</v>
      </c>
      <c r="I2627" t="s">
        <v>21</v>
      </c>
      <c r="J2627" t="s">
        <v>61</v>
      </c>
      <c r="K2627" t="s">
        <v>108</v>
      </c>
      <c r="L2627" t="s">
        <v>41</v>
      </c>
      <c r="M2627">
        <f t="shared" ref="M2627:M2690" si="166">IF(ISNUMBER(SEARCH("At least 1 accident or damage reported", L2627)), 1, 0)</f>
        <v>0</v>
      </c>
      <c r="N2627" t="s">
        <v>24</v>
      </c>
      <c r="O2627" t="s">
        <v>137</v>
      </c>
      <c r="P2627">
        <f t="shared" ref="P2627:P2690" si="167">Q2627*0.86</f>
        <v>9460</v>
      </c>
      <c r="Q2627">
        <v>11000</v>
      </c>
      <c r="R2627">
        <v>231</v>
      </c>
      <c r="S2627">
        <f t="shared" ref="S2627:S2690" si="168">VALUE(SUBSTITUTE(MID(H2627, SEARCH("L", H2627)-4, 4), "L", ""))</f>
        <v>2</v>
      </c>
    </row>
    <row r="2628" spans="1:19" x14ac:dyDescent="0.25">
      <c r="A2628" t="s">
        <v>50</v>
      </c>
      <c r="B2628" t="s">
        <v>4540</v>
      </c>
      <c r="C2628">
        <v>2014</v>
      </c>
      <c r="D2628">
        <f t="shared" si="165"/>
        <v>170590.04</v>
      </c>
      <c r="E2628">
        <v>106000</v>
      </c>
      <c r="F2628" t="s">
        <v>2816</v>
      </c>
      <c r="G2628" t="s">
        <v>29</v>
      </c>
      <c r="H2628" t="s">
        <v>1694</v>
      </c>
      <c r="I2628" t="s">
        <v>134</v>
      </c>
      <c r="J2628" t="s">
        <v>33</v>
      </c>
      <c r="K2628" t="s">
        <v>22</v>
      </c>
      <c r="L2628" t="s">
        <v>23</v>
      </c>
      <c r="M2628">
        <f t="shared" si="166"/>
        <v>1</v>
      </c>
      <c r="N2628" t="s">
        <v>24</v>
      </c>
      <c r="O2628" t="s">
        <v>598</v>
      </c>
      <c r="P2628">
        <f t="shared" si="167"/>
        <v>19780</v>
      </c>
      <c r="Q2628">
        <v>23000</v>
      </c>
      <c r="R2628">
        <v>333</v>
      </c>
      <c r="S2628">
        <f t="shared" si="168"/>
        <v>3</v>
      </c>
    </row>
    <row r="2629" spans="1:19" x14ac:dyDescent="0.25">
      <c r="A2629" t="s">
        <v>148</v>
      </c>
      <c r="B2629" t="s">
        <v>3760</v>
      </c>
      <c r="C2629">
        <v>2017</v>
      </c>
      <c r="D2629">
        <f t="shared" si="165"/>
        <v>149230.87951999999</v>
      </c>
      <c r="E2629">
        <v>92728</v>
      </c>
      <c r="F2629" t="s">
        <v>6098</v>
      </c>
      <c r="G2629" t="s">
        <v>29</v>
      </c>
      <c r="H2629" t="s">
        <v>164</v>
      </c>
      <c r="I2629" t="s">
        <v>21</v>
      </c>
      <c r="J2629" t="s">
        <v>118</v>
      </c>
      <c r="K2629" t="s">
        <v>22</v>
      </c>
      <c r="L2629" t="s">
        <v>41</v>
      </c>
      <c r="M2629">
        <f t="shared" si="166"/>
        <v>0</v>
      </c>
      <c r="N2629" t="s">
        <v>24</v>
      </c>
      <c r="O2629" t="s">
        <v>1793</v>
      </c>
      <c r="P2629">
        <f t="shared" si="167"/>
        <v>30014</v>
      </c>
      <c r="Q2629">
        <v>34900</v>
      </c>
      <c r="R2629">
        <v>355</v>
      </c>
      <c r="S2629">
        <f t="shared" si="168"/>
        <v>5.3</v>
      </c>
    </row>
    <row r="2630" spans="1:19" x14ac:dyDescent="0.25">
      <c r="A2630" t="s">
        <v>16</v>
      </c>
      <c r="B2630" t="s">
        <v>6099</v>
      </c>
      <c r="C2630">
        <v>2022</v>
      </c>
      <c r="D2630">
        <f t="shared" si="165"/>
        <v>27358.78</v>
      </c>
      <c r="E2630">
        <v>17000</v>
      </c>
      <c r="F2630" t="s">
        <v>1512</v>
      </c>
      <c r="G2630" t="s">
        <v>29</v>
      </c>
      <c r="H2630" t="s">
        <v>4074</v>
      </c>
      <c r="I2630" t="s">
        <v>72</v>
      </c>
      <c r="J2630" t="s">
        <v>33</v>
      </c>
      <c r="K2630" t="s">
        <v>136</v>
      </c>
      <c r="L2630" t="s">
        <v>41</v>
      </c>
      <c r="M2630">
        <f t="shared" si="166"/>
        <v>0</v>
      </c>
      <c r="N2630" t="s">
        <v>24</v>
      </c>
      <c r="O2630" t="s">
        <v>2456</v>
      </c>
      <c r="P2630">
        <f t="shared" si="167"/>
        <v>37840</v>
      </c>
      <c r="Q2630">
        <v>44000</v>
      </c>
      <c r="R2630">
        <v>275</v>
      </c>
      <c r="S2630">
        <f t="shared" si="168"/>
        <v>2.2999999999999998</v>
      </c>
    </row>
    <row r="2631" spans="1:19" x14ac:dyDescent="0.25">
      <c r="A2631" t="s">
        <v>16</v>
      </c>
      <c r="B2631" t="s">
        <v>2984</v>
      </c>
      <c r="C2631">
        <v>2016</v>
      </c>
      <c r="D2631">
        <f t="shared" si="165"/>
        <v>121022.368</v>
      </c>
      <c r="E2631">
        <v>75200</v>
      </c>
      <c r="F2631" t="s">
        <v>6100</v>
      </c>
      <c r="G2631" t="s">
        <v>19</v>
      </c>
      <c r="H2631" t="s">
        <v>5171</v>
      </c>
      <c r="I2631" t="s">
        <v>21</v>
      </c>
      <c r="J2631" t="s">
        <v>118</v>
      </c>
      <c r="K2631" t="s">
        <v>33</v>
      </c>
      <c r="L2631" t="s">
        <v>41</v>
      </c>
      <c r="M2631">
        <f t="shared" si="166"/>
        <v>0</v>
      </c>
      <c r="N2631" t="s">
        <v>24</v>
      </c>
      <c r="O2631" t="s">
        <v>1463</v>
      </c>
      <c r="P2631">
        <f t="shared" si="167"/>
        <v>18920</v>
      </c>
      <c r="Q2631">
        <v>22000</v>
      </c>
      <c r="R2631">
        <v>385</v>
      </c>
      <c r="S2631">
        <f t="shared" si="168"/>
        <v>6.2</v>
      </c>
    </row>
    <row r="2632" spans="1:19" x14ac:dyDescent="0.25">
      <c r="A2632" t="s">
        <v>125</v>
      </c>
      <c r="B2632" t="s">
        <v>2973</v>
      </c>
      <c r="C2632">
        <v>2015</v>
      </c>
      <c r="D2632">
        <f t="shared" si="165"/>
        <v>2896.8119999999999</v>
      </c>
      <c r="E2632">
        <v>1800</v>
      </c>
      <c r="F2632" t="s">
        <v>5934</v>
      </c>
      <c r="G2632" t="s">
        <v>29</v>
      </c>
      <c r="H2632" t="s">
        <v>3828</v>
      </c>
      <c r="I2632" t="s">
        <v>72</v>
      </c>
      <c r="J2632" t="s">
        <v>73</v>
      </c>
      <c r="K2632" t="s">
        <v>22</v>
      </c>
      <c r="L2632" t="s">
        <v>41</v>
      </c>
      <c r="M2632">
        <f t="shared" si="166"/>
        <v>0</v>
      </c>
      <c r="N2632" t="s">
        <v>24</v>
      </c>
      <c r="O2632" t="s">
        <v>6101</v>
      </c>
      <c r="P2632">
        <f t="shared" si="167"/>
        <v>55891.4</v>
      </c>
      <c r="Q2632">
        <v>64990</v>
      </c>
      <c r="R2632">
        <v>707</v>
      </c>
      <c r="S2632">
        <f t="shared" si="168"/>
        <v>6.2</v>
      </c>
    </row>
    <row r="2633" spans="1:19" x14ac:dyDescent="0.25">
      <c r="A2633" t="s">
        <v>97</v>
      </c>
      <c r="B2633" t="s">
        <v>6102</v>
      </c>
      <c r="C2633">
        <v>2019</v>
      </c>
      <c r="D2633">
        <f t="shared" si="165"/>
        <v>58391.683219999999</v>
      </c>
      <c r="E2633">
        <v>36283</v>
      </c>
      <c r="F2633" t="s">
        <v>6103</v>
      </c>
      <c r="G2633" t="s">
        <v>29</v>
      </c>
      <c r="H2633" t="s">
        <v>3672</v>
      </c>
      <c r="I2633" t="s">
        <v>39</v>
      </c>
      <c r="J2633" t="s">
        <v>6104</v>
      </c>
      <c r="K2633" t="s">
        <v>22</v>
      </c>
      <c r="L2633" t="s">
        <v>41</v>
      </c>
      <c r="M2633">
        <f t="shared" si="166"/>
        <v>0</v>
      </c>
      <c r="O2633" t="s">
        <v>6105</v>
      </c>
      <c r="P2633">
        <f t="shared" si="167"/>
        <v>34054.28</v>
      </c>
      <c r="Q2633">
        <v>39598</v>
      </c>
      <c r="R2633" t="e">
        <v>#VALUE!</v>
      </c>
      <c r="S2633">
        <f t="shared" si="168"/>
        <v>3.5</v>
      </c>
    </row>
    <row r="2634" spans="1:19" x14ac:dyDescent="0.25">
      <c r="A2634" t="s">
        <v>50</v>
      </c>
      <c r="B2634" t="s">
        <v>1370</v>
      </c>
      <c r="C2634">
        <v>2023</v>
      </c>
      <c r="D2634">
        <f t="shared" si="165"/>
        <v>10753.60988</v>
      </c>
      <c r="E2634">
        <v>6682</v>
      </c>
      <c r="F2634" t="s">
        <v>6106</v>
      </c>
      <c r="G2634" t="s">
        <v>46</v>
      </c>
      <c r="H2634" t="s">
        <v>1110</v>
      </c>
      <c r="I2634" t="s">
        <v>39</v>
      </c>
      <c r="J2634" t="s">
        <v>186</v>
      </c>
      <c r="K2634" t="s">
        <v>6107</v>
      </c>
      <c r="L2634" t="s">
        <v>41</v>
      </c>
      <c r="M2634">
        <f t="shared" si="166"/>
        <v>0</v>
      </c>
      <c r="O2634" t="s">
        <v>6108</v>
      </c>
      <c r="P2634">
        <f t="shared" si="167"/>
        <v>41106.28</v>
      </c>
      <c r="Q2634">
        <v>47798</v>
      </c>
      <c r="R2634" t="e">
        <v>#VALUE!</v>
      </c>
      <c r="S2634">
        <f t="shared" si="168"/>
        <v>2</v>
      </c>
    </row>
    <row r="2635" spans="1:19" x14ac:dyDescent="0.25">
      <c r="A2635" t="s">
        <v>210</v>
      </c>
      <c r="B2635" t="s">
        <v>4813</v>
      </c>
      <c r="C2635">
        <v>2018</v>
      </c>
      <c r="D2635">
        <f t="shared" si="165"/>
        <v>37656.946660000001</v>
      </c>
      <c r="E2635">
        <v>23399</v>
      </c>
      <c r="F2635" t="s">
        <v>6109</v>
      </c>
      <c r="G2635" t="s">
        <v>29</v>
      </c>
      <c r="H2635" t="s">
        <v>53</v>
      </c>
      <c r="I2635" t="s">
        <v>31</v>
      </c>
      <c r="J2635" t="s">
        <v>1006</v>
      </c>
      <c r="K2635" t="s">
        <v>22</v>
      </c>
      <c r="L2635" t="s">
        <v>41</v>
      </c>
      <c r="M2635">
        <f t="shared" si="166"/>
        <v>0</v>
      </c>
      <c r="O2635" t="s">
        <v>5880</v>
      </c>
      <c r="P2635">
        <f t="shared" si="167"/>
        <v>24939.14</v>
      </c>
      <c r="Q2635">
        <v>28999</v>
      </c>
      <c r="R2635" t="e">
        <v>#VALUE!</v>
      </c>
      <c r="S2635" t="e">
        <f t="shared" si="168"/>
        <v>#VALUE!</v>
      </c>
    </row>
    <row r="2636" spans="1:19" x14ac:dyDescent="0.25">
      <c r="A2636" t="s">
        <v>142</v>
      </c>
      <c r="B2636" t="s">
        <v>3015</v>
      </c>
      <c r="C2636">
        <v>2017</v>
      </c>
      <c r="D2636">
        <f t="shared" si="165"/>
        <v>47829.584799999997</v>
      </c>
      <c r="E2636">
        <v>29720</v>
      </c>
      <c r="F2636" t="s">
        <v>6110</v>
      </c>
      <c r="G2636" t="s">
        <v>29</v>
      </c>
      <c r="H2636" t="s">
        <v>2717</v>
      </c>
      <c r="I2636" t="s">
        <v>95</v>
      </c>
      <c r="J2636" t="s">
        <v>108</v>
      </c>
      <c r="K2636" t="s">
        <v>146</v>
      </c>
      <c r="L2636" t="s">
        <v>41</v>
      </c>
      <c r="M2636">
        <f t="shared" si="166"/>
        <v>0</v>
      </c>
      <c r="N2636" t="s">
        <v>24</v>
      </c>
      <c r="O2636" t="s">
        <v>1090</v>
      </c>
      <c r="P2636">
        <f t="shared" si="167"/>
        <v>25370</v>
      </c>
      <c r="Q2636">
        <v>29500</v>
      </c>
      <c r="R2636">
        <v>311</v>
      </c>
      <c r="S2636">
        <f t="shared" si="168"/>
        <v>3.8</v>
      </c>
    </row>
    <row r="2637" spans="1:19" x14ac:dyDescent="0.25">
      <c r="A2637" t="s">
        <v>120</v>
      </c>
      <c r="B2637" t="s">
        <v>4912</v>
      </c>
      <c r="C2637">
        <v>2009</v>
      </c>
      <c r="D2637">
        <f t="shared" si="165"/>
        <v>90123.04</v>
      </c>
      <c r="E2637">
        <v>56000</v>
      </c>
      <c r="F2637" t="s">
        <v>3799</v>
      </c>
      <c r="G2637" t="s">
        <v>29</v>
      </c>
      <c r="H2637" t="s">
        <v>4914</v>
      </c>
      <c r="I2637" t="s">
        <v>72</v>
      </c>
      <c r="J2637" t="s">
        <v>22</v>
      </c>
      <c r="K2637" t="s">
        <v>22</v>
      </c>
      <c r="L2637" t="s">
        <v>41</v>
      </c>
      <c r="M2637">
        <f t="shared" si="166"/>
        <v>0</v>
      </c>
      <c r="N2637" t="s">
        <v>24</v>
      </c>
      <c r="O2637" t="s">
        <v>6111</v>
      </c>
      <c r="P2637">
        <f t="shared" si="167"/>
        <v>38571</v>
      </c>
      <c r="Q2637">
        <v>44850</v>
      </c>
      <c r="R2637">
        <v>518</v>
      </c>
      <c r="S2637">
        <f t="shared" si="168"/>
        <v>6.3</v>
      </c>
    </row>
    <row r="2638" spans="1:19" x14ac:dyDescent="0.25">
      <c r="A2638" t="s">
        <v>35</v>
      </c>
      <c r="B2638" t="s">
        <v>649</v>
      </c>
      <c r="C2638">
        <v>2020</v>
      </c>
      <c r="D2638">
        <f t="shared" si="165"/>
        <v>95625.373460000003</v>
      </c>
      <c r="E2638">
        <v>59419</v>
      </c>
      <c r="F2638" t="s">
        <v>6112</v>
      </c>
      <c r="G2638" t="s">
        <v>29</v>
      </c>
      <c r="H2638" t="s">
        <v>208</v>
      </c>
      <c r="I2638" t="s">
        <v>72</v>
      </c>
      <c r="J2638" t="s">
        <v>61</v>
      </c>
      <c r="K2638" t="s">
        <v>146</v>
      </c>
      <c r="L2638" t="s">
        <v>41</v>
      </c>
      <c r="M2638">
        <f t="shared" si="166"/>
        <v>0</v>
      </c>
      <c r="N2638" t="s">
        <v>24</v>
      </c>
      <c r="O2638" t="s">
        <v>300</v>
      </c>
      <c r="P2638">
        <f t="shared" si="167"/>
        <v>62780</v>
      </c>
      <c r="Q2638">
        <v>73000</v>
      </c>
      <c r="R2638">
        <v>383</v>
      </c>
      <c r="S2638">
        <f t="shared" si="168"/>
        <v>5.7</v>
      </c>
    </row>
    <row r="2639" spans="1:19" x14ac:dyDescent="0.25">
      <c r="A2639" t="s">
        <v>201</v>
      </c>
      <c r="B2639" t="s">
        <v>1300</v>
      </c>
      <c r="C2639">
        <v>2018</v>
      </c>
      <c r="D2639">
        <f t="shared" si="165"/>
        <v>111205.394</v>
      </c>
      <c r="E2639">
        <v>69100</v>
      </c>
      <c r="F2639" t="s">
        <v>6113</v>
      </c>
      <c r="G2639" t="s">
        <v>29</v>
      </c>
      <c r="H2639" t="s">
        <v>424</v>
      </c>
      <c r="I2639" t="s">
        <v>95</v>
      </c>
      <c r="J2639" t="s">
        <v>214</v>
      </c>
      <c r="K2639" t="s">
        <v>22</v>
      </c>
      <c r="L2639" t="s">
        <v>41</v>
      </c>
      <c r="M2639">
        <f t="shared" si="166"/>
        <v>0</v>
      </c>
      <c r="N2639" t="s">
        <v>24</v>
      </c>
      <c r="O2639" t="s">
        <v>3537</v>
      </c>
      <c r="P2639">
        <f t="shared" si="167"/>
        <v>27950</v>
      </c>
      <c r="Q2639">
        <v>32500</v>
      </c>
      <c r="R2639">
        <v>365</v>
      </c>
      <c r="S2639">
        <f t="shared" si="168"/>
        <v>3.3</v>
      </c>
    </row>
    <row r="2640" spans="1:19" x14ac:dyDescent="0.25">
      <c r="A2640" t="s">
        <v>130</v>
      </c>
      <c r="B2640" t="s">
        <v>579</v>
      </c>
      <c r="C2640">
        <v>2021</v>
      </c>
      <c r="D2640">
        <f t="shared" si="165"/>
        <v>35703.207900000001</v>
      </c>
      <c r="E2640">
        <v>22185</v>
      </c>
      <c r="F2640" t="s">
        <v>6114</v>
      </c>
      <c r="G2640" t="s">
        <v>29</v>
      </c>
      <c r="H2640" t="s">
        <v>6115</v>
      </c>
      <c r="I2640" t="s">
        <v>461</v>
      </c>
      <c r="J2640" t="s">
        <v>6116</v>
      </c>
      <c r="K2640" t="s">
        <v>33</v>
      </c>
      <c r="L2640" t="s">
        <v>41</v>
      </c>
      <c r="M2640">
        <f t="shared" si="166"/>
        <v>0</v>
      </c>
      <c r="N2640" t="s">
        <v>24</v>
      </c>
      <c r="O2640" t="s">
        <v>6117</v>
      </c>
      <c r="P2640">
        <f t="shared" si="167"/>
        <v>113519.14</v>
      </c>
      <c r="Q2640">
        <v>131999</v>
      </c>
      <c r="R2640" t="e">
        <v>#VALUE!</v>
      </c>
      <c r="S2640" t="e">
        <f t="shared" si="168"/>
        <v>#VALUE!</v>
      </c>
    </row>
    <row r="2641" spans="1:19" x14ac:dyDescent="0.25">
      <c r="A2641" t="s">
        <v>148</v>
      </c>
      <c r="B2641" t="s">
        <v>6118</v>
      </c>
      <c r="C2641">
        <v>2008</v>
      </c>
      <c r="D2641">
        <f t="shared" si="165"/>
        <v>47613.933239999998</v>
      </c>
      <c r="E2641">
        <v>29586</v>
      </c>
      <c r="F2641" t="s">
        <v>6119</v>
      </c>
      <c r="G2641" t="s">
        <v>29</v>
      </c>
      <c r="H2641" t="s">
        <v>6120</v>
      </c>
      <c r="I2641" t="s">
        <v>72</v>
      </c>
      <c r="J2641" t="s">
        <v>118</v>
      </c>
      <c r="K2641" t="s">
        <v>22</v>
      </c>
      <c r="L2641" t="s">
        <v>41</v>
      </c>
      <c r="M2641">
        <f t="shared" si="166"/>
        <v>0</v>
      </c>
      <c r="N2641" t="s">
        <v>24</v>
      </c>
      <c r="O2641" t="s">
        <v>6121</v>
      </c>
      <c r="P2641">
        <f t="shared" si="167"/>
        <v>41194</v>
      </c>
      <c r="Q2641">
        <v>47900</v>
      </c>
      <c r="R2641">
        <v>390</v>
      </c>
      <c r="S2641">
        <f t="shared" si="168"/>
        <v>6</v>
      </c>
    </row>
    <row r="2642" spans="1:19" x14ac:dyDescent="0.25">
      <c r="A2642" t="s">
        <v>148</v>
      </c>
      <c r="B2642" t="s">
        <v>5980</v>
      </c>
      <c r="C2642">
        <v>2021</v>
      </c>
      <c r="D2642">
        <f t="shared" si="165"/>
        <v>102782.10844</v>
      </c>
      <c r="E2642">
        <v>63866</v>
      </c>
      <c r="F2642" t="s">
        <v>6122</v>
      </c>
      <c r="G2642" t="s">
        <v>29</v>
      </c>
      <c r="H2642" t="s">
        <v>3593</v>
      </c>
      <c r="I2642" t="s">
        <v>39</v>
      </c>
      <c r="J2642" t="s">
        <v>855</v>
      </c>
      <c r="K2642" t="s">
        <v>266</v>
      </c>
      <c r="L2642" t="s">
        <v>41</v>
      </c>
      <c r="M2642">
        <f t="shared" si="166"/>
        <v>0</v>
      </c>
      <c r="N2642" t="s">
        <v>24</v>
      </c>
      <c r="O2642" t="s">
        <v>6123</v>
      </c>
      <c r="P2642">
        <f t="shared" si="167"/>
        <v>36021.1</v>
      </c>
      <c r="Q2642">
        <v>41885</v>
      </c>
      <c r="R2642" t="e">
        <v>#VALUE!</v>
      </c>
      <c r="S2642" t="e">
        <f t="shared" si="168"/>
        <v>#VALUE!</v>
      </c>
    </row>
    <row r="2643" spans="1:19" x14ac:dyDescent="0.25">
      <c r="A2643" t="s">
        <v>148</v>
      </c>
      <c r="B2643" t="s">
        <v>6124</v>
      </c>
      <c r="C2643">
        <v>2016</v>
      </c>
      <c r="D2643">
        <f t="shared" si="165"/>
        <v>218039.82055999999</v>
      </c>
      <c r="E2643">
        <v>135484</v>
      </c>
      <c r="F2643" t="s">
        <v>6125</v>
      </c>
      <c r="G2643" t="s">
        <v>29</v>
      </c>
      <c r="H2643" t="s">
        <v>265</v>
      </c>
      <c r="I2643" t="s">
        <v>571</v>
      </c>
      <c r="J2643" t="s">
        <v>6126</v>
      </c>
      <c r="K2643" t="s">
        <v>6127</v>
      </c>
      <c r="M2643">
        <f t="shared" si="166"/>
        <v>0</v>
      </c>
      <c r="O2643" t="s">
        <v>6128</v>
      </c>
      <c r="P2643">
        <f t="shared" si="167"/>
        <v>25583.279999999999</v>
      </c>
      <c r="Q2643">
        <v>29748</v>
      </c>
      <c r="R2643" t="e">
        <v>#VALUE!</v>
      </c>
      <c r="S2643" t="e">
        <f t="shared" si="168"/>
        <v>#VALUE!</v>
      </c>
    </row>
    <row r="2644" spans="1:19" x14ac:dyDescent="0.25">
      <c r="A2644" t="s">
        <v>120</v>
      </c>
      <c r="B2644" t="s">
        <v>2735</v>
      </c>
      <c r="C2644">
        <v>2014</v>
      </c>
      <c r="D2644">
        <f t="shared" si="165"/>
        <v>126333.19</v>
      </c>
      <c r="E2644">
        <v>78500</v>
      </c>
      <c r="F2644" t="s">
        <v>2640</v>
      </c>
      <c r="G2644" t="s">
        <v>29</v>
      </c>
      <c r="H2644" t="s">
        <v>342</v>
      </c>
      <c r="I2644" t="s">
        <v>48</v>
      </c>
      <c r="J2644" t="s">
        <v>61</v>
      </c>
      <c r="K2644" t="s">
        <v>22</v>
      </c>
      <c r="L2644" t="s">
        <v>23</v>
      </c>
      <c r="M2644">
        <f t="shared" si="166"/>
        <v>1</v>
      </c>
      <c r="N2644" t="s">
        <v>24</v>
      </c>
      <c r="O2644" t="s">
        <v>3926</v>
      </c>
      <c r="P2644">
        <f t="shared" si="167"/>
        <v>15394</v>
      </c>
      <c r="Q2644">
        <v>17900</v>
      </c>
      <c r="R2644">
        <v>302</v>
      </c>
      <c r="S2644">
        <f t="shared" si="168"/>
        <v>3.5</v>
      </c>
    </row>
    <row r="2645" spans="1:19" x14ac:dyDescent="0.25">
      <c r="A2645" t="s">
        <v>68</v>
      </c>
      <c r="B2645" t="s">
        <v>1703</v>
      </c>
      <c r="C2645">
        <v>2012</v>
      </c>
      <c r="D2645">
        <f t="shared" si="165"/>
        <v>12845.75188</v>
      </c>
      <c r="E2645">
        <v>7982</v>
      </c>
      <c r="F2645" t="s">
        <v>6129</v>
      </c>
      <c r="G2645" t="s">
        <v>29</v>
      </c>
      <c r="H2645" t="s">
        <v>2527</v>
      </c>
      <c r="I2645" t="s">
        <v>48</v>
      </c>
      <c r="J2645" t="s">
        <v>61</v>
      </c>
      <c r="K2645" t="s">
        <v>214</v>
      </c>
      <c r="M2645">
        <f t="shared" si="166"/>
        <v>0</v>
      </c>
      <c r="O2645" t="s">
        <v>4454</v>
      </c>
      <c r="P2645">
        <f t="shared" si="167"/>
        <v>44634</v>
      </c>
      <c r="Q2645">
        <v>51900</v>
      </c>
      <c r="R2645">
        <v>414</v>
      </c>
      <c r="S2645">
        <f t="shared" si="168"/>
        <v>4</v>
      </c>
    </row>
    <row r="2646" spans="1:19" x14ac:dyDescent="0.25">
      <c r="A2646" t="s">
        <v>232</v>
      </c>
      <c r="B2646" t="s">
        <v>2947</v>
      </c>
      <c r="C2646">
        <v>2022</v>
      </c>
      <c r="D2646">
        <f t="shared" si="165"/>
        <v>2888.7653</v>
      </c>
      <c r="E2646">
        <v>1795</v>
      </c>
      <c r="F2646" t="s">
        <v>6130</v>
      </c>
      <c r="G2646" t="s">
        <v>29</v>
      </c>
      <c r="H2646" t="s">
        <v>5382</v>
      </c>
      <c r="I2646" t="s">
        <v>39</v>
      </c>
      <c r="J2646" t="s">
        <v>3101</v>
      </c>
      <c r="K2646" t="s">
        <v>6131</v>
      </c>
      <c r="L2646" t="s">
        <v>41</v>
      </c>
      <c r="M2646">
        <f t="shared" si="166"/>
        <v>0</v>
      </c>
      <c r="O2646" t="s">
        <v>6132</v>
      </c>
      <c r="P2646">
        <f t="shared" si="167"/>
        <v>232192.26</v>
      </c>
      <c r="Q2646">
        <v>269991</v>
      </c>
      <c r="R2646" t="e">
        <v>#VALUE!</v>
      </c>
      <c r="S2646" t="e">
        <f t="shared" si="168"/>
        <v>#VALUE!</v>
      </c>
    </row>
    <row r="2647" spans="1:19" x14ac:dyDescent="0.25">
      <c r="A2647" t="s">
        <v>426</v>
      </c>
      <c r="B2647" t="s">
        <v>6133</v>
      </c>
      <c r="C2647">
        <v>2022</v>
      </c>
      <c r="D2647">
        <f t="shared" si="165"/>
        <v>1717.16578</v>
      </c>
      <c r="E2647">
        <v>1067</v>
      </c>
      <c r="F2647" t="s">
        <v>6134</v>
      </c>
      <c r="G2647" t="s">
        <v>29</v>
      </c>
      <c r="H2647" t="s">
        <v>429</v>
      </c>
      <c r="I2647" t="s">
        <v>48</v>
      </c>
      <c r="J2647" t="s">
        <v>118</v>
      </c>
      <c r="K2647" t="s">
        <v>40</v>
      </c>
      <c r="L2647" t="s">
        <v>41</v>
      </c>
      <c r="M2647">
        <f t="shared" si="166"/>
        <v>0</v>
      </c>
      <c r="N2647" t="s">
        <v>24</v>
      </c>
      <c r="O2647" t="s">
        <v>192</v>
      </c>
      <c r="P2647">
        <f t="shared" si="167"/>
        <v>41280</v>
      </c>
      <c r="Q2647">
        <v>48000</v>
      </c>
      <c r="R2647">
        <v>315</v>
      </c>
      <c r="S2647">
        <f t="shared" si="168"/>
        <v>2</v>
      </c>
    </row>
    <row r="2648" spans="1:19" x14ac:dyDescent="0.25">
      <c r="A2648" t="s">
        <v>16</v>
      </c>
      <c r="B2648" t="s">
        <v>6135</v>
      </c>
      <c r="C2648">
        <v>2017</v>
      </c>
      <c r="D2648">
        <f t="shared" si="165"/>
        <v>244619.68</v>
      </c>
      <c r="E2648">
        <v>152000</v>
      </c>
      <c r="F2648" t="s">
        <v>3133</v>
      </c>
      <c r="G2648" t="s">
        <v>29</v>
      </c>
      <c r="H2648" t="s">
        <v>2039</v>
      </c>
      <c r="I2648" t="s">
        <v>21</v>
      </c>
      <c r="J2648" t="s">
        <v>33</v>
      </c>
      <c r="K2648" t="s">
        <v>22</v>
      </c>
      <c r="L2648" t="s">
        <v>41</v>
      </c>
      <c r="M2648">
        <f t="shared" si="166"/>
        <v>0</v>
      </c>
      <c r="N2648" t="s">
        <v>24</v>
      </c>
      <c r="O2648" t="s">
        <v>5821</v>
      </c>
      <c r="P2648">
        <f t="shared" si="167"/>
        <v>13329.14</v>
      </c>
      <c r="Q2648">
        <v>15499</v>
      </c>
      <c r="R2648">
        <v>290</v>
      </c>
      <c r="S2648">
        <f t="shared" si="168"/>
        <v>3.5</v>
      </c>
    </row>
    <row r="2649" spans="1:19" x14ac:dyDescent="0.25">
      <c r="A2649" t="s">
        <v>237</v>
      </c>
      <c r="B2649" t="s">
        <v>6136</v>
      </c>
      <c r="C2649">
        <v>2011</v>
      </c>
      <c r="D2649">
        <f t="shared" si="165"/>
        <v>297727.90000000002</v>
      </c>
      <c r="E2649">
        <v>185000</v>
      </c>
      <c r="F2649" t="s">
        <v>6137</v>
      </c>
      <c r="G2649" t="s">
        <v>29</v>
      </c>
      <c r="H2649" t="s">
        <v>2745</v>
      </c>
      <c r="I2649" t="s">
        <v>72</v>
      </c>
      <c r="J2649" t="s">
        <v>135</v>
      </c>
      <c r="K2649" t="s">
        <v>136</v>
      </c>
      <c r="L2649" t="s">
        <v>41</v>
      </c>
      <c r="M2649">
        <f t="shared" si="166"/>
        <v>0</v>
      </c>
      <c r="N2649" t="s">
        <v>24</v>
      </c>
      <c r="O2649" t="s">
        <v>492</v>
      </c>
      <c r="P2649">
        <f t="shared" si="167"/>
        <v>7654</v>
      </c>
      <c r="Q2649">
        <v>8900</v>
      </c>
      <c r="R2649">
        <v>248</v>
      </c>
      <c r="S2649">
        <f t="shared" si="168"/>
        <v>3.5</v>
      </c>
    </row>
    <row r="2650" spans="1:19" x14ac:dyDescent="0.25">
      <c r="A2650" t="s">
        <v>125</v>
      </c>
      <c r="B2650" t="s">
        <v>6138</v>
      </c>
      <c r="C2650">
        <v>2007</v>
      </c>
      <c r="D2650">
        <f t="shared" si="165"/>
        <v>157271.14215999999</v>
      </c>
      <c r="E2650">
        <v>97724</v>
      </c>
      <c r="F2650" t="s">
        <v>6139</v>
      </c>
      <c r="G2650" t="s">
        <v>245</v>
      </c>
      <c r="H2650" t="s">
        <v>2909</v>
      </c>
      <c r="I2650" t="s">
        <v>72</v>
      </c>
      <c r="J2650" t="s">
        <v>214</v>
      </c>
      <c r="K2650" t="s">
        <v>33</v>
      </c>
      <c r="L2650" t="s">
        <v>41</v>
      </c>
      <c r="M2650">
        <f t="shared" si="166"/>
        <v>0</v>
      </c>
      <c r="N2650" t="s">
        <v>24</v>
      </c>
      <c r="O2650" t="s">
        <v>1639</v>
      </c>
      <c r="P2650">
        <f t="shared" si="167"/>
        <v>17198.28</v>
      </c>
      <c r="Q2650">
        <v>19998</v>
      </c>
      <c r="R2650">
        <v>350</v>
      </c>
      <c r="S2650">
        <f t="shared" si="168"/>
        <v>6.7</v>
      </c>
    </row>
    <row r="2651" spans="1:19" x14ac:dyDescent="0.25">
      <c r="A2651" t="s">
        <v>237</v>
      </c>
      <c r="B2651" t="s">
        <v>5057</v>
      </c>
      <c r="C2651">
        <v>2020</v>
      </c>
      <c r="D2651">
        <f t="shared" si="165"/>
        <v>35770.800179999998</v>
      </c>
      <c r="E2651">
        <v>22227</v>
      </c>
      <c r="F2651" t="s">
        <v>6140</v>
      </c>
      <c r="G2651" t="s">
        <v>29</v>
      </c>
      <c r="H2651" t="s">
        <v>1002</v>
      </c>
      <c r="I2651" t="s">
        <v>289</v>
      </c>
      <c r="J2651" t="s">
        <v>214</v>
      </c>
      <c r="K2651" t="s">
        <v>22</v>
      </c>
      <c r="M2651">
        <f t="shared" si="166"/>
        <v>0</v>
      </c>
      <c r="O2651" t="s">
        <v>2968</v>
      </c>
      <c r="P2651">
        <f t="shared" si="167"/>
        <v>22342.799999999999</v>
      </c>
      <c r="Q2651">
        <v>25980</v>
      </c>
      <c r="R2651" t="e">
        <v>#VALUE!</v>
      </c>
      <c r="S2651" t="e">
        <f t="shared" si="168"/>
        <v>#VALUE!</v>
      </c>
    </row>
    <row r="2652" spans="1:19" x14ac:dyDescent="0.25">
      <c r="A2652" t="s">
        <v>237</v>
      </c>
      <c r="B2652" t="s">
        <v>1000</v>
      </c>
      <c r="C2652">
        <v>2016</v>
      </c>
      <c r="D2652">
        <f t="shared" si="165"/>
        <v>178636.74</v>
      </c>
      <c r="E2652">
        <v>111000</v>
      </c>
      <c r="F2652" t="s">
        <v>3641</v>
      </c>
      <c r="G2652" t="s">
        <v>29</v>
      </c>
      <c r="H2652" t="s">
        <v>2519</v>
      </c>
      <c r="I2652" t="s">
        <v>72</v>
      </c>
      <c r="J2652" t="s">
        <v>40</v>
      </c>
      <c r="K2652" t="s">
        <v>22</v>
      </c>
      <c r="L2652" t="s">
        <v>41</v>
      </c>
      <c r="M2652">
        <f t="shared" si="166"/>
        <v>0</v>
      </c>
      <c r="N2652" t="s">
        <v>24</v>
      </c>
      <c r="O2652" t="s">
        <v>2056</v>
      </c>
      <c r="P2652">
        <f t="shared" si="167"/>
        <v>11180</v>
      </c>
      <c r="Q2652">
        <v>13000</v>
      </c>
      <c r="R2652">
        <v>158</v>
      </c>
      <c r="S2652">
        <f t="shared" si="168"/>
        <v>2</v>
      </c>
    </row>
    <row r="2653" spans="1:19" x14ac:dyDescent="0.25">
      <c r="A2653" t="s">
        <v>16</v>
      </c>
      <c r="B2653" t="s">
        <v>3332</v>
      </c>
      <c r="C2653">
        <v>2019</v>
      </c>
      <c r="D2653">
        <f t="shared" si="165"/>
        <v>51930.183120000002</v>
      </c>
      <c r="E2653">
        <v>32268</v>
      </c>
      <c r="F2653" t="s">
        <v>6141</v>
      </c>
      <c r="G2653" t="s">
        <v>19</v>
      </c>
      <c r="H2653" t="s">
        <v>5171</v>
      </c>
      <c r="I2653" t="s">
        <v>21</v>
      </c>
      <c r="J2653" t="s">
        <v>118</v>
      </c>
      <c r="K2653" t="s">
        <v>33</v>
      </c>
      <c r="L2653" t="s">
        <v>41</v>
      </c>
      <c r="M2653">
        <f t="shared" si="166"/>
        <v>0</v>
      </c>
      <c r="N2653" t="s">
        <v>24</v>
      </c>
      <c r="O2653" t="s">
        <v>2659</v>
      </c>
      <c r="P2653">
        <f t="shared" si="167"/>
        <v>39990</v>
      </c>
      <c r="Q2653">
        <v>46500</v>
      </c>
      <c r="R2653">
        <v>385</v>
      </c>
      <c r="S2653">
        <f t="shared" si="168"/>
        <v>6.2</v>
      </c>
    </row>
    <row r="2654" spans="1:19" x14ac:dyDescent="0.25">
      <c r="A2654" t="s">
        <v>130</v>
      </c>
      <c r="B2654" t="s">
        <v>6142</v>
      </c>
      <c r="C2654">
        <v>2019</v>
      </c>
      <c r="D2654">
        <f t="shared" si="165"/>
        <v>196353.96406</v>
      </c>
      <c r="E2654">
        <v>122009</v>
      </c>
      <c r="F2654" t="s">
        <v>6143</v>
      </c>
      <c r="G2654" t="s">
        <v>29</v>
      </c>
      <c r="H2654" t="s">
        <v>3672</v>
      </c>
      <c r="I2654" t="s">
        <v>39</v>
      </c>
      <c r="J2654" t="s">
        <v>33</v>
      </c>
      <c r="K2654" t="s">
        <v>22</v>
      </c>
      <c r="L2654" t="s">
        <v>41</v>
      </c>
      <c r="M2654">
        <f t="shared" si="166"/>
        <v>0</v>
      </c>
      <c r="O2654" t="s">
        <v>6144</v>
      </c>
      <c r="P2654">
        <f t="shared" si="167"/>
        <v>16338.28</v>
      </c>
      <c r="Q2654">
        <v>18998</v>
      </c>
      <c r="R2654" t="e">
        <v>#VALUE!</v>
      </c>
      <c r="S2654">
        <f t="shared" si="168"/>
        <v>3.5</v>
      </c>
    </row>
    <row r="2655" spans="1:19" x14ac:dyDescent="0.25">
      <c r="A2655" t="s">
        <v>84</v>
      </c>
      <c r="B2655" t="s">
        <v>3052</v>
      </c>
      <c r="C2655">
        <v>2020</v>
      </c>
      <c r="D2655">
        <f t="shared" si="165"/>
        <v>92995.711899999995</v>
      </c>
      <c r="E2655">
        <v>57785</v>
      </c>
      <c r="F2655" t="s">
        <v>6145</v>
      </c>
      <c r="G2655" t="s">
        <v>46</v>
      </c>
      <c r="H2655" t="s">
        <v>3053</v>
      </c>
      <c r="I2655" t="s">
        <v>72</v>
      </c>
      <c r="J2655" t="s">
        <v>22</v>
      </c>
      <c r="K2655" t="s">
        <v>22</v>
      </c>
      <c r="L2655" t="s">
        <v>41</v>
      </c>
      <c r="M2655">
        <f t="shared" si="166"/>
        <v>0</v>
      </c>
      <c r="N2655" t="s">
        <v>24</v>
      </c>
      <c r="O2655" t="s">
        <v>6146</v>
      </c>
      <c r="P2655">
        <f t="shared" si="167"/>
        <v>55035.7</v>
      </c>
      <c r="Q2655">
        <v>63995</v>
      </c>
      <c r="R2655">
        <v>395</v>
      </c>
      <c r="S2655">
        <f t="shared" si="168"/>
        <v>3</v>
      </c>
    </row>
    <row r="2656" spans="1:19" x14ac:dyDescent="0.25">
      <c r="A2656" t="s">
        <v>68</v>
      </c>
      <c r="B2656" t="s">
        <v>1703</v>
      </c>
      <c r="C2656">
        <v>2002</v>
      </c>
      <c r="D2656">
        <f t="shared" si="165"/>
        <v>329728.01656000002</v>
      </c>
      <c r="E2656">
        <v>204884</v>
      </c>
      <c r="F2656" t="s">
        <v>6147</v>
      </c>
      <c r="G2656" t="s">
        <v>29</v>
      </c>
      <c r="H2656" t="s">
        <v>4329</v>
      </c>
      <c r="I2656" t="s">
        <v>134</v>
      </c>
      <c r="J2656" t="s">
        <v>61</v>
      </c>
      <c r="K2656" t="s">
        <v>22</v>
      </c>
      <c r="L2656" t="s">
        <v>23</v>
      </c>
      <c r="M2656">
        <f t="shared" si="166"/>
        <v>1</v>
      </c>
      <c r="N2656" t="s">
        <v>24</v>
      </c>
      <c r="O2656" t="s">
        <v>1635</v>
      </c>
      <c r="P2656">
        <f t="shared" si="167"/>
        <v>18490</v>
      </c>
      <c r="Q2656">
        <v>21500</v>
      </c>
      <c r="R2656">
        <v>333</v>
      </c>
      <c r="S2656">
        <f t="shared" si="168"/>
        <v>3.2</v>
      </c>
    </row>
    <row r="2657" spans="1:19" x14ac:dyDescent="0.25">
      <c r="A2657" t="s">
        <v>292</v>
      </c>
      <c r="B2657" t="s">
        <v>293</v>
      </c>
      <c r="C2657">
        <v>2003</v>
      </c>
      <c r="D2657">
        <f t="shared" si="165"/>
        <v>288715.59600000002</v>
      </c>
      <c r="E2657">
        <v>179400</v>
      </c>
      <c r="F2657" t="s">
        <v>6148</v>
      </c>
      <c r="G2657" t="s">
        <v>29</v>
      </c>
      <c r="H2657" t="s">
        <v>4791</v>
      </c>
      <c r="I2657" t="s">
        <v>72</v>
      </c>
      <c r="J2657" t="s">
        <v>118</v>
      </c>
      <c r="K2657" t="s">
        <v>108</v>
      </c>
      <c r="L2657" t="s">
        <v>23</v>
      </c>
      <c r="M2657">
        <f t="shared" si="166"/>
        <v>1</v>
      </c>
      <c r="N2657" t="s">
        <v>24</v>
      </c>
      <c r="O2657" t="s">
        <v>1096</v>
      </c>
      <c r="P2657">
        <f t="shared" si="167"/>
        <v>12900</v>
      </c>
      <c r="Q2657">
        <v>15000</v>
      </c>
      <c r="R2657">
        <v>316</v>
      </c>
      <c r="S2657">
        <f t="shared" si="168"/>
        <v>6</v>
      </c>
    </row>
    <row r="2658" spans="1:19" x14ac:dyDescent="0.25">
      <c r="A2658" t="s">
        <v>857</v>
      </c>
      <c r="B2658" t="s">
        <v>6149</v>
      </c>
      <c r="C2658">
        <v>2009</v>
      </c>
      <c r="D2658">
        <f t="shared" si="165"/>
        <v>91732.38</v>
      </c>
      <c r="E2658">
        <v>57000</v>
      </c>
      <c r="F2658" t="s">
        <v>1301</v>
      </c>
      <c r="G2658" t="s">
        <v>29</v>
      </c>
      <c r="H2658" t="s">
        <v>4144</v>
      </c>
      <c r="I2658" t="s">
        <v>134</v>
      </c>
      <c r="J2658" t="s">
        <v>214</v>
      </c>
      <c r="K2658" t="s">
        <v>22</v>
      </c>
      <c r="L2658" t="s">
        <v>41</v>
      </c>
      <c r="M2658">
        <f t="shared" si="166"/>
        <v>0</v>
      </c>
      <c r="N2658" t="s">
        <v>24</v>
      </c>
      <c r="O2658" t="s">
        <v>248</v>
      </c>
      <c r="P2658">
        <f t="shared" si="167"/>
        <v>12040</v>
      </c>
      <c r="Q2658">
        <v>14000</v>
      </c>
      <c r="R2658">
        <v>232</v>
      </c>
      <c r="S2658">
        <f t="shared" si="168"/>
        <v>1.3</v>
      </c>
    </row>
    <row r="2659" spans="1:19" x14ac:dyDescent="0.25">
      <c r="A2659" t="s">
        <v>35</v>
      </c>
      <c r="B2659" t="s">
        <v>649</v>
      </c>
      <c r="C2659">
        <v>2021</v>
      </c>
      <c r="D2659">
        <f t="shared" si="165"/>
        <v>41838.011980000003</v>
      </c>
      <c r="E2659">
        <v>25997</v>
      </c>
      <c r="F2659" t="s">
        <v>6150</v>
      </c>
      <c r="G2659" t="s">
        <v>29</v>
      </c>
      <c r="H2659" t="s">
        <v>208</v>
      </c>
      <c r="I2659" t="s">
        <v>72</v>
      </c>
      <c r="J2659" t="s">
        <v>73</v>
      </c>
      <c r="K2659" t="s">
        <v>108</v>
      </c>
      <c r="L2659" t="s">
        <v>41</v>
      </c>
      <c r="M2659">
        <f t="shared" si="166"/>
        <v>0</v>
      </c>
      <c r="N2659" t="s">
        <v>24</v>
      </c>
      <c r="O2659" t="s">
        <v>1869</v>
      </c>
      <c r="P2659">
        <f t="shared" si="167"/>
        <v>74820</v>
      </c>
      <c r="Q2659">
        <v>87000</v>
      </c>
      <c r="R2659">
        <v>383</v>
      </c>
      <c r="S2659">
        <f t="shared" si="168"/>
        <v>5.7</v>
      </c>
    </row>
    <row r="2660" spans="1:19" x14ac:dyDescent="0.25">
      <c r="A2660" t="s">
        <v>148</v>
      </c>
      <c r="B2660" t="s">
        <v>6151</v>
      </c>
      <c r="C2660">
        <v>2022</v>
      </c>
      <c r="D2660">
        <f t="shared" si="165"/>
        <v>58829.423699999999</v>
      </c>
      <c r="E2660">
        <v>36555</v>
      </c>
      <c r="F2660" t="s">
        <v>6152</v>
      </c>
      <c r="G2660" t="s">
        <v>29</v>
      </c>
      <c r="H2660" t="s">
        <v>265</v>
      </c>
      <c r="I2660" t="s">
        <v>39</v>
      </c>
      <c r="J2660" t="s">
        <v>526</v>
      </c>
      <c r="K2660" t="s">
        <v>266</v>
      </c>
      <c r="L2660" t="s">
        <v>41</v>
      </c>
      <c r="M2660">
        <f t="shared" si="166"/>
        <v>0</v>
      </c>
      <c r="N2660" t="s">
        <v>24</v>
      </c>
      <c r="O2660" t="s">
        <v>6153</v>
      </c>
      <c r="P2660">
        <f t="shared" si="167"/>
        <v>55287.68</v>
      </c>
      <c r="Q2660">
        <v>64288</v>
      </c>
      <c r="R2660" t="e">
        <v>#VALUE!</v>
      </c>
      <c r="S2660" t="e">
        <f t="shared" si="168"/>
        <v>#VALUE!</v>
      </c>
    </row>
    <row r="2661" spans="1:19" x14ac:dyDescent="0.25">
      <c r="A2661" t="s">
        <v>120</v>
      </c>
      <c r="B2661" t="s">
        <v>1663</v>
      </c>
      <c r="C2661">
        <v>2023</v>
      </c>
      <c r="D2661">
        <f t="shared" si="165"/>
        <v>1591.63726</v>
      </c>
      <c r="E2661">
        <v>989</v>
      </c>
      <c r="F2661" t="s">
        <v>6154</v>
      </c>
      <c r="G2661" t="s">
        <v>29</v>
      </c>
      <c r="H2661" t="s">
        <v>777</v>
      </c>
      <c r="I2661" t="s">
        <v>123</v>
      </c>
      <c r="J2661" t="s">
        <v>22</v>
      </c>
      <c r="K2661" t="s">
        <v>22</v>
      </c>
      <c r="L2661" t="s">
        <v>41</v>
      </c>
      <c r="M2661">
        <f t="shared" si="166"/>
        <v>0</v>
      </c>
      <c r="N2661" t="s">
        <v>24</v>
      </c>
      <c r="O2661" t="s">
        <v>6155</v>
      </c>
      <c r="P2661">
        <f t="shared" si="167"/>
        <v>105737</v>
      </c>
      <c r="Q2661">
        <v>122950</v>
      </c>
      <c r="R2661" t="e">
        <v>#VALUE!</v>
      </c>
      <c r="S2661" t="e">
        <f t="shared" si="168"/>
        <v>#VALUE!</v>
      </c>
    </row>
    <row r="2662" spans="1:19" x14ac:dyDescent="0.25">
      <c r="A2662" t="s">
        <v>148</v>
      </c>
      <c r="B2662" t="s">
        <v>1233</v>
      </c>
      <c r="C2662">
        <v>2007</v>
      </c>
      <c r="D2662">
        <f t="shared" si="165"/>
        <v>45888.720759999997</v>
      </c>
      <c r="E2662">
        <v>28514</v>
      </c>
      <c r="F2662" t="s">
        <v>6156</v>
      </c>
      <c r="G2662" t="s">
        <v>29</v>
      </c>
      <c r="H2662" t="s">
        <v>1235</v>
      </c>
      <c r="I2662" t="s">
        <v>107</v>
      </c>
      <c r="J2662" t="s">
        <v>214</v>
      </c>
      <c r="K2662" t="s">
        <v>33</v>
      </c>
      <c r="L2662" t="s">
        <v>41</v>
      </c>
      <c r="M2662">
        <f t="shared" si="166"/>
        <v>0</v>
      </c>
      <c r="N2662" t="s">
        <v>24</v>
      </c>
      <c r="O2662" t="s">
        <v>675</v>
      </c>
      <c r="P2662">
        <f t="shared" si="167"/>
        <v>27520</v>
      </c>
      <c r="Q2662">
        <v>32000</v>
      </c>
      <c r="R2662">
        <v>400</v>
      </c>
      <c r="S2662">
        <f t="shared" si="168"/>
        <v>6</v>
      </c>
    </row>
    <row r="2663" spans="1:19" x14ac:dyDescent="0.25">
      <c r="A2663" t="s">
        <v>16</v>
      </c>
      <c r="B2663" t="s">
        <v>320</v>
      </c>
      <c r="C2663">
        <v>2019</v>
      </c>
      <c r="D2663">
        <f t="shared" si="165"/>
        <v>16737.135999999999</v>
      </c>
      <c r="E2663">
        <v>10400</v>
      </c>
      <c r="F2663" t="s">
        <v>3177</v>
      </c>
      <c r="G2663" t="s">
        <v>29</v>
      </c>
      <c r="H2663" t="s">
        <v>3820</v>
      </c>
      <c r="I2663" t="s">
        <v>165</v>
      </c>
      <c r="J2663" t="s">
        <v>214</v>
      </c>
      <c r="K2663" t="s">
        <v>33</v>
      </c>
      <c r="L2663" t="s">
        <v>41</v>
      </c>
      <c r="M2663">
        <f t="shared" si="166"/>
        <v>0</v>
      </c>
      <c r="N2663" t="s">
        <v>24</v>
      </c>
      <c r="O2663" t="s">
        <v>635</v>
      </c>
      <c r="P2663">
        <f t="shared" si="167"/>
        <v>34400</v>
      </c>
      <c r="Q2663">
        <v>40000</v>
      </c>
      <c r="R2663">
        <v>460</v>
      </c>
      <c r="S2663">
        <f t="shared" si="168"/>
        <v>5</v>
      </c>
    </row>
    <row r="2664" spans="1:19" x14ac:dyDescent="0.25">
      <c r="A2664" t="s">
        <v>148</v>
      </c>
      <c r="B2664" t="s">
        <v>6157</v>
      </c>
      <c r="C2664">
        <v>2020</v>
      </c>
      <c r="D2664">
        <f t="shared" si="165"/>
        <v>82290.38222</v>
      </c>
      <c r="E2664">
        <v>51133</v>
      </c>
      <c r="F2664" t="s">
        <v>6158</v>
      </c>
      <c r="G2664" t="s">
        <v>29</v>
      </c>
      <c r="H2664" t="s">
        <v>53</v>
      </c>
      <c r="I2664" t="s">
        <v>123</v>
      </c>
      <c r="J2664" t="s">
        <v>5656</v>
      </c>
      <c r="K2664" t="s">
        <v>266</v>
      </c>
      <c r="L2664" t="s">
        <v>23</v>
      </c>
      <c r="M2664">
        <f t="shared" si="166"/>
        <v>1</v>
      </c>
      <c r="O2664" t="s">
        <v>6159</v>
      </c>
      <c r="P2664">
        <f t="shared" si="167"/>
        <v>22188</v>
      </c>
      <c r="Q2664">
        <v>25800</v>
      </c>
      <c r="R2664" t="e">
        <v>#VALUE!</v>
      </c>
      <c r="S2664" t="e">
        <f t="shared" si="168"/>
        <v>#VALUE!</v>
      </c>
    </row>
    <row r="2665" spans="1:19" x14ac:dyDescent="0.25">
      <c r="A2665" t="s">
        <v>148</v>
      </c>
      <c r="B2665" t="s">
        <v>6160</v>
      </c>
      <c r="C2665">
        <v>1999</v>
      </c>
      <c r="D2665">
        <f t="shared" si="165"/>
        <v>94629.191999999995</v>
      </c>
      <c r="E2665">
        <v>58800</v>
      </c>
      <c r="F2665" t="s">
        <v>6161</v>
      </c>
      <c r="G2665" t="s">
        <v>29</v>
      </c>
      <c r="H2665" t="s">
        <v>6162</v>
      </c>
      <c r="I2665" t="s">
        <v>72</v>
      </c>
      <c r="J2665" t="s">
        <v>118</v>
      </c>
      <c r="K2665" t="s">
        <v>118</v>
      </c>
      <c r="L2665" t="s">
        <v>41</v>
      </c>
      <c r="M2665">
        <f t="shared" si="166"/>
        <v>0</v>
      </c>
      <c r="N2665" t="s">
        <v>24</v>
      </c>
      <c r="O2665" t="s">
        <v>1096</v>
      </c>
      <c r="P2665">
        <f t="shared" si="167"/>
        <v>12900</v>
      </c>
      <c r="Q2665">
        <v>15000</v>
      </c>
      <c r="R2665">
        <v>305</v>
      </c>
      <c r="S2665">
        <f t="shared" si="168"/>
        <v>5.7</v>
      </c>
    </row>
    <row r="2666" spans="1:19" x14ac:dyDescent="0.25">
      <c r="A2666" t="s">
        <v>84</v>
      </c>
      <c r="B2666" t="s">
        <v>1168</v>
      </c>
      <c r="C2666">
        <v>2018</v>
      </c>
      <c r="D2666">
        <f t="shared" si="165"/>
        <v>136793.9</v>
      </c>
      <c r="E2666">
        <v>85000</v>
      </c>
      <c r="F2666" t="s">
        <v>1365</v>
      </c>
      <c r="G2666" t="s">
        <v>29</v>
      </c>
      <c r="H2666" t="s">
        <v>410</v>
      </c>
      <c r="I2666" t="s">
        <v>95</v>
      </c>
      <c r="J2666" t="s">
        <v>33</v>
      </c>
      <c r="K2666" t="s">
        <v>22</v>
      </c>
      <c r="L2666" t="s">
        <v>41</v>
      </c>
      <c r="M2666">
        <f t="shared" si="166"/>
        <v>0</v>
      </c>
      <c r="N2666" t="s">
        <v>24</v>
      </c>
      <c r="O2666" t="s">
        <v>1590</v>
      </c>
      <c r="P2666">
        <f t="shared" si="167"/>
        <v>28380</v>
      </c>
      <c r="Q2666">
        <v>33000</v>
      </c>
      <c r="R2666">
        <v>340</v>
      </c>
      <c r="S2666">
        <f t="shared" si="168"/>
        <v>3</v>
      </c>
    </row>
    <row r="2667" spans="1:19" x14ac:dyDescent="0.25">
      <c r="A2667" t="s">
        <v>210</v>
      </c>
      <c r="B2667" t="s">
        <v>2839</v>
      </c>
      <c r="C2667">
        <v>2000</v>
      </c>
      <c r="D2667">
        <f t="shared" si="165"/>
        <v>153209.16800000001</v>
      </c>
      <c r="E2667">
        <v>95200</v>
      </c>
      <c r="F2667" t="s">
        <v>6163</v>
      </c>
      <c r="G2667" t="s">
        <v>29</v>
      </c>
      <c r="H2667" t="s">
        <v>6164</v>
      </c>
      <c r="I2667" t="s">
        <v>839</v>
      </c>
      <c r="J2667" t="s">
        <v>22</v>
      </c>
      <c r="K2667" t="s">
        <v>22</v>
      </c>
      <c r="L2667" t="s">
        <v>41</v>
      </c>
      <c r="M2667">
        <f t="shared" si="166"/>
        <v>0</v>
      </c>
      <c r="N2667" t="s">
        <v>24</v>
      </c>
      <c r="O2667" t="s">
        <v>3617</v>
      </c>
      <c r="P2667">
        <f t="shared" si="167"/>
        <v>10319.14</v>
      </c>
      <c r="Q2667">
        <v>11999</v>
      </c>
      <c r="R2667">
        <v>120</v>
      </c>
      <c r="S2667">
        <f t="shared" si="168"/>
        <v>2.5</v>
      </c>
    </row>
    <row r="2668" spans="1:19" x14ac:dyDescent="0.25">
      <c r="A2668" t="s">
        <v>97</v>
      </c>
      <c r="B2668" t="s">
        <v>995</v>
      </c>
      <c r="C2668">
        <v>2015</v>
      </c>
      <c r="D2668">
        <f t="shared" si="165"/>
        <v>110360.4905</v>
      </c>
      <c r="E2668">
        <v>68575</v>
      </c>
      <c r="F2668" t="s">
        <v>6165</v>
      </c>
      <c r="G2668" t="s">
        <v>29</v>
      </c>
      <c r="H2668" t="s">
        <v>2811</v>
      </c>
      <c r="I2668" t="s">
        <v>72</v>
      </c>
      <c r="J2668" t="s">
        <v>61</v>
      </c>
      <c r="K2668" t="s">
        <v>33</v>
      </c>
      <c r="L2668" t="s">
        <v>23</v>
      </c>
      <c r="M2668">
        <f t="shared" si="166"/>
        <v>1</v>
      </c>
      <c r="N2668" t="s">
        <v>24</v>
      </c>
      <c r="O2668" t="s">
        <v>722</v>
      </c>
      <c r="P2668">
        <f t="shared" si="167"/>
        <v>22360</v>
      </c>
      <c r="Q2668">
        <v>26000</v>
      </c>
      <c r="R2668">
        <v>270</v>
      </c>
      <c r="S2668">
        <f t="shared" si="168"/>
        <v>3.5</v>
      </c>
    </row>
    <row r="2669" spans="1:19" x14ac:dyDescent="0.25">
      <c r="A2669" t="s">
        <v>148</v>
      </c>
      <c r="B2669" t="s">
        <v>4940</v>
      </c>
      <c r="C2669">
        <v>2011</v>
      </c>
      <c r="D2669">
        <f t="shared" si="165"/>
        <v>19794.882000000001</v>
      </c>
      <c r="E2669">
        <v>12300</v>
      </c>
      <c r="F2669" t="s">
        <v>6166</v>
      </c>
      <c r="G2669" t="s">
        <v>29</v>
      </c>
      <c r="H2669" t="s">
        <v>3967</v>
      </c>
      <c r="I2669" t="s">
        <v>21</v>
      </c>
      <c r="J2669" t="s">
        <v>214</v>
      </c>
      <c r="K2669" t="s">
        <v>22</v>
      </c>
      <c r="L2669" t="s">
        <v>41</v>
      </c>
      <c r="M2669">
        <f t="shared" si="166"/>
        <v>0</v>
      </c>
      <c r="N2669" t="s">
        <v>24</v>
      </c>
      <c r="O2669" t="s">
        <v>437</v>
      </c>
      <c r="P2669">
        <f t="shared" si="167"/>
        <v>38700</v>
      </c>
      <c r="Q2669">
        <v>45000</v>
      </c>
      <c r="R2669">
        <v>430</v>
      </c>
      <c r="S2669">
        <f t="shared" si="168"/>
        <v>6.2</v>
      </c>
    </row>
    <row r="2670" spans="1:19" x14ac:dyDescent="0.25">
      <c r="A2670" t="s">
        <v>148</v>
      </c>
      <c r="B2670" t="s">
        <v>6167</v>
      </c>
      <c r="C2670">
        <v>2018</v>
      </c>
      <c r="D2670">
        <f t="shared" si="165"/>
        <v>22369.826000000001</v>
      </c>
      <c r="E2670">
        <v>13900</v>
      </c>
      <c r="F2670" t="s">
        <v>6168</v>
      </c>
      <c r="G2670" t="s">
        <v>29</v>
      </c>
      <c r="H2670" t="s">
        <v>3196</v>
      </c>
      <c r="I2670" t="s">
        <v>95</v>
      </c>
      <c r="J2670" t="s">
        <v>118</v>
      </c>
      <c r="K2670" t="s">
        <v>214</v>
      </c>
      <c r="L2670" t="s">
        <v>41</v>
      </c>
      <c r="M2670">
        <f t="shared" si="166"/>
        <v>0</v>
      </c>
      <c r="N2670" t="s">
        <v>24</v>
      </c>
      <c r="O2670" t="s">
        <v>6169</v>
      </c>
      <c r="P2670">
        <f t="shared" si="167"/>
        <v>46861.4</v>
      </c>
      <c r="Q2670">
        <v>54490</v>
      </c>
      <c r="R2670">
        <v>455</v>
      </c>
      <c r="S2670">
        <f t="shared" si="168"/>
        <v>6.2</v>
      </c>
    </row>
    <row r="2671" spans="1:19" x14ac:dyDescent="0.25">
      <c r="A2671" t="s">
        <v>120</v>
      </c>
      <c r="B2671" t="s">
        <v>2836</v>
      </c>
      <c r="C2671">
        <v>2001</v>
      </c>
      <c r="D2671">
        <f t="shared" si="165"/>
        <v>94629.191999999995</v>
      </c>
      <c r="E2671">
        <v>58800</v>
      </c>
      <c r="F2671" t="s">
        <v>6161</v>
      </c>
      <c r="G2671" t="s">
        <v>29</v>
      </c>
      <c r="H2671" t="s">
        <v>6170</v>
      </c>
      <c r="I2671" t="s">
        <v>72</v>
      </c>
      <c r="J2671" t="s">
        <v>61</v>
      </c>
      <c r="K2671" t="s">
        <v>22</v>
      </c>
      <c r="L2671" t="s">
        <v>41</v>
      </c>
      <c r="M2671">
        <f t="shared" si="166"/>
        <v>0</v>
      </c>
      <c r="N2671" t="s">
        <v>24</v>
      </c>
      <c r="O2671" t="s">
        <v>621</v>
      </c>
      <c r="P2671">
        <f t="shared" si="167"/>
        <v>7740</v>
      </c>
      <c r="Q2671">
        <v>9000</v>
      </c>
      <c r="R2671">
        <v>190</v>
      </c>
      <c r="S2671">
        <f t="shared" si="168"/>
        <v>2.2999999999999998</v>
      </c>
    </row>
    <row r="2672" spans="1:19" x14ac:dyDescent="0.25">
      <c r="A2672" t="s">
        <v>130</v>
      </c>
      <c r="B2672" t="s">
        <v>6171</v>
      </c>
      <c r="C2672">
        <v>2016</v>
      </c>
      <c r="D2672">
        <f t="shared" si="165"/>
        <v>49406.737999999998</v>
      </c>
      <c r="E2672">
        <v>30700</v>
      </c>
      <c r="F2672" t="s">
        <v>5241</v>
      </c>
      <c r="G2672" t="s">
        <v>29</v>
      </c>
      <c r="H2672" t="s">
        <v>6172</v>
      </c>
      <c r="I2672" t="s">
        <v>134</v>
      </c>
      <c r="J2672" t="s">
        <v>22</v>
      </c>
      <c r="K2672" t="s">
        <v>22</v>
      </c>
      <c r="L2672" t="s">
        <v>23</v>
      </c>
      <c r="M2672">
        <f t="shared" si="166"/>
        <v>1</v>
      </c>
      <c r="N2672" t="s">
        <v>24</v>
      </c>
      <c r="O2672" t="s">
        <v>1635</v>
      </c>
      <c r="P2672">
        <f t="shared" si="167"/>
        <v>18490</v>
      </c>
      <c r="Q2672">
        <v>21500</v>
      </c>
      <c r="R2672">
        <v>215</v>
      </c>
      <c r="S2672">
        <f t="shared" si="168"/>
        <v>1.6</v>
      </c>
    </row>
    <row r="2673" spans="1:19" x14ac:dyDescent="0.25">
      <c r="A2673" t="s">
        <v>277</v>
      </c>
      <c r="B2673" t="s">
        <v>921</v>
      </c>
      <c r="C2673">
        <v>2005</v>
      </c>
      <c r="D2673">
        <f t="shared" si="165"/>
        <v>167371.35999999999</v>
      </c>
      <c r="E2673">
        <v>104000</v>
      </c>
      <c r="F2673" t="s">
        <v>350</v>
      </c>
      <c r="G2673" t="s">
        <v>29</v>
      </c>
      <c r="H2673" t="s">
        <v>923</v>
      </c>
      <c r="I2673" t="s">
        <v>134</v>
      </c>
      <c r="J2673" t="s">
        <v>61</v>
      </c>
      <c r="K2673" t="s">
        <v>22</v>
      </c>
      <c r="L2673" t="s">
        <v>41</v>
      </c>
      <c r="M2673">
        <f t="shared" si="166"/>
        <v>0</v>
      </c>
      <c r="N2673" t="s">
        <v>24</v>
      </c>
      <c r="O2673" t="s">
        <v>3452</v>
      </c>
      <c r="P2673">
        <f t="shared" si="167"/>
        <v>38528</v>
      </c>
      <c r="Q2673">
        <v>44800</v>
      </c>
      <c r="R2673">
        <v>355</v>
      </c>
      <c r="S2673">
        <f t="shared" si="168"/>
        <v>3.8</v>
      </c>
    </row>
    <row r="2674" spans="1:19" x14ac:dyDescent="0.25">
      <c r="A2674" t="s">
        <v>148</v>
      </c>
      <c r="B2674" t="s">
        <v>6173</v>
      </c>
      <c r="C2674">
        <v>2019</v>
      </c>
      <c r="D2674">
        <f t="shared" si="165"/>
        <v>223884.94344</v>
      </c>
      <c r="E2674">
        <v>139116</v>
      </c>
      <c r="F2674" t="s">
        <v>6174</v>
      </c>
      <c r="G2674" t="s">
        <v>29</v>
      </c>
      <c r="H2674" t="s">
        <v>854</v>
      </c>
      <c r="I2674" t="s">
        <v>39</v>
      </c>
      <c r="J2674" t="s">
        <v>214</v>
      </c>
      <c r="K2674" t="s">
        <v>266</v>
      </c>
      <c r="L2674" t="s">
        <v>23</v>
      </c>
      <c r="M2674">
        <f t="shared" si="166"/>
        <v>1</v>
      </c>
      <c r="N2674" t="s">
        <v>24</v>
      </c>
      <c r="O2674" t="s">
        <v>6175</v>
      </c>
      <c r="P2674">
        <f t="shared" si="167"/>
        <v>21413.14</v>
      </c>
      <c r="Q2674">
        <v>24899</v>
      </c>
      <c r="R2674" t="e">
        <v>#VALUE!</v>
      </c>
      <c r="S2674" t="e">
        <f t="shared" si="168"/>
        <v>#VALUE!</v>
      </c>
    </row>
    <row r="2675" spans="1:19" x14ac:dyDescent="0.25">
      <c r="A2675" t="s">
        <v>277</v>
      </c>
      <c r="B2675" t="s">
        <v>2161</v>
      </c>
      <c r="C2675">
        <v>2019</v>
      </c>
      <c r="D2675">
        <f t="shared" si="165"/>
        <v>59062.777999999998</v>
      </c>
      <c r="E2675">
        <v>36700</v>
      </c>
      <c r="F2675" t="s">
        <v>3085</v>
      </c>
      <c r="G2675" t="s">
        <v>29</v>
      </c>
      <c r="H2675" t="s">
        <v>6176</v>
      </c>
      <c r="I2675" t="s">
        <v>48</v>
      </c>
      <c r="J2675" t="s">
        <v>40</v>
      </c>
      <c r="K2675" t="s">
        <v>40</v>
      </c>
      <c r="L2675" t="s">
        <v>23</v>
      </c>
      <c r="M2675">
        <f t="shared" si="166"/>
        <v>1</v>
      </c>
      <c r="N2675" t="s">
        <v>24</v>
      </c>
      <c r="O2675" t="s">
        <v>6177</v>
      </c>
      <c r="P2675">
        <f t="shared" si="167"/>
        <v>42131.4</v>
      </c>
      <c r="Q2675">
        <v>48990</v>
      </c>
      <c r="R2675">
        <v>348</v>
      </c>
      <c r="S2675">
        <f t="shared" si="168"/>
        <v>3</v>
      </c>
    </row>
    <row r="2676" spans="1:19" x14ac:dyDescent="0.25">
      <c r="A2676" t="s">
        <v>120</v>
      </c>
      <c r="B2676" t="s">
        <v>2193</v>
      </c>
      <c r="C2676">
        <v>2022</v>
      </c>
      <c r="D2676">
        <f t="shared" si="165"/>
        <v>39428.83</v>
      </c>
      <c r="E2676">
        <v>24500</v>
      </c>
      <c r="F2676" t="s">
        <v>6178</v>
      </c>
      <c r="G2676" t="s">
        <v>29</v>
      </c>
      <c r="H2676" t="s">
        <v>1919</v>
      </c>
      <c r="I2676" t="s">
        <v>191</v>
      </c>
      <c r="J2676" t="s">
        <v>118</v>
      </c>
      <c r="K2676" t="s">
        <v>146</v>
      </c>
      <c r="L2676" t="s">
        <v>41</v>
      </c>
      <c r="M2676">
        <f t="shared" si="166"/>
        <v>0</v>
      </c>
      <c r="N2676" t="s">
        <v>24</v>
      </c>
      <c r="O2676" t="s">
        <v>6179</v>
      </c>
      <c r="P2676">
        <f t="shared" si="167"/>
        <v>70649</v>
      </c>
      <c r="Q2676">
        <v>82150</v>
      </c>
      <c r="R2676">
        <v>255</v>
      </c>
      <c r="S2676">
        <f t="shared" si="168"/>
        <v>2</v>
      </c>
    </row>
    <row r="2677" spans="1:19" x14ac:dyDescent="0.25">
      <c r="A2677" t="s">
        <v>97</v>
      </c>
      <c r="B2677" t="s">
        <v>738</v>
      </c>
      <c r="C2677">
        <v>2017</v>
      </c>
      <c r="D2677">
        <f t="shared" si="165"/>
        <v>104607.1</v>
      </c>
      <c r="E2677">
        <v>65000</v>
      </c>
      <c r="F2677" t="s">
        <v>728</v>
      </c>
      <c r="G2677" t="s">
        <v>29</v>
      </c>
      <c r="H2677" t="s">
        <v>1062</v>
      </c>
      <c r="I2677" t="s">
        <v>72</v>
      </c>
      <c r="J2677" t="s">
        <v>22</v>
      </c>
      <c r="K2677" t="s">
        <v>108</v>
      </c>
      <c r="L2677" t="s">
        <v>23</v>
      </c>
      <c r="M2677">
        <f t="shared" si="166"/>
        <v>1</v>
      </c>
      <c r="N2677" t="s">
        <v>24</v>
      </c>
      <c r="O2677" t="s">
        <v>730</v>
      </c>
      <c r="P2677">
        <f t="shared" si="167"/>
        <v>55900</v>
      </c>
      <c r="Q2677">
        <v>65000</v>
      </c>
      <c r="R2677">
        <v>381</v>
      </c>
      <c r="S2677">
        <f t="shared" si="168"/>
        <v>5.7</v>
      </c>
    </row>
    <row r="2678" spans="1:19" x14ac:dyDescent="0.25">
      <c r="A2678" t="s">
        <v>68</v>
      </c>
      <c r="B2678" t="s">
        <v>1395</v>
      </c>
      <c r="C2678">
        <v>2021</v>
      </c>
      <c r="D2678">
        <f t="shared" si="165"/>
        <v>44504.68836</v>
      </c>
      <c r="E2678">
        <v>27654</v>
      </c>
      <c r="F2678" t="s">
        <v>6180</v>
      </c>
      <c r="G2678" t="s">
        <v>46</v>
      </c>
      <c r="H2678" t="s">
        <v>155</v>
      </c>
      <c r="I2678" t="s">
        <v>39</v>
      </c>
      <c r="J2678" t="s">
        <v>6181</v>
      </c>
      <c r="K2678" t="s">
        <v>22</v>
      </c>
      <c r="L2678" t="s">
        <v>41</v>
      </c>
      <c r="M2678">
        <f t="shared" si="166"/>
        <v>0</v>
      </c>
      <c r="O2678" t="s">
        <v>3590</v>
      </c>
      <c r="P2678">
        <f t="shared" si="167"/>
        <v>53318.28</v>
      </c>
      <c r="Q2678">
        <v>61998</v>
      </c>
      <c r="R2678" t="e">
        <v>#VALUE!</v>
      </c>
      <c r="S2678">
        <f t="shared" si="168"/>
        <v>3</v>
      </c>
    </row>
    <row r="2679" spans="1:19" x14ac:dyDescent="0.25">
      <c r="A2679" t="s">
        <v>465</v>
      </c>
      <c r="B2679" t="s">
        <v>466</v>
      </c>
      <c r="C2679">
        <v>2023</v>
      </c>
      <c r="D2679">
        <f t="shared" si="165"/>
        <v>872.26228000000003</v>
      </c>
      <c r="E2679">
        <v>542</v>
      </c>
      <c r="F2679" t="s">
        <v>6182</v>
      </c>
      <c r="H2679" t="s">
        <v>468</v>
      </c>
      <c r="I2679" t="s">
        <v>72</v>
      </c>
      <c r="J2679" t="s">
        <v>22</v>
      </c>
      <c r="K2679" t="s">
        <v>22</v>
      </c>
      <c r="L2679" t="s">
        <v>41</v>
      </c>
      <c r="M2679">
        <f t="shared" si="166"/>
        <v>0</v>
      </c>
      <c r="N2679" t="s">
        <v>24</v>
      </c>
      <c r="O2679" t="s">
        <v>4295</v>
      </c>
      <c r="P2679">
        <f t="shared" si="167"/>
        <v>79550</v>
      </c>
      <c r="Q2679">
        <v>92500</v>
      </c>
      <c r="R2679">
        <v>835</v>
      </c>
      <c r="S2679" t="e">
        <f t="shared" si="168"/>
        <v>#VALUE!</v>
      </c>
    </row>
    <row r="2680" spans="1:19" x14ac:dyDescent="0.25">
      <c r="A2680" t="s">
        <v>97</v>
      </c>
      <c r="B2680" t="s">
        <v>6183</v>
      </c>
      <c r="C2680">
        <v>2020</v>
      </c>
      <c r="D2680">
        <f t="shared" si="165"/>
        <v>65982.94</v>
      </c>
      <c r="E2680">
        <v>41000</v>
      </c>
      <c r="F2680" t="s">
        <v>626</v>
      </c>
      <c r="G2680" t="s">
        <v>29</v>
      </c>
      <c r="H2680" t="s">
        <v>3094</v>
      </c>
      <c r="I2680" t="s">
        <v>95</v>
      </c>
      <c r="J2680" t="s">
        <v>40</v>
      </c>
      <c r="K2680" t="s">
        <v>22</v>
      </c>
      <c r="L2680" t="s">
        <v>41</v>
      </c>
      <c r="M2680">
        <f t="shared" si="166"/>
        <v>0</v>
      </c>
      <c r="N2680" t="s">
        <v>24</v>
      </c>
      <c r="O2680" t="s">
        <v>6184</v>
      </c>
      <c r="P2680">
        <f t="shared" si="167"/>
        <v>33282</v>
      </c>
      <c r="Q2680">
        <v>38700</v>
      </c>
      <c r="R2680">
        <v>295</v>
      </c>
      <c r="S2680">
        <f t="shared" si="168"/>
        <v>3.5</v>
      </c>
    </row>
    <row r="2681" spans="1:19" x14ac:dyDescent="0.25">
      <c r="A2681" t="s">
        <v>120</v>
      </c>
      <c r="B2681" t="s">
        <v>6185</v>
      </c>
      <c r="C2681">
        <v>2011</v>
      </c>
      <c r="D2681">
        <f t="shared" si="165"/>
        <v>76282.716</v>
      </c>
      <c r="E2681">
        <v>47400</v>
      </c>
      <c r="F2681" t="s">
        <v>6186</v>
      </c>
      <c r="G2681" t="s">
        <v>29</v>
      </c>
      <c r="H2681" t="s">
        <v>4914</v>
      </c>
      <c r="I2681" t="s">
        <v>48</v>
      </c>
      <c r="J2681" t="s">
        <v>118</v>
      </c>
      <c r="K2681" t="s">
        <v>22</v>
      </c>
      <c r="L2681" t="s">
        <v>23</v>
      </c>
      <c r="M2681">
        <f t="shared" si="166"/>
        <v>1</v>
      </c>
      <c r="N2681" t="s">
        <v>24</v>
      </c>
      <c r="O2681" t="s">
        <v>1058</v>
      </c>
      <c r="P2681">
        <f t="shared" si="167"/>
        <v>35260</v>
      </c>
      <c r="Q2681">
        <v>41000</v>
      </c>
      <c r="R2681">
        <v>518</v>
      </c>
      <c r="S2681">
        <f t="shared" si="168"/>
        <v>6.3</v>
      </c>
    </row>
    <row r="2682" spans="1:19" x14ac:dyDescent="0.25">
      <c r="A2682" t="s">
        <v>16</v>
      </c>
      <c r="B2682" t="s">
        <v>4775</v>
      </c>
      <c r="C2682">
        <v>2002</v>
      </c>
      <c r="D2682">
        <f t="shared" si="165"/>
        <v>64550.627399999998</v>
      </c>
      <c r="E2682">
        <v>40110</v>
      </c>
      <c r="F2682" t="s">
        <v>6187</v>
      </c>
      <c r="G2682" t="s">
        <v>29</v>
      </c>
      <c r="H2682" t="s">
        <v>6188</v>
      </c>
      <c r="I2682" t="s">
        <v>72</v>
      </c>
      <c r="J2682" t="s">
        <v>101</v>
      </c>
      <c r="K2682" t="s">
        <v>22</v>
      </c>
      <c r="L2682" t="s">
        <v>41</v>
      </c>
      <c r="M2682">
        <f t="shared" si="166"/>
        <v>0</v>
      </c>
      <c r="N2682" t="s">
        <v>24</v>
      </c>
      <c r="O2682" t="s">
        <v>441</v>
      </c>
      <c r="P2682">
        <f t="shared" si="167"/>
        <v>15910</v>
      </c>
      <c r="Q2682">
        <v>18500</v>
      </c>
      <c r="R2682">
        <v>252</v>
      </c>
      <c r="S2682">
        <f t="shared" si="168"/>
        <v>3.9</v>
      </c>
    </row>
    <row r="2683" spans="1:19" x14ac:dyDescent="0.25">
      <c r="A2683" t="s">
        <v>567</v>
      </c>
      <c r="B2683" t="s">
        <v>3822</v>
      </c>
      <c r="C2683">
        <v>2014</v>
      </c>
      <c r="D2683">
        <f t="shared" si="165"/>
        <v>200684.698</v>
      </c>
      <c r="E2683">
        <v>124700</v>
      </c>
      <c r="F2683" t="s">
        <v>6189</v>
      </c>
      <c r="G2683" t="s">
        <v>29</v>
      </c>
      <c r="H2683" t="s">
        <v>1841</v>
      </c>
      <c r="I2683" t="s">
        <v>21</v>
      </c>
      <c r="J2683" t="s">
        <v>61</v>
      </c>
      <c r="K2683" t="s">
        <v>136</v>
      </c>
      <c r="L2683" t="s">
        <v>41</v>
      </c>
      <c r="M2683">
        <f t="shared" si="166"/>
        <v>0</v>
      </c>
      <c r="N2683" t="s">
        <v>24</v>
      </c>
      <c r="O2683" t="s">
        <v>411</v>
      </c>
      <c r="P2683">
        <f t="shared" si="167"/>
        <v>25800</v>
      </c>
      <c r="Q2683">
        <v>30000</v>
      </c>
      <c r="R2683">
        <v>410</v>
      </c>
      <c r="S2683">
        <f t="shared" si="168"/>
        <v>6.4</v>
      </c>
    </row>
    <row r="2684" spans="1:19" x14ac:dyDescent="0.25">
      <c r="A2684" t="s">
        <v>16</v>
      </c>
      <c r="B2684" t="s">
        <v>6190</v>
      </c>
      <c r="C2684">
        <v>2013</v>
      </c>
      <c r="D2684">
        <f t="shared" si="165"/>
        <v>49889.54</v>
      </c>
      <c r="E2684">
        <v>31000</v>
      </c>
      <c r="F2684" t="s">
        <v>2384</v>
      </c>
      <c r="G2684" t="s">
        <v>19</v>
      </c>
      <c r="H2684" t="s">
        <v>6191</v>
      </c>
      <c r="I2684" t="s">
        <v>72</v>
      </c>
      <c r="J2684" t="s">
        <v>22</v>
      </c>
      <c r="K2684" t="s">
        <v>33</v>
      </c>
      <c r="L2684" t="s">
        <v>23</v>
      </c>
      <c r="M2684">
        <f t="shared" si="166"/>
        <v>1</v>
      </c>
      <c r="N2684" t="s">
        <v>24</v>
      </c>
      <c r="O2684" t="s">
        <v>1024</v>
      </c>
      <c r="P2684">
        <f t="shared" si="167"/>
        <v>30100</v>
      </c>
      <c r="Q2684">
        <v>35000</v>
      </c>
      <c r="R2684">
        <v>316</v>
      </c>
      <c r="S2684">
        <f t="shared" si="168"/>
        <v>6.2</v>
      </c>
    </row>
    <row r="2685" spans="1:19" x14ac:dyDescent="0.25">
      <c r="A2685" t="s">
        <v>97</v>
      </c>
      <c r="B2685" t="s">
        <v>6192</v>
      </c>
      <c r="C2685">
        <v>2022</v>
      </c>
      <c r="D2685">
        <f t="shared" si="165"/>
        <v>11426.314</v>
      </c>
      <c r="E2685">
        <v>7100</v>
      </c>
      <c r="F2685" t="s">
        <v>6193</v>
      </c>
      <c r="G2685" t="s">
        <v>331</v>
      </c>
      <c r="H2685" t="s">
        <v>6194</v>
      </c>
      <c r="I2685" t="s">
        <v>72</v>
      </c>
      <c r="J2685" t="s">
        <v>33</v>
      </c>
      <c r="K2685" t="s">
        <v>22</v>
      </c>
      <c r="L2685" t="s">
        <v>41</v>
      </c>
      <c r="M2685">
        <f t="shared" si="166"/>
        <v>0</v>
      </c>
      <c r="N2685" t="s">
        <v>24</v>
      </c>
      <c r="O2685" t="s">
        <v>1032</v>
      </c>
      <c r="P2685">
        <f t="shared" si="167"/>
        <v>42140</v>
      </c>
      <c r="Q2685">
        <v>49000</v>
      </c>
      <c r="R2685">
        <v>302</v>
      </c>
      <c r="S2685">
        <f t="shared" si="168"/>
        <v>2.5</v>
      </c>
    </row>
    <row r="2686" spans="1:19" x14ac:dyDescent="0.25">
      <c r="A2686" t="s">
        <v>210</v>
      </c>
      <c r="B2686" t="s">
        <v>2485</v>
      </c>
      <c r="C2686">
        <v>2018</v>
      </c>
      <c r="D2686">
        <f t="shared" si="165"/>
        <v>147539.46317999999</v>
      </c>
      <c r="E2686">
        <v>91677</v>
      </c>
      <c r="F2686" t="s">
        <v>6195</v>
      </c>
      <c r="G2686" t="s">
        <v>29</v>
      </c>
      <c r="H2686" t="s">
        <v>570</v>
      </c>
      <c r="I2686" t="s">
        <v>31</v>
      </c>
      <c r="J2686" t="s">
        <v>484</v>
      </c>
      <c r="K2686" t="s">
        <v>22</v>
      </c>
      <c r="L2686" t="s">
        <v>41</v>
      </c>
      <c r="M2686">
        <f t="shared" si="166"/>
        <v>0</v>
      </c>
      <c r="O2686" t="s">
        <v>6196</v>
      </c>
      <c r="P2686">
        <f t="shared" si="167"/>
        <v>23061.759999999998</v>
      </c>
      <c r="Q2686">
        <v>26816</v>
      </c>
      <c r="R2686" t="e">
        <v>#VALUE!</v>
      </c>
      <c r="S2686" t="e">
        <f t="shared" si="168"/>
        <v>#VALUE!</v>
      </c>
    </row>
    <row r="2687" spans="1:19" x14ac:dyDescent="0.25">
      <c r="A2687" t="s">
        <v>16</v>
      </c>
      <c r="B2687" t="s">
        <v>4670</v>
      </c>
      <c r="C2687">
        <v>2009</v>
      </c>
      <c r="D2687">
        <f t="shared" si="165"/>
        <v>173004.05</v>
      </c>
      <c r="E2687">
        <v>107500</v>
      </c>
      <c r="F2687" t="s">
        <v>6197</v>
      </c>
      <c r="G2687" t="s">
        <v>29</v>
      </c>
      <c r="H2687" t="s">
        <v>6198</v>
      </c>
      <c r="I2687" t="s">
        <v>72</v>
      </c>
      <c r="J2687" t="s">
        <v>118</v>
      </c>
      <c r="K2687" t="s">
        <v>22</v>
      </c>
      <c r="L2687" t="s">
        <v>41</v>
      </c>
      <c r="M2687">
        <f t="shared" si="166"/>
        <v>0</v>
      </c>
      <c r="N2687" t="s">
        <v>24</v>
      </c>
      <c r="O2687" t="s">
        <v>3377</v>
      </c>
      <c r="P2687">
        <f t="shared" si="167"/>
        <v>8170</v>
      </c>
      <c r="Q2687">
        <v>9500</v>
      </c>
      <c r="R2687">
        <v>132</v>
      </c>
      <c r="S2687">
        <f t="shared" si="168"/>
        <v>2</v>
      </c>
    </row>
    <row r="2688" spans="1:19" x14ac:dyDescent="0.25">
      <c r="A2688" t="s">
        <v>277</v>
      </c>
      <c r="B2688" t="s">
        <v>6199</v>
      </c>
      <c r="C2688">
        <v>2023</v>
      </c>
      <c r="D2688">
        <f t="shared" si="165"/>
        <v>2442.9781199999998</v>
      </c>
      <c r="E2688">
        <v>1518</v>
      </c>
      <c r="F2688" t="s">
        <v>6200</v>
      </c>
      <c r="G2688" t="s">
        <v>29</v>
      </c>
      <c r="H2688" t="s">
        <v>6201</v>
      </c>
      <c r="I2688" t="s">
        <v>95</v>
      </c>
      <c r="J2688" t="s">
        <v>146</v>
      </c>
      <c r="K2688" t="s">
        <v>108</v>
      </c>
      <c r="L2688" t="s">
        <v>41</v>
      </c>
      <c r="M2688">
        <f t="shared" si="166"/>
        <v>0</v>
      </c>
      <c r="N2688" t="s">
        <v>24</v>
      </c>
      <c r="O2688" t="s">
        <v>6202</v>
      </c>
      <c r="P2688">
        <f t="shared" si="167"/>
        <v>167669.9</v>
      </c>
      <c r="Q2688">
        <v>194965</v>
      </c>
      <c r="R2688">
        <v>473</v>
      </c>
      <c r="S2688">
        <f t="shared" si="168"/>
        <v>3</v>
      </c>
    </row>
    <row r="2689" spans="1:19" x14ac:dyDescent="0.25">
      <c r="A2689" t="s">
        <v>148</v>
      </c>
      <c r="B2689" t="s">
        <v>5194</v>
      </c>
      <c r="C2689">
        <v>2023</v>
      </c>
      <c r="D2689">
        <f t="shared" si="165"/>
        <v>8368.5679999999993</v>
      </c>
      <c r="E2689">
        <v>5200</v>
      </c>
      <c r="F2689" t="s">
        <v>6203</v>
      </c>
      <c r="G2689" t="s">
        <v>29</v>
      </c>
      <c r="H2689" t="s">
        <v>1368</v>
      </c>
      <c r="I2689" t="s">
        <v>95</v>
      </c>
      <c r="J2689" t="s">
        <v>118</v>
      </c>
      <c r="K2689" t="s">
        <v>214</v>
      </c>
      <c r="L2689" t="s">
        <v>41</v>
      </c>
      <c r="M2689">
        <f t="shared" si="166"/>
        <v>0</v>
      </c>
      <c r="N2689" t="s">
        <v>24</v>
      </c>
      <c r="O2689" t="s">
        <v>6204</v>
      </c>
      <c r="P2689">
        <f t="shared" si="167"/>
        <v>76454</v>
      </c>
      <c r="Q2689">
        <v>88900</v>
      </c>
      <c r="R2689">
        <v>490</v>
      </c>
      <c r="S2689">
        <f t="shared" si="168"/>
        <v>6.2</v>
      </c>
    </row>
    <row r="2690" spans="1:19" x14ac:dyDescent="0.25">
      <c r="A2690" t="s">
        <v>16</v>
      </c>
      <c r="B2690" t="s">
        <v>6205</v>
      </c>
      <c r="C2690">
        <v>1999</v>
      </c>
      <c r="D2690">
        <f t="shared" si="165"/>
        <v>77335.224359999993</v>
      </c>
      <c r="E2690">
        <v>48054</v>
      </c>
      <c r="F2690" t="s">
        <v>6206</v>
      </c>
      <c r="G2690" t="s">
        <v>29</v>
      </c>
      <c r="H2690" t="s">
        <v>4042</v>
      </c>
      <c r="I2690" t="s">
        <v>72</v>
      </c>
      <c r="J2690" t="s">
        <v>118</v>
      </c>
      <c r="K2690" t="s">
        <v>33</v>
      </c>
      <c r="L2690" t="s">
        <v>41</v>
      </c>
      <c r="M2690">
        <f t="shared" si="166"/>
        <v>0</v>
      </c>
      <c r="N2690" t="s">
        <v>24</v>
      </c>
      <c r="O2690" t="s">
        <v>3377</v>
      </c>
      <c r="P2690">
        <f t="shared" si="167"/>
        <v>8170</v>
      </c>
      <c r="Q2690">
        <v>9500</v>
      </c>
      <c r="R2690">
        <v>220</v>
      </c>
      <c r="S2690">
        <f t="shared" si="168"/>
        <v>4.5999999999999996</v>
      </c>
    </row>
    <row r="2691" spans="1:19" x14ac:dyDescent="0.25">
      <c r="A2691" t="s">
        <v>277</v>
      </c>
      <c r="B2691" t="s">
        <v>2626</v>
      </c>
      <c r="C2691">
        <v>2018</v>
      </c>
      <c r="D2691">
        <f t="shared" ref="D2691:D2754" si="169">E2691*1.60934</f>
        <v>140817.25</v>
      </c>
      <c r="E2691">
        <v>87500</v>
      </c>
      <c r="F2691" t="s">
        <v>2990</v>
      </c>
      <c r="G2691" t="s">
        <v>29</v>
      </c>
      <c r="H2691" t="s">
        <v>1440</v>
      </c>
      <c r="I2691" t="s">
        <v>107</v>
      </c>
      <c r="J2691" t="s">
        <v>40</v>
      </c>
      <c r="K2691" t="s">
        <v>146</v>
      </c>
      <c r="L2691" t="s">
        <v>41</v>
      </c>
      <c r="M2691">
        <f t="shared" ref="M2691:M2754" si="170">IF(ISNUMBER(SEARCH("At least 1 accident or damage reported", L2691)), 1, 0)</f>
        <v>0</v>
      </c>
      <c r="N2691" t="s">
        <v>24</v>
      </c>
      <c r="O2691" t="s">
        <v>1815</v>
      </c>
      <c r="P2691">
        <f t="shared" ref="P2691:P2754" si="171">Q2691*0.86</f>
        <v>24080</v>
      </c>
      <c r="Q2691">
        <v>28000</v>
      </c>
      <c r="R2691">
        <v>252</v>
      </c>
      <c r="S2691">
        <f t="shared" ref="S2691:S2754" si="172">VALUE(SUBSTITUTE(MID(H2691, SEARCH("L", H2691)-4, 4), "L", ""))</f>
        <v>2</v>
      </c>
    </row>
    <row r="2692" spans="1:19" x14ac:dyDescent="0.25">
      <c r="A2692" t="s">
        <v>56</v>
      </c>
      <c r="B2692" t="s">
        <v>2520</v>
      </c>
      <c r="C2692">
        <v>2012</v>
      </c>
      <c r="D2692">
        <f t="shared" si="169"/>
        <v>171129.16889999999</v>
      </c>
      <c r="E2692">
        <v>106335</v>
      </c>
      <c r="F2692" t="s">
        <v>6207</v>
      </c>
      <c r="G2692" t="s">
        <v>29</v>
      </c>
      <c r="H2692" t="s">
        <v>326</v>
      </c>
      <c r="I2692" t="s">
        <v>21</v>
      </c>
      <c r="J2692" t="s">
        <v>118</v>
      </c>
      <c r="K2692" t="s">
        <v>33</v>
      </c>
      <c r="L2692" t="s">
        <v>41</v>
      </c>
      <c r="M2692">
        <f t="shared" si="170"/>
        <v>0</v>
      </c>
      <c r="N2692" t="s">
        <v>24</v>
      </c>
      <c r="O2692" t="s">
        <v>1716</v>
      </c>
      <c r="P2692">
        <f t="shared" si="171"/>
        <v>16340</v>
      </c>
      <c r="Q2692">
        <v>19000</v>
      </c>
      <c r="R2692">
        <v>300</v>
      </c>
      <c r="S2692">
        <f t="shared" si="172"/>
        <v>3.7</v>
      </c>
    </row>
    <row r="2693" spans="1:19" x14ac:dyDescent="0.25">
      <c r="A2693" t="s">
        <v>148</v>
      </c>
      <c r="B2693" t="s">
        <v>3760</v>
      </c>
      <c r="C2693">
        <v>2017</v>
      </c>
      <c r="D2693">
        <f t="shared" si="169"/>
        <v>215004.60532</v>
      </c>
      <c r="E2693">
        <v>133598</v>
      </c>
      <c r="F2693" t="s">
        <v>6208</v>
      </c>
      <c r="G2693" t="s">
        <v>29</v>
      </c>
      <c r="H2693" t="s">
        <v>265</v>
      </c>
      <c r="I2693" t="s">
        <v>571</v>
      </c>
      <c r="J2693" t="s">
        <v>6209</v>
      </c>
      <c r="K2693" t="s">
        <v>266</v>
      </c>
      <c r="L2693" t="s">
        <v>23</v>
      </c>
      <c r="M2693">
        <f t="shared" si="170"/>
        <v>1</v>
      </c>
      <c r="N2693" t="s">
        <v>24</v>
      </c>
      <c r="O2693" t="s">
        <v>1136</v>
      </c>
      <c r="P2693">
        <f t="shared" si="171"/>
        <v>25799.14</v>
      </c>
      <c r="Q2693">
        <v>29999</v>
      </c>
      <c r="R2693" t="e">
        <v>#VALUE!</v>
      </c>
      <c r="S2693" t="e">
        <f t="shared" si="172"/>
        <v>#VALUE!</v>
      </c>
    </row>
    <row r="2694" spans="1:19" x14ac:dyDescent="0.25">
      <c r="A2694" t="s">
        <v>148</v>
      </c>
      <c r="B2694" t="s">
        <v>873</v>
      </c>
      <c r="C2694">
        <v>2018</v>
      </c>
      <c r="D2694">
        <f t="shared" si="169"/>
        <v>110167.3697</v>
      </c>
      <c r="E2694">
        <v>68455</v>
      </c>
      <c r="F2694" t="s">
        <v>6210</v>
      </c>
      <c r="G2694" t="s">
        <v>29</v>
      </c>
      <c r="H2694" t="s">
        <v>854</v>
      </c>
      <c r="I2694" t="s">
        <v>123</v>
      </c>
      <c r="J2694" t="s">
        <v>855</v>
      </c>
      <c r="K2694" t="s">
        <v>266</v>
      </c>
      <c r="L2694" t="s">
        <v>41</v>
      </c>
      <c r="M2694">
        <f t="shared" si="170"/>
        <v>0</v>
      </c>
      <c r="N2694" t="s">
        <v>24</v>
      </c>
      <c r="O2694" t="s">
        <v>6211</v>
      </c>
      <c r="P2694">
        <f t="shared" si="171"/>
        <v>26650.54</v>
      </c>
      <c r="Q2694">
        <v>30989</v>
      </c>
      <c r="R2694" t="e">
        <v>#VALUE!</v>
      </c>
      <c r="S2694" t="e">
        <f t="shared" si="172"/>
        <v>#VALUE!</v>
      </c>
    </row>
    <row r="2695" spans="1:19" x14ac:dyDescent="0.25">
      <c r="A2695" t="s">
        <v>120</v>
      </c>
      <c r="B2695" t="s">
        <v>3544</v>
      </c>
      <c r="C2695">
        <v>2018</v>
      </c>
      <c r="D2695">
        <f t="shared" si="169"/>
        <v>46171.964599999999</v>
      </c>
      <c r="E2695">
        <v>28690</v>
      </c>
      <c r="F2695" t="s">
        <v>6212</v>
      </c>
      <c r="G2695" t="s">
        <v>29</v>
      </c>
      <c r="H2695" t="s">
        <v>3546</v>
      </c>
      <c r="I2695" t="s">
        <v>72</v>
      </c>
      <c r="J2695" t="s">
        <v>118</v>
      </c>
      <c r="K2695" t="s">
        <v>146</v>
      </c>
      <c r="L2695" t="s">
        <v>41</v>
      </c>
      <c r="M2695">
        <f t="shared" si="170"/>
        <v>0</v>
      </c>
      <c r="N2695" t="s">
        <v>24</v>
      </c>
      <c r="O2695" t="s">
        <v>6213</v>
      </c>
      <c r="P2695">
        <f t="shared" si="171"/>
        <v>33436.800000000003</v>
      </c>
      <c r="Q2695">
        <v>38880</v>
      </c>
      <c r="R2695">
        <v>329</v>
      </c>
      <c r="S2695">
        <f t="shared" si="172"/>
        <v>3</v>
      </c>
    </row>
    <row r="2696" spans="1:19" x14ac:dyDescent="0.25">
      <c r="A2696" t="s">
        <v>68</v>
      </c>
      <c r="B2696" t="s">
        <v>1703</v>
      </c>
      <c r="C2696">
        <v>2012</v>
      </c>
      <c r="D2696">
        <f t="shared" si="169"/>
        <v>133575.22</v>
      </c>
      <c r="E2696">
        <v>83000</v>
      </c>
      <c r="F2696" t="s">
        <v>1447</v>
      </c>
      <c r="G2696" t="s">
        <v>29</v>
      </c>
      <c r="H2696" t="s">
        <v>2527</v>
      </c>
      <c r="I2696" t="s">
        <v>48</v>
      </c>
      <c r="J2696" t="s">
        <v>22</v>
      </c>
      <c r="K2696" t="s">
        <v>214</v>
      </c>
      <c r="L2696" t="s">
        <v>23</v>
      </c>
      <c r="M2696">
        <f t="shared" si="170"/>
        <v>1</v>
      </c>
      <c r="N2696" t="s">
        <v>24</v>
      </c>
      <c r="O2696" t="s">
        <v>67</v>
      </c>
      <c r="P2696">
        <f t="shared" si="171"/>
        <v>26660</v>
      </c>
      <c r="Q2696">
        <v>31000</v>
      </c>
      <c r="R2696">
        <v>414</v>
      </c>
      <c r="S2696">
        <f t="shared" si="172"/>
        <v>4</v>
      </c>
    </row>
    <row r="2697" spans="1:19" x14ac:dyDescent="0.25">
      <c r="A2697" t="s">
        <v>16</v>
      </c>
      <c r="B2697" t="s">
        <v>3332</v>
      </c>
      <c r="C2697">
        <v>2019</v>
      </c>
      <c r="D2697">
        <f t="shared" si="169"/>
        <v>62120.523999999998</v>
      </c>
      <c r="E2697">
        <v>38600</v>
      </c>
      <c r="F2697" t="s">
        <v>6214</v>
      </c>
      <c r="G2697" t="s">
        <v>245</v>
      </c>
      <c r="H2697" t="s">
        <v>2729</v>
      </c>
      <c r="I2697" t="s">
        <v>21</v>
      </c>
      <c r="J2697" t="s">
        <v>40</v>
      </c>
      <c r="K2697" t="s">
        <v>136</v>
      </c>
      <c r="L2697" t="s">
        <v>41</v>
      </c>
      <c r="M2697">
        <f t="shared" si="170"/>
        <v>0</v>
      </c>
      <c r="N2697" t="s">
        <v>24</v>
      </c>
      <c r="O2697" t="s">
        <v>2036</v>
      </c>
      <c r="P2697">
        <f t="shared" si="171"/>
        <v>46870</v>
      </c>
      <c r="Q2697">
        <v>54500</v>
      </c>
      <c r="R2697">
        <v>450</v>
      </c>
      <c r="S2697">
        <f t="shared" si="172"/>
        <v>6.7</v>
      </c>
    </row>
    <row r="2698" spans="1:19" x14ac:dyDescent="0.25">
      <c r="A2698" t="s">
        <v>97</v>
      </c>
      <c r="B2698" t="s">
        <v>1417</v>
      </c>
      <c r="C2698">
        <v>2019</v>
      </c>
      <c r="D2698">
        <f t="shared" si="169"/>
        <v>148059.28</v>
      </c>
      <c r="E2698">
        <v>92000</v>
      </c>
      <c r="F2698" t="s">
        <v>2603</v>
      </c>
      <c r="G2698" t="s">
        <v>29</v>
      </c>
      <c r="H2698" t="s">
        <v>3094</v>
      </c>
      <c r="I2698" t="s">
        <v>72</v>
      </c>
      <c r="J2698" t="s">
        <v>214</v>
      </c>
      <c r="K2698" t="s">
        <v>146</v>
      </c>
      <c r="L2698" t="s">
        <v>23</v>
      </c>
      <c r="M2698">
        <f t="shared" si="170"/>
        <v>1</v>
      </c>
      <c r="N2698" t="s">
        <v>24</v>
      </c>
      <c r="O2698" t="s">
        <v>411</v>
      </c>
      <c r="P2698">
        <f t="shared" si="171"/>
        <v>25800</v>
      </c>
      <c r="Q2698">
        <v>30000</v>
      </c>
      <c r="R2698">
        <v>295</v>
      </c>
      <c r="S2698">
        <f t="shared" si="172"/>
        <v>3.5</v>
      </c>
    </row>
    <row r="2699" spans="1:19" x14ac:dyDescent="0.25">
      <c r="A2699" t="s">
        <v>906</v>
      </c>
      <c r="B2699" t="s">
        <v>1885</v>
      </c>
      <c r="C2699">
        <v>2009</v>
      </c>
      <c r="D2699">
        <f t="shared" si="169"/>
        <v>215651.56</v>
      </c>
      <c r="E2699">
        <v>134000</v>
      </c>
      <c r="F2699" t="s">
        <v>1490</v>
      </c>
      <c r="G2699" t="s">
        <v>29</v>
      </c>
      <c r="H2699" t="s">
        <v>1886</v>
      </c>
      <c r="I2699" t="s">
        <v>839</v>
      </c>
      <c r="J2699" t="s">
        <v>40</v>
      </c>
      <c r="K2699" t="s">
        <v>22</v>
      </c>
      <c r="L2699" t="s">
        <v>23</v>
      </c>
      <c r="M2699">
        <f t="shared" si="170"/>
        <v>1</v>
      </c>
      <c r="N2699" t="s">
        <v>24</v>
      </c>
      <c r="O2699" t="s">
        <v>3377</v>
      </c>
      <c r="P2699">
        <f t="shared" si="171"/>
        <v>8170</v>
      </c>
      <c r="Q2699">
        <v>9500</v>
      </c>
      <c r="R2699">
        <v>260</v>
      </c>
      <c r="S2699">
        <f t="shared" si="172"/>
        <v>2</v>
      </c>
    </row>
    <row r="2700" spans="1:19" x14ac:dyDescent="0.25">
      <c r="A2700" t="s">
        <v>35</v>
      </c>
      <c r="B2700" t="s">
        <v>6215</v>
      </c>
      <c r="C2700">
        <v>2012</v>
      </c>
      <c r="D2700">
        <f t="shared" si="169"/>
        <v>165762.01999999999</v>
      </c>
      <c r="E2700">
        <v>103000</v>
      </c>
      <c r="F2700" t="s">
        <v>1685</v>
      </c>
      <c r="G2700" t="s">
        <v>29</v>
      </c>
      <c r="H2700" t="s">
        <v>3997</v>
      </c>
      <c r="I2700" t="s">
        <v>72</v>
      </c>
      <c r="J2700" t="s">
        <v>118</v>
      </c>
      <c r="K2700" t="s">
        <v>146</v>
      </c>
      <c r="L2700" t="s">
        <v>41</v>
      </c>
      <c r="M2700">
        <f t="shared" si="170"/>
        <v>0</v>
      </c>
      <c r="N2700" t="s">
        <v>24</v>
      </c>
      <c r="O2700" t="s">
        <v>1477</v>
      </c>
      <c r="P2700">
        <f t="shared" si="171"/>
        <v>17630</v>
      </c>
      <c r="Q2700">
        <v>20500</v>
      </c>
      <c r="R2700">
        <v>380</v>
      </c>
      <c r="S2700">
        <f t="shared" si="172"/>
        <v>4.5999999999999996</v>
      </c>
    </row>
    <row r="2701" spans="1:19" x14ac:dyDescent="0.25">
      <c r="A2701" t="s">
        <v>237</v>
      </c>
      <c r="B2701" t="s">
        <v>6216</v>
      </c>
      <c r="C2701">
        <v>2004</v>
      </c>
      <c r="D2701">
        <f t="shared" si="169"/>
        <v>283663.87774000003</v>
      </c>
      <c r="E2701">
        <v>176261</v>
      </c>
      <c r="F2701" t="s">
        <v>6217</v>
      </c>
      <c r="G2701" t="s">
        <v>29</v>
      </c>
      <c r="H2701" t="s">
        <v>1139</v>
      </c>
      <c r="I2701" t="s">
        <v>454</v>
      </c>
      <c r="J2701" t="s">
        <v>33</v>
      </c>
      <c r="K2701" t="s">
        <v>33</v>
      </c>
      <c r="L2701" t="s">
        <v>41</v>
      </c>
      <c r="M2701">
        <f t="shared" si="170"/>
        <v>0</v>
      </c>
      <c r="N2701" t="s">
        <v>24</v>
      </c>
      <c r="O2701" t="s">
        <v>6218</v>
      </c>
      <c r="P2701">
        <f t="shared" si="171"/>
        <v>3225</v>
      </c>
      <c r="Q2701">
        <v>3750</v>
      </c>
      <c r="R2701">
        <v>160</v>
      </c>
      <c r="S2701">
        <f t="shared" si="172"/>
        <v>2.4</v>
      </c>
    </row>
    <row r="2702" spans="1:19" x14ac:dyDescent="0.25">
      <c r="A2702" t="s">
        <v>16</v>
      </c>
      <c r="B2702" t="s">
        <v>320</v>
      </c>
      <c r="C2702">
        <v>2010</v>
      </c>
      <c r="D2702">
        <f t="shared" si="169"/>
        <v>94146.39</v>
      </c>
      <c r="E2702">
        <v>58500</v>
      </c>
      <c r="F2702" t="s">
        <v>6219</v>
      </c>
      <c r="G2702" t="s">
        <v>29</v>
      </c>
      <c r="H2702" t="s">
        <v>2991</v>
      </c>
      <c r="I2702" t="s">
        <v>839</v>
      </c>
      <c r="J2702" t="s">
        <v>118</v>
      </c>
      <c r="K2702" t="s">
        <v>214</v>
      </c>
      <c r="L2702" t="s">
        <v>23</v>
      </c>
      <c r="M2702">
        <f t="shared" si="170"/>
        <v>1</v>
      </c>
      <c r="N2702" t="s">
        <v>24</v>
      </c>
      <c r="O2702" t="s">
        <v>231</v>
      </c>
      <c r="P2702">
        <f t="shared" si="171"/>
        <v>17200</v>
      </c>
      <c r="Q2702">
        <v>20000</v>
      </c>
      <c r="R2702">
        <v>315</v>
      </c>
      <c r="S2702">
        <f t="shared" si="172"/>
        <v>4.5999999999999996</v>
      </c>
    </row>
    <row r="2703" spans="1:19" x14ac:dyDescent="0.25">
      <c r="A2703" t="s">
        <v>16</v>
      </c>
      <c r="B2703" t="s">
        <v>6220</v>
      </c>
      <c r="C2703">
        <v>2018</v>
      </c>
      <c r="D2703">
        <f t="shared" si="169"/>
        <v>102997.75999999999</v>
      </c>
      <c r="E2703">
        <v>64000</v>
      </c>
      <c r="F2703" t="s">
        <v>1263</v>
      </c>
      <c r="G2703" t="s">
        <v>245</v>
      </c>
      <c r="H2703" t="s">
        <v>2729</v>
      </c>
      <c r="I2703" t="s">
        <v>72</v>
      </c>
      <c r="J2703" t="s">
        <v>214</v>
      </c>
      <c r="K2703" t="s">
        <v>146</v>
      </c>
      <c r="L2703" t="s">
        <v>41</v>
      </c>
      <c r="M2703">
        <f t="shared" si="170"/>
        <v>0</v>
      </c>
      <c r="N2703" t="s">
        <v>24</v>
      </c>
      <c r="O2703" t="s">
        <v>2720</v>
      </c>
      <c r="P2703">
        <f t="shared" si="171"/>
        <v>55040</v>
      </c>
      <c r="Q2703">
        <v>64000</v>
      </c>
      <c r="R2703">
        <v>450</v>
      </c>
      <c r="S2703">
        <f t="shared" si="172"/>
        <v>6.7</v>
      </c>
    </row>
    <row r="2704" spans="1:19" x14ac:dyDescent="0.25">
      <c r="A2704" t="s">
        <v>277</v>
      </c>
      <c r="B2704" t="s">
        <v>6221</v>
      </c>
      <c r="C2704">
        <v>2016</v>
      </c>
      <c r="D2704">
        <f t="shared" si="169"/>
        <v>40041.988539999998</v>
      </c>
      <c r="E2704">
        <v>24881</v>
      </c>
      <c r="F2704" t="s">
        <v>6222</v>
      </c>
      <c r="G2704" t="s">
        <v>29</v>
      </c>
      <c r="H2704" t="s">
        <v>2979</v>
      </c>
      <c r="I2704" t="s">
        <v>107</v>
      </c>
      <c r="J2704" t="s">
        <v>22</v>
      </c>
      <c r="K2704" t="s">
        <v>22</v>
      </c>
      <c r="L2704" t="s">
        <v>23</v>
      </c>
      <c r="M2704">
        <f t="shared" si="170"/>
        <v>1</v>
      </c>
      <c r="N2704" t="s">
        <v>24</v>
      </c>
      <c r="O2704" t="s">
        <v>2783</v>
      </c>
      <c r="P2704">
        <f t="shared" si="171"/>
        <v>42999.14</v>
      </c>
      <c r="Q2704">
        <v>49999</v>
      </c>
      <c r="R2704">
        <v>265</v>
      </c>
      <c r="S2704">
        <f t="shared" si="172"/>
        <v>2.7</v>
      </c>
    </row>
    <row r="2705" spans="1:19" x14ac:dyDescent="0.25">
      <c r="A2705" t="s">
        <v>148</v>
      </c>
      <c r="B2705" t="s">
        <v>1233</v>
      </c>
      <c r="C2705">
        <v>1998</v>
      </c>
      <c r="D2705">
        <f t="shared" si="169"/>
        <v>215651.56</v>
      </c>
      <c r="E2705">
        <v>134000</v>
      </c>
      <c r="F2705" t="s">
        <v>1490</v>
      </c>
      <c r="G2705" t="s">
        <v>29</v>
      </c>
      <c r="H2705" t="s">
        <v>2122</v>
      </c>
      <c r="I2705" t="s">
        <v>72</v>
      </c>
      <c r="J2705" t="s">
        <v>214</v>
      </c>
      <c r="K2705" t="s">
        <v>146</v>
      </c>
      <c r="L2705" t="s">
        <v>41</v>
      </c>
      <c r="M2705">
        <f t="shared" si="170"/>
        <v>0</v>
      </c>
      <c r="N2705" t="s">
        <v>24</v>
      </c>
      <c r="O2705" t="s">
        <v>818</v>
      </c>
      <c r="P2705">
        <f t="shared" si="171"/>
        <v>9890</v>
      </c>
      <c r="Q2705">
        <v>11500</v>
      </c>
      <c r="R2705">
        <v>340</v>
      </c>
      <c r="S2705">
        <f t="shared" si="172"/>
        <v>5.7</v>
      </c>
    </row>
    <row r="2706" spans="1:19" x14ac:dyDescent="0.25">
      <c r="A2706" t="s">
        <v>16</v>
      </c>
      <c r="B2706" t="s">
        <v>1288</v>
      </c>
      <c r="C2706">
        <v>2013</v>
      </c>
      <c r="D2706">
        <f t="shared" si="169"/>
        <v>133414.28599999999</v>
      </c>
      <c r="E2706">
        <v>82900</v>
      </c>
      <c r="F2706" t="s">
        <v>6223</v>
      </c>
      <c r="G2706" t="s">
        <v>29</v>
      </c>
      <c r="H2706" t="s">
        <v>2039</v>
      </c>
      <c r="I2706" t="s">
        <v>21</v>
      </c>
      <c r="J2706" t="s">
        <v>118</v>
      </c>
      <c r="K2706" t="s">
        <v>33</v>
      </c>
      <c r="L2706" t="s">
        <v>23</v>
      </c>
      <c r="M2706">
        <f t="shared" si="170"/>
        <v>1</v>
      </c>
      <c r="N2706" t="s">
        <v>24</v>
      </c>
      <c r="O2706" t="s">
        <v>1236</v>
      </c>
      <c r="P2706">
        <f t="shared" si="171"/>
        <v>13760</v>
      </c>
      <c r="Q2706">
        <v>16000</v>
      </c>
      <c r="R2706">
        <v>290</v>
      </c>
      <c r="S2706">
        <f t="shared" si="172"/>
        <v>3.5</v>
      </c>
    </row>
    <row r="2707" spans="1:19" x14ac:dyDescent="0.25">
      <c r="A2707" t="s">
        <v>68</v>
      </c>
      <c r="B2707" t="s">
        <v>6224</v>
      </c>
      <c r="C2707">
        <v>2008</v>
      </c>
      <c r="D2707">
        <f t="shared" si="169"/>
        <v>95364.660380000001</v>
      </c>
      <c r="E2707">
        <v>59257</v>
      </c>
      <c r="F2707" t="s">
        <v>6225</v>
      </c>
      <c r="G2707" t="s">
        <v>29</v>
      </c>
      <c r="H2707" t="s">
        <v>6226</v>
      </c>
      <c r="I2707" t="s">
        <v>134</v>
      </c>
      <c r="J2707" t="s">
        <v>33</v>
      </c>
      <c r="K2707" t="s">
        <v>22</v>
      </c>
      <c r="L2707" t="s">
        <v>41</v>
      </c>
      <c r="M2707">
        <f t="shared" si="170"/>
        <v>0</v>
      </c>
      <c r="N2707" t="s">
        <v>24</v>
      </c>
      <c r="O2707" t="s">
        <v>2625</v>
      </c>
      <c r="P2707">
        <f t="shared" si="171"/>
        <v>15652</v>
      </c>
      <c r="Q2707">
        <v>18200</v>
      </c>
      <c r="R2707">
        <v>255</v>
      </c>
      <c r="S2707">
        <f t="shared" si="172"/>
        <v>3</v>
      </c>
    </row>
    <row r="2708" spans="1:19" x14ac:dyDescent="0.25">
      <c r="A2708" t="s">
        <v>35</v>
      </c>
      <c r="B2708" t="s">
        <v>3234</v>
      </c>
      <c r="C2708">
        <v>2016</v>
      </c>
      <c r="D2708">
        <f t="shared" si="169"/>
        <v>131000.276</v>
      </c>
      <c r="E2708">
        <v>81400</v>
      </c>
      <c r="F2708" t="s">
        <v>1144</v>
      </c>
      <c r="G2708" t="s">
        <v>29</v>
      </c>
      <c r="H2708" t="s">
        <v>3094</v>
      </c>
      <c r="I2708" t="s">
        <v>95</v>
      </c>
      <c r="J2708" t="s">
        <v>33</v>
      </c>
      <c r="K2708" t="s">
        <v>214</v>
      </c>
      <c r="L2708" t="s">
        <v>23</v>
      </c>
      <c r="M2708">
        <f t="shared" si="170"/>
        <v>1</v>
      </c>
      <c r="N2708" t="s">
        <v>24</v>
      </c>
      <c r="O2708" t="s">
        <v>722</v>
      </c>
      <c r="P2708">
        <f t="shared" si="171"/>
        <v>22360</v>
      </c>
      <c r="Q2708">
        <v>26000</v>
      </c>
      <c r="R2708">
        <v>295</v>
      </c>
      <c r="S2708">
        <f t="shared" si="172"/>
        <v>3.5</v>
      </c>
    </row>
    <row r="2709" spans="1:19" x14ac:dyDescent="0.25">
      <c r="A2709" t="s">
        <v>26</v>
      </c>
      <c r="B2709" t="s">
        <v>6227</v>
      </c>
      <c r="C2709">
        <v>2022</v>
      </c>
      <c r="D2709">
        <f t="shared" si="169"/>
        <v>8207.634</v>
      </c>
      <c r="E2709">
        <v>5100</v>
      </c>
      <c r="F2709" t="s">
        <v>6228</v>
      </c>
      <c r="G2709" t="s">
        <v>29</v>
      </c>
      <c r="H2709" t="s">
        <v>6229</v>
      </c>
      <c r="I2709" t="s">
        <v>72</v>
      </c>
      <c r="J2709" t="s">
        <v>40</v>
      </c>
      <c r="K2709" t="s">
        <v>22</v>
      </c>
      <c r="L2709" t="s">
        <v>41</v>
      </c>
      <c r="M2709">
        <f t="shared" si="170"/>
        <v>0</v>
      </c>
      <c r="N2709" t="s">
        <v>24</v>
      </c>
      <c r="O2709" t="s">
        <v>296</v>
      </c>
      <c r="P2709">
        <f t="shared" si="171"/>
        <v>16770</v>
      </c>
      <c r="Q2709">
        <v>19500</v>
      </c>
      <c r="R2709">
        <v>120</v>
      </c>
      <c r="S2709">
        <f t="shared" si="172"/>
        <v>1.6</v>
      </c>
    </row>
    <row r="2710" spans="1:19" x14ac:dyDescent="0.25">
      <c r="A2710" t="s">
        <v>16</v>
      </c>
      <c r="B2710" t="s">
        <v>3694</v>
      </c>
      <c r="C2710">
        <v>2020</v>
      </c>
      <c r="D2710">
        <f t="shared" si="169"/>
        <v>107941.65248</v>
      </c>
      <c r="E2710">
        <v>67072</v>
      </c>
      <c r="F2710" t="s">
        <v>6230</v>
      </c>
      <c r="G2710" t="s">
        <v>29</v>
      </c>
      <c r="H2710" t="s">
        <v>145</v>
      </c>
      <c r="I2710" t="s">
        <v>72</v>
      </c>
      <c r="J2710" t="s">
        <v>135</v>
      </c>
      <c r="K2710" t="s">
        <v>22</v>
      </c>
      <c r="L2710" t="s">
        <v>41</v>
      </c>
      <c r="M2710">
        <f t="shared" si="170"/>
        <v>0</v>
      </c>
      <c r="N2710" t="s">
        <v>24</v>
      </c>
      <c r="O2710" t="s">
        <v>1261</v>
      </c>
      <c r="P2710">
        <f t="shared" si="171"/>
        <v>33110</v>
      </c>
      <c r="Q2710">
        <v>38500</v>
      </c>
      <c r="R2710">
        <v>375</v>
      </c>
      <c r="S2710">
        <f t="shared" si="172"/>
        <v>3.5</v>
      </c>
    </row>
    <row r="2711" spans="1:19" x14ac:dyDescent="0.25">
      <c r="A2711" t="s">
        <v>68</v>
      </c>
      <c r="B2711" t="s">
        <v>2448</v>
      </c>
      <c r="C2711">
        <v>2016</v>
      </c>
      <c r="D2711">
        <f t="shared" si="169"/>
        <v>104607.1</v>
      </c>
      <c r="E2711">
        <v>65000</v>
      </c>
      <c r="F2711" t="s">
        <v>728</v>
      </c>
      <c r="G2711" t="s">
        <v>29</v>
      </c>
      <c r="H2711" t="s">
        <v>230</v>
      </c>
      <c r="I2711" t="s">
        <v>107</v>
      </c>
      <c r="J2711" t="s">
        <v>61</v>
      </c>
      <c r="K2711" t="s">
        <v>22</v>
      </c>
      <c r="L2711" t="s">
        <v>41</v>
      </c>
      <c r="M2711">
        <f t="shared" si="170"/>
        <v>0</v>
      </c>
      <c r="N2711" t="s">
        <v>24</v>
      </c>
      <c r="O2711" t="s">
        <v>296</v>
      </c>
      <c r="P2711">
        <f t="shared" si="171"/>
        <v>16770</v>
      </c>
      <c r="Q2711">
        <v>19500</v>
      </c>
      <c r="R2711">
        <v>240</v>
      </c>
      <c r="S2711">
        <f t="shared" si="172"/>
        <v>2</v>
      </c>
    </row>
    <row r="2712" spans="1:19" x14ac:dyDescent="0.25">
      <c r="A2712" t="s">
        <v>16</v>
      </c>
      <c r="B2712" t="s">
        <v>883</v>
      </c>
      <c r="C2712">
        <v>2014</v>
      </c>
      <c r="D2712">
        <f t="shared" si="169"/>
        <v>130034.67200000001</v>
      </c>
      <c r="E2712">
        <v>80800</v>
      </c>
      <c r="F2712" t="s">
        <v>6231</v>
      </c>
      <c r="G2712" t="s">
        <v>29</v>
      </c>
      <c r="H2712" t="s">
        <v>3688</v>
      </c>
      <c r="I2712" t="s">
        <v>72</v>
      </c>
      <c r="J2712" t="s">
        <v>40</v>
      </c>
      <c r="K2712" t="s">
        <v>146</v>
      </c>
      <c r="L2712" t="s">
        <v>41</v>
      </c>
      <c r="M2712">
        <f t="shared" si="170"/>
        <v>0</v>
      </c>
      <c r="N2712" t="s">
        <v>24</v>
      </c>
      <c r="O2712" t="s">
        <v>343</v>
      </c>
      <c r="P2712">
        <f t="shared" si="171"/>
        <v>8600</v>
      </c>
      <c r="Q2712">
        <v>10000</v>
      </c>
      <c r="R2712">
        <v>175</v>
      </c>
      <c r="S2712">
        <f t="shared" si="172"/>
        <v>2.5</v>
      </c>
    </row>
    <row r="2713" spans="1:19" x14ac:dyDescent="0.25">
      <c r="A2713" t="s">
        <v>16</v>
      </c>
      <c r="B2713" t="s">
        <v>157</v>
      </c>
      <c r="C2713">
        <v>2020</v>
      </c>
      <c r="D2713">
        <f t="shared" si="169"/>
        <v>85940.365340000004</v>
      </c>
      <c r="E2713">
        <v>53401</v>
      </c>
      <c r="F2713" t="s">
        <v>6232</v>
      </c>
      <c r="G2713" t="s">
        <v>29</v>
      </c>
      <c r="H2713" t="s">
        <v>145</v>
      </c>
      <c r="I2713" t="s">
        <v>165</v>
      </c>
      <c r="J2713" t="s">
        <v>33</v>
      </c>
      <c r="K2713" t="s">
        <v>22</v>
      </c>
      <c r="L2713" t="s">
        <v>41</v>
      </c>
      <c r="M2713">
        <f t="shared" si="170"/>
        <v>0</v>
      </c>
      <c r="N2713" t="s">
        <v>24</v>
      </c>
      <c r="O2713" t="s">
        <v>2123</v>
      </c>
      <c r="P2713">
        <f t="shared" si="171"/>
        <v>33970</v>
      </c>
      <c r="Q2713">
        <v>39500</v>
      </c>
      <c r="R2713">
        <v>375</v>
      </c>
      <c r="S2713">
        <f t="shared" si="172"/>
        <v>3.5</v>
      </c>
    </row>
    <row r="2714" spans="1:19" x14ac:dyDescent="0.25">
      <c r="A2714" t="s">
        <v>16</v>
      </c>
      <c r="B2714" t="s">
        <v>2652</v>
      </c>
      <c r="C2714">
        <v>2021</v>
      </c>
      <c r="D2714">
        <f t="shared" si="169"/>
        <v>25033.2837</v>
      </c>
      <c r="E2714">
        <v>15555</v>
      </c>
      <c r="F2714" t="s">
        <v>6233</v>
      </c>
      <c r="G2714" t="s">
        <v>29</v>
      </c>
      <c r="H2714" t="s">
        <v>6234</v>
      </c>
      <c r="I2714" t="s">
        <v>500</v>
      </c>
      <c r="J2714" t="s">
        <v>40</v>
      </c>
      <c r="K2714" t="s">
        <v>22</v>
      </c>
      <c r="L2714" t="s">
        <v>41</v>
      </c>
      <c r="M2714">
        <f t="shared" si="170"/>
        <v>0</v>
      </c>
      <c r="N2714" t="s">
        <v>24</v>
      </c>
      <c r="O2714" t="s">
        <v>6235</v>
      </c>
      <c r="P2714">
        <f t="shared" si="171"/>
        <v>54085.4</v>
      </c>
      <c r="Q2714">
        <v>62890</v>
      </c>
      <c r="R2714" t="e">
        <v>#VALUE!</v>
      </c>
      <c r="S2714" t="e">
        <f t="shared" si="172"/>
        <v>#VALUE!</v>
      </c>
    </row>
    <row r="2715" spans="1:19" x14ac:dyDescent="0.25">
      <c r="A2715" t="s">
        <v>125</v>
      </c>
      <c r="B2715" t="s">
        <v>6236</v>
      </c>
      <c r="C2715">
        <v>2006</v>
      </c>
      <c r="D2715">
        <f t="shared" si="169"/>
        <v>324296.49406</v>
      </c>
      <c r="E2715">
        <v>201509</v>
      </c>
      <c r="F2715" t="s">
        <v>6237</v>
      </c>
      <c r="G2715" t="s">
        <v>29</v>
      </c>
      <c r="H2715" t="s">
        <v>195</v>
      </c>
      <c r="I2715" t="s">
        <v>247</v>
      </c>
      <c r="J2715" t="s">
        <v>33</v>
      </c>
      <c r="K2715" t="s">
        <v>33</v>
      </c>
      <c r="L2715" t="s">
        <v>23</v>
      </c>
      <c r="M2715">
        <f t="shared" si="170"/>
        <v>1</v>
      </c>
      <c r="N2715" t="s">
        <v>24</v>
      </c>
      <c r="O2715" t="s">
        <v>137</v>
      </c>
      <c r="P2715">
        <f t="shared" si="171"/>
        <v>9460</v>
      </c>
      <c r="Q2715">
        <v>11000</v>
      </c>
      <c r="R2715">
        <v>345</v>
      </c>
      <c r="S2715">
        <f t="shared" si="172"/>
        <v>5.7</v>
      </c>
    </row>
    <row r="2716" spans="1:19" x14ac:dyDescent="0.25">
      <c r="A2716" t="s">
        <v>237</v>
      </c>
      <c r="B2716" t="s">
        <v>2394</v>
      </c>
      <c r="C2716">
        <v>2013</v>
      </c>
      <c r="D2716">
        <f t="shared" si="169"/>
        <v>172199.38</v>
      </c>
      <c r="E2716">
        <v>107000</v>
      </c>
      <c r="F2716" t="s">
        <v>830</v>
      </c>
      <c r="G2716" t="s">
        <v>29</v>
      </c>
      <c r="H2716" t="s">
        <v>1518</v>
      </c>
      <c r="I2716" t="s">
        <v>72</v>
      </c>
      <c r="J2716" t="s">
        <v>61</v>
      </c>
      <c r="K2716" t="s">
        <v>22</v>
      </c>
      <c r="L2716" t="s">
        <v>41</v>
      </c>
      <c r="M2716">
        <f t="shared" si="170"/>
        <v>0</v>
      </c>
      <c r="N2716" t="s">
        <v>24</v>
      </c>
      <c r="O2716" t="s">
        <v>248</v>
      </c>
      <c r="P2716">
        <f t="shared" si="171"/>
        <v>12040</v>
      </c>
      <c r="Q2716">
        <v>14000</v>
      </c>
      <c r="R2716">
        <v>140</v>
      </c>
      <c r="S2716">
        <f t="shared" si="172"/>
        <v>1.8</v>
      </c>
    </row>
    <row r="2717" spans="1:19" x14ac:dyDescent="0.25">
      <c r="A2717" t="s">
        <v>84</v>
      </c>
      <c r="B2717" t="s">
        <v>1958</v>
      </c>
      <c r="C2717">
        <v>2020</v>
      </c>
      <c r="D2717">
        <f t="shared" si="169"/>
        <v>49084.87</v>
      </c>
      <c r="E2717">
        <v>30500</v>
      </c>
      <c r="F2717" t="s">
        <v>6238</v>
      </c>
      <c r="G2717" t="s">
        <v>29</v>
      </c>
      <c r="H2717" t="s">
        <v>1783</v>
      </c>
      <c r="I2717" t="s">
        <v>72</v>
      </c>
      <c r="J2717" t="s">
        <v>61</v>
      </c>
      <c r="K2717" t="s">
        <v>146</v>
      </c>
      <c r="L2717" t="s">
        <v>41</v>
      </c>
      <c r="M2717">
        <f t="shared" si="170"/>
        <v>0</v>
      </c>
      <c r="N2717" t="s">
        <v>24</v>
      </c>
      <c r="O2717" t="s">
        <v>2456</v>
      </c>
      <c r="P2717">
        <f t="shared" si="171"/>
        <v>37840</v>
      </c>
      <c r="Q2717">
        <v>44000</v>
      </c>
      <c r="R2717">
        <v>247</v>
      </c>
      <c r="S2717">
        <f t="shared" si="172"/>
        <v>2</v>
      </c>
    </row>
    <row r="2718" spans="1:19" x14ac:dyDescent="0.25">
      <c r="A2718" t="s">
        <v>97</v>
      </c>
      <c r="B2718" t="s">
        <v>5277</v>
      </c>
      <c r="C2718">
        <v>2011</v>
      </c>
      <c r="D2718">
        <f t="shared" si="169"/>
        <v>57936.24</v>
      </c>
      <c r="E2718">
        <v>36000</v>
      </c>
      <c r="F2718" t="s">
        <v>1197</v>
      </c>
      <c r="G2718" t="s">
        <v>29</v>
      </c>
      <c r="H2718" t="s">
        <v>4029</v>
      </c>
      <c r="I2718" t="s">
        <v>839</v>
      </c>
      <c r="J2718" t="s">
        <v>33</v>
      </c>
      <c r="K2718" t="s">
        <v>33</v>
      </c>
      <c r="L2718" t="s">
        <v>41</v>
      </c>
      <c r="M2718">
        <f t="shared" si="170"/>
        <v>0</v>
      </c>
      <c r="N2718" t="s">
        <v>24</v>
      </c>
      <c r="O2718" t="s">
        <v>231</v>
      </c>
      <c r="P2718">
        <f t="shared" si="171"/>
        <v>17200</v>
      </c>
      <c r="Q2718">
        <v>20000</v>
      </c>
      <c r="R2718">
        <v>159</v>
      </c>
      <c r="S2718">
        <f t="shared" si="172"/>
        <v>2.7</v>
      </c>
    </row>
    <row r="2719" spans="1:19" x14ac:dyDescent="0.25">
      <c r="A2719" t="s">
        <v>16</v>
      </c>
      <c r="B2719" t="s">
        <v>3332</v>
      </c>
      <c r="C2719">
        <v>2019</v>
      </c>
      <c r="D2719">
        <f t="shared" si="169"/>
        <v>61982.120759999998</v>
      </c>
      <c r="E2719">
        <v>38514</v>
      </c>
      <c r="F2719" t="s">
        <v>6239</v>
      </c>
      <c r="G2719" t="s">
        <v>19</v>
      </c>
      <c r="H2719" t="s">
        <v>5171</v>
      </c>
      <c r="I2719" t="s">
        <v>72</v>
      </c>
      <c r="J2719" t="s">
        <v>22</v>
      </c>
      <c r="K2719" t="s">
        <v>33</v>
      </c>
      <c r="L2719" t="s">
        <v>23</v>
      </c>
      <c r="M2719">
        <f t="shared" si="170"/>
        <v>1</v>
      </c>
      <c r="N2719" t="s">
        <v>24</v>
      </c>
      <c r="O2719" t="s">
        <v>6240</v>
      </c>
      <c r="P2719">
        <f t="shared" si="171"/>
        <v>39558.28</v>
      </c>
      <c r="Q2719">
        <v>45998</v>
      </c>
      <c r="R2719">
        <v>385</v>
      </c>
      <c r="S2719">
        <f t="shared" si="172"/>
        <v>6.2</v>
      </c>
    </row>
    <row r="2720" spans="1:19" x14ac:dyDescent="0.25">
      <c r="A2720" t="s">
        <v>120</v>
      </c>
      <c r="B2720" t="s">
        <v>6241</v>
      </c>
      <c r="C2720">
        <v>2022</v>
      </c>
      <c r="D2720">
        <f t="shared" si="169"/>
        <v>7386.8706000000002</v>
      </c>
      <c r="E2720">
        <v>4590</v>
      </c>
      <c r="F2720" t="s">
        <v>6242</v>
      </c>
      <c r="G2720" t="s">
        <v>29</v>
      </c>
      <c r="H2720" t="s">
        <v>4475</v>
      </c>
      <c r="I2720" t="s">
        <v>72</v>
      </c>
      <c r="J2720" t="s">
        <v>118</v>
      </c>
      <c r="K2720" t="s">
        <v>22</v>
      </c>
      <c r="L2720" t="s">
        <v>41</v>
      </c>
      <c r="M2720">
        <f t="shared" si="170"/>
        <v>0</v>
      </c>
      <c r="N2720" t="s">
        <v>24</v>
      </c>
      <c r="O2720" t="s">
        <v>2720</v>
      </c>
      <c r="P2720">
        <f t="shared" si="171"/>
        <v>55040</v>
      </c>
      <c r="Q2720">
        <v>64000</v>
      </c>
      <c r="R2720">
        <v>188</v>
      </c>
      <c r="S2720">
        <f t="shared" si="172"/>
        <v>2</v>
      </c>
    </row>
    <row r="2721" spans="1:19" x14ac:dyDescent="0.25">
      <c r="A2721" t="s">
        <v>567</v>
      </c>
      <c r="B2721" t="s">
        <v>3822</v>
      </c>
      <c r="C2721">
        <v>2019</v>
      </c>
      <c r="D2721">
        <f t="shared" si="169"/>
        <v>156105.98000000001</v>
      </c>
      <c r="E2721">
        <v>97000</v>
      </c>
      <c r="F2721" t="s">
        <v>5758</v>
      </c>
      <c r="G2721" t="s">
        <v>245</v>
      </c>
      <c r="H2721" t="s">
        <v>729</v>
      </c>
      <c r="I2721" t="s">
        <v>72</v>
      </c>
      <c r="J2721" t="s">
        <v>118</v>
      </c>
      <c r="K2721" t="s">
        <v>33</v>
      </c>
      <c r="L2721" t="s">
        <v>23</v>
      </c>
      <c r="M2721">
        <f t="shared" si="170"/>
        <v>1</v>
      </c>
      <c r="N2721" t="s">
        <v>24</v>
      </c>
      <c r="O2721" t="s">
        <v>437</v>
      </c>
      <c r="P2721">
        <f t="shared" si="171"/>
        <v>38700</v>
      </c>
      <c r="Q2721">
        <v>45000</v>
      </c>
      <c r="R2721">
        <v>370</v>
      </c>
      <c r="S2721">
        <f t="shared" si="172"/>
        <v>6.7</v>
      </c>
    </row>
    <row r="2722" spans="1:19" x14ac:dyDescent="0.25">
      <c r="A2722" t="s">
        <v>68</v>
      </c>
      <c r="B2722" t="s">
        <v>2448</v>
      </c>
      <c r="C2722">
        <v>2011</v>
      </c>
      <c r="D2722">
        <f t="shared" si="169"/>
        <v>177027.4</v>
      </c>
      <c r="E2722">
        <v>110000</v>
      </c>
      <c r="F2722" t="s">
        <v>1399</v>
      </c>
      <c r="G2722" t="s">
        <v>29</v>
      </c>
      <c r="H2722" t="s">
        <v>1448</v>
      </c>
      <c r="I2722" t="s">
        <v>21</v>
      </c>
      <c r="J2722" t="s">
        <v>22</v>
      </c>
      <c r="K2722" t="s">
        <v>146</v>
      </c>
      <c r="L2722" t="s">
        <v>23</v>
      </c>
      <c r="M2722">
        <f t="shared" si="170"/>
        <v>1</v>
      </c>
      <c r="N2722" t="s">
        <v>24</v>
      </c>
      <c r="O2722" t="s">
        <v>1273</v>
      </c>
      <c r="P2722">
        <f t="shared" si="171"/>
        <v>5160</v>
      </c>
      <c r="Q2722">
        <v>6000</v>
      </c>
      <c r="R2722">
        <v>230</v>
      </c>
      <c r="S2722">
        <f t="shared" si="172"/>
        <v>3</v>
      </c>
    </row>
    <row r="2723" spans="1:19" x14ac:dyDescent="0.25">
      <c r="A2723" t="s">
        <v>16</v>
      </c>
      <c r="B2723" t="s">
        <v>1288</v>
      </c>
      <c r="C2723">
        <v>2017</v>
      </c>
      <c r="D2723">
        <f t="shared" si="169"/>
        <v>85295.02</v>
      </c>
      <c r="E2723">
        <v>53000</v>
      </c>
      <c r="F2723" t="s">
        <v>1902</v>
      </c>
      <c r="G2723" t="s">
        <v>19</v>
      </c>
      <c r="H2723" t="s">
        <v>3976</v>
      </c>
      <c r="I2723" t="s">
        <v>21</v>
      </c>
      <c r="J2723" t="s">
        <v>214</v>
      </c>
      <c r="K2723" t="s">
        <v>33</v>
      </c>
      <c r="L2723" t="s">
        <v>23</v>
      </c>
      <c r="M2723">
        <f t="shared" si="170"/>
        <v>1</v>
      </c>
      <c r="N2723" t="s">
        <v>24</v>
      </c>
      <c r="O2723" t="s">
        <v>755</v>
      </c>
      <c r="P2723">
        <f t="shared" si="171"/>
        <v>21500</v>
      </c>
      <c r="Q2723">
        <v>25000</v>
      </c>
      <c r="R2723">
        <v>290</v>
      </c>
      <c r="S2723">
        <f t="shared" si="172"/>
        <v>3.5</v>
      </c>
    </row>
    <row r="2724" spans="1:19" x14ac:dyDescent="0.25">
      <c r="A2724" t="s">
        <v>148</v>
      </c>
      <c r="B2724" t="s">
        <v>6124</v>
      </c>
      <c r="C2724">
        <v>2016</v>
      </c>
      <c r="D2724">
        <f t="shared" si="169"/>
        <v>177027.4</v>
      </c>
      <c r="E2724">
        <v>110000</v>
      </c>
      <c r="F2724" t="s">
        <v>1399</v>
      </c>
      <c r="G2724" t="s">
        <v>19</v>
      </c>
      <c r="H2724" t="s">
        <v>5100</v>
      </c>
      <c r="I2724" t="s">
        <v>72</v>
      </c>
      <c r="J2724" t="s">
        <v>108</v>
      </c>
      <c r="K2724" t="s">
        <v>108</v>
      </c>
      <c r="L2724" t="s">
        <v>41</v>
      </c>
      <c r="M2724">
        <f t="shared" si="170"/>
        <v>0</v>
      </c>
      <c r="N2724" t="s">
        <v>24</v>
      </c>
      <c r="O2724" t="s">
        <v>315</v>
      </c>
      <c r="P2724">
        <f t="shared" si="171"/>
        <v>26659.14</v>
      </c>
      <c r="Q2724">
        <v>30999</v>
      </c>
      <c r="R2724">
        <v>355</v>
      </c>
      <c r="S2724">
        <f t="shared" si="172"/>
        <v>5.3</v>
      </c>
    </row>
    <row r="2725" spans="1:19" x14ac:dyDescent="0.25">
      <c r="A2725" t="s">
        <v>857</v>
      </c>
      <c r="B2725" t="s">
        <v>5246</v>
      </c>
      <c r="C2725">
        <v>2006</v>
      </c>
      <c r="D2725">
        <f t="shared" si="169"/>
        <v>350836.12</v>
      </c>
      <c r="E2725">
        <v>218000</v>
      </c>
      <c r="F2725" t="s">
        <v>655</v>
      </c>
      <c r="G2725" t="s">
        <v>29</v>
      </c>
      <c r="H2725" t="s">
        <v>6243</v>
      </c>
      <c r="I2725" t="s">
        <v>134</v>
      </c>
      <c r="J2725" t="s">
        <v>22</v>
      </c>
      <c r="K2725" t="s">
        <v>22</v>
      </c>
      <c r="L2725" t="s">
        <v>23</v>
      </c>
      <c r="M2725">
        <f t="shared" si="170"/>
        <v>1</v>
      </c>
      <c r="N2725" t="s">
        <v>24</v>
      </c>
      <c r="O2725" t="s">
        <v>4544</v>
      </c>
      <c r="P2725">
        <f t="shared" si="171"/>
        <v>4299.1400000000003</v>
      </c>
      <c r="Q2725">
        <v>4999</v>
      </c>
      <c r="R2725">
        <v>170</v>
      </c>
      <c r="S2725">
        <f t="shared" si="172"/>
        <v>2</v>
      </c>
    </row>
    <row r="2726" spans="1:19" x14ac:dyDescent="0.25">
      <c r="A2726" t="s">
        <v>43</v>
      </c>
      <c r="B2726" t="s">
        <v>4211</v>
      </c>
      <c r="C2726">
        <v>2003</v>
      </c>
      <c r="D2726">
        <f t="shared" si="169"/>
        <v>171394.71</v>
      </c>
      <c r="E2726">
        <v>106500</v>
      </c>
      <c r="F2726" t="s">
        <v>5925</v>
      </c>
      <c r="G2726" t="s">
        <v>29</v>
      </c>
      <c r="H2726" t="s">
        <v>1260</v>
      </c>
      <c r="I2726" t="s">
        <v>134</v>
      </c>
      <c r="J2726" t="s">
        <v>214</v>
      </c>
      <c r="K2726" t="s">
        <v>146</v>
      </c>
      <c r="L2726" t="s">
        <v>41</v>
      </c>
      <c r="M2726">
        <f t="shared" si="170"/>
        <v>0</v>
      </c>
      <c r="N2726" t="s">
        <v>24</v>
      </c>
      <c r="O2726" t="s">
        <v>3377</v>
      </c>
      <c r="P2726">
        <f t="shared" si="171"/>
        <v>8170</v>
      </c>
      <c r="Q2726">
        <v>9500</v>
      </c>
      <c r="R2726">
        <v>280</v>
      </c>
      <c r="S2726">
        <f t="shared" si="172"/>
        <v>3.5</v>
      </c>
    </row>
    <row r="2727" spans="1:19" x14ac:dyDescent="0.25">
      <c r="A2727" t="s">
        <v>148</v>
      </c>
      <c r="B2727" t="s">
        <v>6065</v>
      </c>
      <c r="C2727">
        <v>2012</v>
      </c>
      <c r="D2727">
        <f t="shared" si="169"/>
        <v>226112.27</v>
      </c>
      <c r="E2727">
        <v>140500</v>
      </c>
      <c r="F2727" t="s">
        <v>6244</v>
      </c>
      <c r="G2727" t="s">
        <v>19</v>
      </c>
      <c r="H2727" t="s">
        <v>6245</v>
      </c>
      <c r="I2727" t="s">
        <v>72</v>
      </c>
      <c r="J2727" t="s">
        <v>118</v>
      </c>
      <c r="K2727" t="s">
        <v>33</v>
      </c>
      <c r="L2727" t="s">
        <v>41</v>
      </c>
      <c r="M2727">
        <f t="shared" si="170"/>
        <v>0</v>
      </c>
      <c r="N2727" t="s">
        <v>24</v>
      </c>
      <c r="O2727" t="s">
        <v>5534</v>
      </c>
      <c r="P2727">
        <f t="shared" si="171"/>
        <v>10148</v>
      </c>
      <c r="Q2727">
        <v>11800</v>
      </c>
      <c r="R2727">
        <v>324</v>
      </c>
      <c r="S2727">
        <f t="shared" si="172"/>
        <v>6</v>
      </c>
    </row>
    <row r="2728" spans="1:19" x14ac:dyDescent="0.25">
      <c r="A2728" t="s">
        <v>16</v>
      </c>
      <c r="B2728" t="s">
        <v>6246</v>
      </c>
      <c r="C2728">
        <v>2010</v>
      </c>
      <c r="D2728">
        <f t="shared" si="169"/>
        <v>232066.82800000001</v>
      </c>
      <c r="E2728">
        <v>144200</v>
      </c>
      <c r="F2728" t="s">
        <v>6247</v>
      </c>
      <c r="G2728" t="s">
        <v>29</v>
      </c>
      <c r="H2728" t="s">
        <v>3062</v>
      </c>
      <c r="I2728" t="s">
        <v>247</v>
      </c>
      <c r="J2728" t="s">
        <v>22</v>
      </c>
      <c r="K2728" t="s">
        <v>146</v>
      </c>
      <c r="L2728" t="s">
        <v>41</v>
      </c>
      <c r="M2728">
        <f t="shared" si="170"/>
        <v>0</v>
      </c>
      <c r="N2728" t="s">
        <v>24</v>
      </c>
      <c r="O2728" t="s">
        <v>1309</v>
      </c>
      <c r="P2728">
        <f t="shared" si="171"/>
        <v>8599.14</v>
      </c>
      <c r="Q2728">
        <v>9999</v>
      </c>
      <c r="R2728">
        <v>210</v>
      </c>
      <c r="S2728">
        <f t="shared" si="172"/>
        <v>4</v>
      </c>
    </row>
    <row r="2729" spans="1:19" x14ac:dyDescent="0.25">
      <c r="A2729" t="s">
        <v>148</v>
      </c>
      <c r="B2729" t="s">
        <v>162</v>
      </c>
      <c r="C2729">
        <v>2022</v>
      </c>
      <c r="D2729">
        <f t="shared" si="169"/>
        <v>34439.875999999997</v>
      </c>
      <c r="E2729">
        <v>21400</v>
      </c>
      <c r="F2729" t="s">
        <v>2647</v>
      </c>
      <c r="G2729" t="s">
        <v>245</v>
      </c>
      <c r="H2729" t="s">
        <v>2591</v>
      </c>
      <c r="I2729" t="s">
        <v>165</v>
      </c>
      <c r="J2729" t="s">
        <v>33</v>
      </c>
      <c r="K2729" t="s">
        <v>22</v>
      </c>
      <c r="L2729" t="s">
        <v>41</v>
      </c>
      <c r="M2729">
        <f t="shared" si="170"/>
        <v>0</v>
      </c>
      <c r="N2729" t="s">
        <v>24</v>
      </c>
      <c r="O2729" t="s">
        <v>1232</v>
      </c>
      <c r="P2729">
        <f t="shared" si="171"/>
        <v>59340</v>
      </c>
      <c r="Q2729">
        <v>69000</v>
      </c>
      <c r="R2729">
        <v>277</v>
      </c>
      <c r="S2729">
        <f t="shared" si="172"/>
        <v>3</v>
      </c>
    </row>
    <row r="2730" spans="1:19" x14ac:dyDescent="0.25">
      <c r="A2730" t="s">
        <v>120</v>
      </c>
      <c r="B2730" t="s">
        <v>3559</v>
      </c>
      <c r="C2730">
        <v>2015</v>
      </c>
      <c r="D2730">
        <f t="shared" si="169"/>
        <v>209214.2</v>
      </c>
      <c r="E2730">
        <v>130000</v>
      </c>
      <c r="F2730" t="s">
        <v>4097</v>
      </c>
      <c r="G2730" t="s">
        <v>29</v>
      </c>
      <c r="H2730" t="s">
        <v>2035</v>
      </c>
      <c r="I2730" t="s">
        <v>48</v>
      </c>
      <c r="J2730" t="s">
        <v>40</v>
      </c>
      <c r="K2730" t="s">
        <v>22</v>
      </c>
      <c r="L2730" t="s">
        <v>41</v>
      </c>
      <c r="M2730">
        <f t="shared" si="170"/>
        <v>0</v>
      </c>
      <c r="N2730" t="s">
        <v>24</v>
      </c>
      <c r="O2730" t="s">
        <v>1201</v>
      </c>
      <c r="P2730">
        <f t="shared" si="171"/>
        <v>21070</v>
      </c>
      <c r="Q2730">
        <v>24500</v>
      </c>
      <c r="R2730">
        <v>429</v>
      </c>
      <c r="S2730">
        <f t="shared" si="172"/>
        <v>4.7</v>
      </c>
    </row>
    <row r="2731" spans="1:19" x14ac:dyDescent="0.25">
      <c r="A2731" t="s">
        <v>16</v>
      </c>
      <c r="B2731" t="s">
        <v>4670</v>
      </c>
      <c r="C2731">
        <v>2012</v>
      </c>
      <c r="D2731">
        <f t="shared" si="169"/>
        <v>173881.1403</v>
      </c>
      <c r="E2731">
        <v>108045</v>
      </c>
      <c r="F2731" t="s">
        <v>6248</v>
      </c>
      <c r="G2731" t="s">
        <v>29</v>
      </c>
      <c r="H2731" t="s">
        <v>3778</v>
      </c>
      <c r="I2731" t="s">
        <v>21</v>
      </c>
      <c r="J2731" t="s">
        <v>40</v>
      </c>
      <c r="K2731" t="s">
        <v>33</v>
      </c>
      <c r="L2731" t="s">
        <v>41</v>
      </c>
      <c r="M2731">
        <f t="shared" si="170"/>
        <v>0</v>
      </c>
      <c r="N2731" t="s">
        <v>24</v>
      </c>
      <c r="O2731" t="s">
        <v>319</v>
      </c>
      <c r="P2731">
        <f t="shared" si="171"/>
        <v>5590</v>
      </c>
      <c r="Q2731">
        <v>6500</v>
      </c>
      <c r="R2731">
        <v>160</v>
      </c>
      <c r="S2731">
        <f t="shared" si="172"/>
        <v>2</v>
      </c>
    </row>
    <row r="2732" spans="1:19" x14ac:dyDescent="0.25">
      <c r="A2732" t="s">
        <v>450</v>
      </c>
      <c r="B2732" t="s">
        <v>6249</v>
      </c>
      <c r="C2732">
        <v>2022</v>
      </c>
      <c r="D2732">
        <f t="shared" si="169"/>
        <v>16093.4</v>
      </c>
      <c r="E2732">
        <v>10000</v>
      </c>
      <c r="F2732" t="s">
        <v>2326</v>
      </c>
      <c r="G2732" t="s">
        <v>29</v>
      </c>
      <c r="H2732" t="s">
        <v>3776</v>
      </c>
      <c r="I2732" t="s">
        <v>521</v>
      </c>
      <c r="J2732" t="s">
        <v>118</v>
      </c>
      <c r="K2732" t="s">
        <v>22</v>
      </c>
      <c r="L2732" t="s">
        <v>41</v>
      </c>
      <c r="M2732">
        <f t="shared" si="170"/>
        <v>0</v>
      </c>
      <c r="N2732" t="s">
        <v>24</v>
      </c>
      <c r="O2732" t="s">
        <v>1815</v>
      </c>
      <c r="P2732">
        <f t="shared" si="171"/>
        <v>24080</v>
      </c>
      <c r="Q2732">
        <v>28000</v>
      </c>
      <c r="R2732">
        <v>152</v>
      </c>
      <c r="S2732">
        <f t="shared" si="172"/>
        <v>2</v>
      </c>
    </row>
    <row r="2733" spans="1:19" x14ac:dyDescent="0.25">
      <c r="A2733" t="s">
        <v>26</v>
      </c>
      <c r="B2733" t="s">
        <v>4077</v>
      </c>
      <c r="C2733">
        <v>2011</v>
      </c>
      <c r="D2733">
        <f t="shared" si="169"/>
        <v>120700.5</v>
      </c>
      <c r="E2733">
        <v>75000</v>
      </c>
      <c r="F2733" t="s">
        <v>681</v>
      </c>
      <c r="G2733" t="s">
        <v>29</v>
      </c>
      <c r="H2733" t="s">
        <v>2960</v>
      </c>
      <c r="I2733" t="s">
        <v>107</v>
      </c>
      <c r="J2733" t="s">
        <v>214</v>
      </c>
      <c r="K2733" t="s">
        <v>22</v>
      </c>
      <c r="L2733" t="s">
        <v>23</v>
      </c>
      <c r="M2733">
        <f t="shared" si="170"/>
        <v>1</v>
      </c>
      <c r="N2733" t="s">
        <v>24</v>
      </c>
      <c r="O2733" t="s">
        <v>672</v>
      </c>
      <c r="P2733">
        <f t="shared" si="171"/>
        <v>10320</v>
      </c>
      <c r="Q2733">
        <v>12000</v>
      </c>
      <c r="R2733">
        <v>306</v>
      </c>
      <c r="S2733">
        <f t="shared" si="172"/>
        <v>3.8</v>
      </c>
    </row>
    <row r="2734" spans="1:19" x14ac:dyDescent="0.25">
      <c r="A2734" t="s">
        <v>305</v>
      </c>
      <c r="B2734" t="s">
        <v>6250</v>
      </c>
      <c r="C2734">
        <v>2009</v>
      </c>
      <c r="D2734">
        <f t="shared" si="169"/>
        <v>118286.49</v>
      </c>
      <c r="E2734">
        <v>73500</v>
      </c>
      <c r="F2734" t="s">
        <v>1516</v>
      </c>
      <c r="G2734" t="s">
        <v>29</v>
      </c>
      <c r="H2734" t="s">
        <v>6251</v>
      </c>
      <c r="I2734" t="s">
        <v>72</v>
      </c>
      <c r="J2734" t="s">
        <v>61</v>
      </c>
      <c r="K2734" t="s">
        <v>33</v>
      </c>
      <c r="L2734" t="s">
        <v>23</v>
      </c>
      <c r="M2734">
        <f t="shared" si="170"/>
        <v>1</v>
      </c>
      <c r="N2734" t="s">
        <v>24</v>
      </c>
      <c r="O2734" t="s">
        <v>6252</v>
      </c>
      <c r="P2734">
        <f t="shared" si="171"/>
        <v>6757.88</v>
      </c>
      <c r="Q2734">
        <v>7858</v>
      </c>
      <c r="R2734">
        <v>170</v>
      </c>
      <c r="S2734">
        <f t="shared" si="172"/>
        <v>3.3</v>
      </c>
    </row>
    <row r="2735" spans="1:19" x14ac:dyDescent="0.25">
      <c r="A2735" t="s">
        <v>277</v>
      </c>
      <c r="B2735" t="s">
        <v>2344</v>
      </c>
      <c r="C2735">
        <v>2018</v>
      </c>
      <c r="D2735">
        <f t="shared" si="169"/>
        <v>48038.798999999999</v>
      </c>
      <c r="E2735">
        <v>29850</v>
      </c>
      <c r="F2735" t="s">
        <v>6253</v>
      </c>
      <c r="G2735" t="s">
        <v>29</v>
      </c>
      <c r="H2735" t="s">
        <v>3585</v>
      </c>
      <c r="I2735" t="s">
        <v>95</v>
      </c>
      <c r="J2735" t="s">
        <v>61</v>
      </c>
      <c r="K2735" t="s">
        <v>214</v>
      </c>
      <c r="L2735" t="s">
        <v>41</v>
      </c>
      <c r="M2735">
        <f t="shared" si="170"/>
        <v>0</v>
      </c>
      <c r="N2735" t="s">
        <v>24</v>
      </c>
      <c r="O2735" t="s">
        <v>6254</v>
      </c>
      <c r="P2735">
        <f t="shared" si="171"/>
        <v>77185</v>
      </c>
      <c r="Q2735">
        <v>89750</v>
      </c>
      <c r="R2735">
        <v>550</v>
      </c>
      <c r="S2735">
        <f t="shared" si="172"/>
        <v>4</v>
      </c>
    </row>
    <row r="2736" spans="1:19" x14ac:dyDescent="0.25">
      <c r="A2736" t="s">
        <v>237</v>
      </c>
      <c r="B2736" t="s">
        <v>6255</v>
      </c>
      <c r="C2736">
        <v>2016</v>
      </c>
      <c r="D2736">
        <f t="shared" si="169"/>
        <v>217824.16899999999</v>
      </c>
      <c r="E2736">
        <v>135350</v>
      </c>
      <c r="F2736" t="s">
        <v>6256</v>
      </c>
      <c r="G2736" t="s">
        <v>29</v>
      </c>
      <c r="H2736" t="s">
        <v>1260</v>
      </c>
      <c r="I2736" t="s">
        <v>21</v>
      </c>
      <c r="J2736" t="s">
        <v>118</v>
      </c>
      <c r="K2736" t="s">
        <v>146</v>
      </c>
      <c r="L2736" t="s">
        <v>23</v>
      </c>
      <c r="M2736">
        <f t="shared" si="170"/>
        <v>1</v>
      </c>
      <c r="N2736" t="s">
        <v>24</v>
      </c>
      <c r="O2736" t="s">
        <v>3785</v>
      </c>
      <c r="P2736">
        <f t="shared" si="171"/>
        <v>17114</v>
      </c>
      <c r="Q2736">
        <v>19900</v>
      </c>
      <c r="R2736">
        <v>280</v>
      </c>
      <c r="S2736">
        <f t="shared" si="172"/>
        <v>3.5</v>
      </c>
    </row>
    <row r="2737" spans="1:19" x14ac:dyDescent="0.25">
      <c r="A2737" t="s">
        <v>120</v>
      </c>
      <c r="B2737" t="s">
        <v>1928</v>
      </c>
      <c r="C2737">
        <v>2022</v>
      </c>
      <c r="D2737">
        <f t="shared" si="169"/>
        <v>27331.42122</v>
      </c>
      <c r="E2737">
        <v>16983</v>
      </c>
      <c r="F2737" t="s">
        <v>6257</v>
      </c>
      <c r="G2737" t="s">
        <v>29</v>
      </c>
      <c r="H2737" t="s">
        <v>530</v>
      </c>
      <c r="I2737" t="s">
        <v>39</v>
      </c>
      <c r="J2737" t="s">
        <v>22</v>
      </c>
      <c r="K2737" t="s">
        <v>22</v>
      </c>
      <c r="L2737" t="s">
        <v>41</v>
      </c>
      <c r="M2737">
        <f t="shared" si="170"/>
        <v>0</v>
      </c>
      <c r="O2737" t="s">
        <v>3445</v>
      </c>
      <c r="P2737">
        <f t="shared" si="171"/>
        <v>35258.28</v>
      </c>
      <c r="Q2737">
        <v>40998</v>
      </c>
      <c r="R2737" t="e">
        <v>#VALUE!</v>
      </c>
      <c r="S2737">
        <f t="shared" si="172"/>
        <v>2</v>
      </c>
    </row>
    <row r="2738" spans="1:19" x14ac:dyDescent="0.25">
      <c r="A2738" t="s">
        <v>50</v>
      </c>
      <c r="B2738" t="s">
        <v>2621</v>
      </c>
      <c r="C2738">
        <v>2019</v>
      </c>
      <c r="D2738">
        <f t="shared" si="169"/>
        <v>57260.317199999998</v>
      </c>
      <c r="E2738">
        <v>35580</v>
      </c>
      <c r="F2738" t="s">
        <v>4201</v>
      </c>
      <c r="G2738" t="s">
        <v>46</v>
      </c>
      <c r="H2738" t="s">
        <v>2253</v>
      </c>
      <c r="I2738" t="s">
        <v>95</v>
      </c>
      <c r="J2738" t="s">
        <v>22</v>
      </c>
      <c r="K2738" t="s">
        <v>22</v>
      </c>
      <c r="L2738" t="s">
        <v>41</v>
      </c>
      <c r="M2738">
        <f t="shared" si="170"/>
        <v>0</v>
      </c>
      <c r="N2738" t="s">
        <v>24</v>
      </c>
      <c r="O2738" t="s">
        <v>2983</v>
      </c>
      <c r="P2738">
        <f t="shared" si="171"/>
        <v>42570</v>
      </c>
      <c r="Q2738">
        <v>49500</v>
      </c>
      <c r="R2738">
        <v>335</v>
      </c>
      <c r="S2738">
        <f t="shared" si="172"/>
        <v>3</v>
      </c>
    </row>
    <row r="2739" spans="1:19" x14ac:dyDescent="0.25">
      <c r="A2739" t="s">
        <v>16</v>
      </c>
      <c r="B2739" t="s">
        <v>6258</v>
      </c>
      <c r="C2739">
        <v>2020</v>
      </c>
      <c r="D2739">
        <f t="shared" si="169"/>
        <v>114585.008</v>
      </c>
      <c r="E2739">
        <v>71200</v>
      </c>
      <c r="F2739" t="s">
        <v>6259</v>
      </c>
      <c r="G2739" t="s">
        <v>29</v>
      </c>
      <c r="H2739" t="s">
        <v>1391</v>
      </c>
      <c r="I2739" t="s">
        <v>95</v>
      </c>
      <c r="J2739" t="s">
        <v>118</v>
      </c>
      <c r="K2739" t="s">
        <v>146</v>
      </c>
      <c r="L2739" t="s">
        <v>41</v>
      </c>
      <c r="M2739">
        <f t="shared" si="170"/>
        <v>0</v>
      </c>
      <c r="N2739" t="s">
        <v>24</v>
      </c>
      <c r="O2739" t="s">
        <v>1948</v>
      </c>
      <c r="P2739">
        <f t="shared" si="171"/>
        <v>16254</v>
      </c>
      <c r="Q2739">
        <v>18900</v>
      </c>
      <c r="R2739">
        <v>250</v>
      </c>
      <c r="S2739">
        <f t="shared" si="172"/>
        <v>2</v>
      </c>
    </row>
    <row r="2740" spans="1:19" x14ac:dyDescent="0.25">
      <c r="A2740" t="s">
        <v>125</v>
      </c>
      <c r="B2740" t="s">
        <v>1575</v>
      </c>
      <c r="C2740">
        <v>2022</v>
      </c>
      <c r="D2740">
        <f t="shared" si="169"/>
        <v>39876.226519999997</v>
      </c>
      <c r="E2740">
        <v>24778</v>
      </c>
      <c r="F2740" t="s">
        <v>6260</v>
      </c>
      <c r="G2740" t="s">
        <v>29</v>
      </c>
      <c r="H2740" t="s">
        <v>570</v>
      </c>
      <c r="I2740" t="s">
        <v>31</v>
      </c>
      <c r="J2740" t="s">
        <v>6261</v>
      </c>
      <c r="K2740" t="s">
        <v>22</v>
      </c>
      <c r="L2740" t="s">
        <v>23</v>
      </c>
      <c r="M2740">
        <f t="shared" si="170"/>
        <v>1</v>
      </c>
      <c r="O2740" t="s">
        <v>6262</v>
      </c>
      <c r="P2740">
        <f t="shared" si="171"/>
        <v>31475.14</v>
      </c>
      <c r="Q2740">
        <v>36599</v>
      </c>
      <c r="R2740" t="e">
        <v>#VALUE!</v>
      </c>
      <c r="S2740" t="e">
        <f t="shared" si="172"/>
        <v>#VALUE!</v>
      </c>
    </row>
    <row r="2741" spans="1:19" x14ac:dyDescent="0.25">
      <c r="A2741" t="s">
        <v>68</v>
      </c>
      <c r="B2741" t="s">
        <v>3870</v>
      </c>
      <c r="C2741">
        <v>2015</v>
      </c>
      <c r="D2741">
        <f t="shared" si="169"/>
        <v>175949.1422</v>
      </c>
      <c r="E2741">
        <v>109330</v>
      </c>
      <c r="F2741" t="s">
        <v>6263</v>
      </c>
      <c r="G2741" t="s">
        <v>29</v>
      </c>
      <c r="H2741" t="s">
        <v>230</v>
      </c>
      <c r="I2741" t="s">
        <v>72</v>
      </c>
      <c r="J2741" t="s">
        <v>22</v>
      </c>
      <c r="K2741" t="s">
        <v>146</v>
      </c>
      <c r="L2741" t="s">
        <v>41</v>
      </c>
      <c r="M2741">
        <f t="shared" si="170"/>
        <v>0</v>
      </c>
      <c r="N2741" t="s">
        <v>24</v>
      </c>
      <c r="O2741" t="s">
        <v>6264</v>
      </c>
      <c r="P2741">
        <f t="shared" si="171"/>
        <v>11480.14</v>
      </c>
      <c r="Q2741">
        <v>13349</v>
      </c>
      <c r="R2741">
        <v>240</v>
      </c>
      <c r="S2741">
        <f t="shared" si="172"/>
        <v>2</v>
      </c>
    </row>
    <row r="2742" spans="1:19" x14ac:dyDescent="0.25">
      <c r="A2742" t="s">
        <v>690</v>
      </c>
      <c r="B2742" t="s">
        <v>1380</v>
      </c>
      <c r="C2742">
        <v>2023</v>
      </c>
      <c r="D2742">
        <f t="shared" si="169"/>
        <v>10694.0643</v>
      </c>
      <c r="E2742">
        <v>6645</v>
      </c>
      <c r="F2742" t="s">
        <v>6265</v>
      </c>
      <c r="G2742" t="s">
        <v>29</v>
      </c>
      <c r="H2742" t="s">
        <v>693</v>
      </c>
      <c r="I2742" t="s">
        <v>31</v>
      </c>
      <c r="J2742" t="s">
        <v>4436</v>
      </c>
      <c r="K2742" t="s">
        <v>22</v>
      </c>
      <c r="L2742" t="s">
        <v>41</v>
      </c>
      <c r="M2742">
        <f t="shared" si="170"/>
        <v>0</v>
      </c>
      <c r="O2742" t="s">
        <v>3129</v>
      </c>
      <c r="P2742">
        <f t="shared" si="171"/>
        <v>37754</v>
      </c>
      <c r="Q2742">
        <v>43900</v>
      </c>
      <c r="R2742" t="e">
        <v>#VALUE!</v>
      </c>
      <c r="S2742" t="e">
        <f t="shared" si="172"/>
        <v>#VALUE!</v>
      </c>
    </row>
    <row r="2743" spans="1:19" x14ac:dyDescent="0.25">
      <c r="A2743" t="s">
        <v>120</v>
      </c>
      <c r="B2743" t="s">
        <v>2913</v>
      </c>
      <c r="C2743">
        <v>2007</v>
      </c>
      <c r="D2743">
        <f t="shared" si="169"/>
        <v>145484.33600000001</v>
      </c>
      <c r="E2743">
        <v>90400</v>
      </c>
      <c r="F2743" t="s">
        <v>1479</v>
      </c>
      <c r="G2743" t="s">
        <v>29</v>
      </c>
      <c r="H2743" t="s">
        <v>3875</v>
      </c>
      <c r="I2743" t="s">
        <v>48</v>
      </c>
      <c r="J2743" t="s">
        <v>61</v>
      </c>
      <c r="K2743" t="s">
        <v>146</v>
      </c>
      <c r="L2743" t="s">
        <v>41</v>
      </c>
      <c r="M2743">
        <f t="shared" si="170"/>
        <v>0</v>
      </c>
      <c r="N2743" t="s">
        <v>24</v>
      </c>
      <c r="O2743" t="s">
        <v>6266</v>
      </c>
      <c r="P2743">
        <f t="shared" si="171"/>
        <v>8771.14</v>
      </c>
      <c r="Q2743">
        <v>10199</v>
      </c>
      <c r="R2743">
        <v>335</v>
      </c>
      <c r="S2743">
        <f t="shared" si="172"/>
        <v>4.7</v>
      </c>
    </row>
    <row r="2744" spans="1:19" x14ac:dyDescent="0.25">
      <c r="A2744" t="s">
        <v>16</v>
      </c>
      <c r="B2744" t="s">
        <v>6267</v>
      </c>
      <c r="C2744">
        <v>2002</v>
      </c>
      <c r="D2744">
        <f t="shared" si="169"/>
        <v>309154.21399999998</v>
      </c>
      <c r="E2744">
        <v>192100</v>
      </c>
      <c r="F2744" t="s">
        <v>6268</v>
      </c>
      <c r="G2744" t="s">
        <v>29</v>
      </c>
      <c r="H2744" t="s">
        <v>2672</v>
      </c>
      <c r="I2744" t="s">
        <v>247</v>
      </c>
      <c r="J2744" t="s">
        <v>226</v>
      </c>
      <c r="K2744" t="s">
        <v>146</v>
      </c>
      <c r="L2744" t="s">
        <v>23</v>
      </c>
      <c r="M2744">
        <f t="shared" si="170"/>
        <v>1</v>
      </c>
      <c r="N2744" t="s">
        <v>24</v>
      </c>
      <c r="O2744" t="s">
        <v>6269</v>
      </c>
      <c r="P2744">
        <f t="shared" si="171"/>
        <v>5547</v>
      </c>
      <c r="Q2744">
        <v>6450</v>
      </c>
      <c r="R2744">
        <v>207</v>
      </c>
      <c r="S2744">
        <f t="shared" si="172"/>
        <v>4</v>
      </c>
    </row>
    <row r="2745" spans="1:19" x14ac:dyDescent="0.25">
      <c r="A2745" t="s">
        <v>68</v>
      </c>
      <c r="B2745" t="s">
        <v>1687</v>
      </c>
      <c r="C2745">
        <v>2018</v>
      </c>
      <c r="D2745">
        <f t="shared" si="169"/>
        <v>51498.879999999997</v>
      </c>
      <c r="E2745">
        <v>32000</v>
      </c>
      <c r="F2745" t="s">
        <v>1174</v>
      </c>
      <c r="G2745" t="s">
        <v>29</v>
      </c>
      <c r="H2745" t="s">
        <v>2047</v>
      </c>
      <c r="I2745" t="s">
        <v>107</v>
      </c>
      <c r="J2745" t="s">
        <v>118</v>
      </c>
      <c r="K2745" t="s">
        <v>22</v>
      </c>
      <c r="L2745" t="s">
        <v>41</v>
      </c>
      <c r="M2745">
        <f t="shared" si="170"/>
        <v>0</v>
      </c>
      <c r="N2745" t="s">
        <v>24</v>
      </c>
      <c r="O2745" t="s">
        <v>4012</v>
      </c>
      <c r="P2745">
        <f t="shared" si="171"/>
        <v>60200</v>
      </c>
      <c r="Q2745">
        <v>70000</v>
      </c>
      <c r="R2745">
        <v>453</v>
      </c>
      <c r="S2745">
        <f t="shared" si="172"/>
        <v>3</v>
      </c>
    </row>
    <row r="2746" spans="1:19" x14ac:dyDescent="0.25">
      <c r="A2746" t="s">
        <v>426</v>
      </c>
      <c r="B2746" t="s">
        <v>6270</v>
      </c>
      <c r="C2746">
        <v>2022</v>
      </c>
      <c r="D2746">
        <f t="shared" si="169"/>
        <v>10299.776</v>
      </c>
      <c r="E2746">
        <v>6400</v>
      </c>
      <c r="F2746" t="s">
        <v>1932</v>
      </c>
      <c r="G2746" t="s">
        <v>29</v>
      </c>
      <c r="H2746" t="s">
        <v>475</v>
      </c>
      <c r="I2746" t="s">
        <v>72</v>
      </c>
      <c r="J2746" t="s">
        <v>73</v>
      </c>
      <c r="K2746" t="s">
        <v>22</v>
      </c>
      <c r="L2746" t="s">
        <v>41</v>
      </c>
      <c r="M2746">
        <f t="shared" si="170"/>
        <v>0</v>
      </c>
      <c r="N2746" t="s">
        <v>24</v>
      </c>
      <c r="O2746" t="s">
        <v>3331</v>
      </c>
      <c r="P2746">
        <f t="shared" si="171"/>
        <v>35690</v>
      </c>
      <c r="Q2746">
        <v>41500</v>
      </c>
      <c r="R2746">
        <v>241</v>
      </c>
      <c r="S2746">
        <f t="shared" si="172"/>
        <v>2</v>
      </c>
    </row>
    <row r="2747" spans="1:19" x14ac:dyDescent="0.25">
      <c r="A2747" t="s">
        <v>97</v>
      </c>
      <c r="B2747" t="s">
        <v>5492</v>
      </c>
      <c r="C2747">
        <v>2021</v>
      </c>
      <c r="D2747">
        <f t="shared" si="169"/>
        <v>58225.921199999997</v>
      </c>
      <c r="E2747">
        <v>36180</v>
      </c>
      <c r="F2747" t="s">
        <v>6271</v>
      </c>
      <c r="G2747" t="s">
        <v>29</v>
      </c>
      <c r="H2747" t="s">
        <v>3431</v>
      </c>
      <c r="I2747" t="s">
        <v>72</v>
      </c>
      <c r="J2747" t="s">
        <v>22</v>
      </c>
      <c r="K2747" t="s">
        <v>136</v>
      </c>
      <c r="L2747" t="s">
        <v>41</v>
      </c>
      <c r="M2747">
        <f t="shared" si="170"/>
        <v>0</v>
      </c>
      <c r="N2747" t="s">
        <v>24</v>
      </c>
      <c r="O2747" t="s">
        <v>3666</v>
      </c>
      <c r="P2747">
        <f t="shared" si="171"/>
        <v>31811.399999999998</v>
      </c>
      <c r="Q2747">
        <v>36990</v>
      </c>
      <c r="R2747">
        <v>270</v>
      </c>
      <c r="S2747">
        <f t="shared" si="172"/>
        <v>4</v>
      </c>
    </row>
    <row r="2748" spans="1:19" x14ac:dyDescent="0.25">
      <c r="A2748" t="s">
        <v>503</v>
      </c>
      <c r="B2748" t="s">
        <v>4099</v>
      </c>
      <c r="C2748">
        <v>2014</v>
      </c>
      <c r="D2748">
        <f t="shared" si="169"/>
        <v>229170.016</v>
      </c>
      <c r="E2748">
        <v>142400</v>
      </c>
      <c r="F2748" t="s">
        <v>6272</v>
      </c>
      <c r="G2748" t="s">
        <v>19</v>
      </c>
      <c r="H2748" t="s">
        <v>821</v>
      </c>
      <c r="I2748" t="s">
        <v>72</v>
      </c>
      <c r="J2748" t="s">
        <v>22</v>
      </c>
      <c r="K2748" t="s">
        <v>22</v>
      </c>
      <c r="L2748" t="s">
        <v>23</v>
      </c>
      <c r="M2748">
        <f t="shared" si="170"/>
        <v>1</v>
      </c>
      <c r="N2748" t="s">
        <v>24</v>
      </c>
      <c r="O2748" t="s">
        <v>1965</v>
      </c>
      <c r="P2748">
        <f t="shared" si="171"/>
        <v>11610</v>
      </c>
      <c r="Q2748">
        <v>13500</v>
      </c>
      <c r="R2748">
        <v>320</v>
      </c>
      <c r="S2748">
        <f t="shared" si="172"/>
        <v>5.3</v>
      </c>
    </row>
    <row r="2749" spans="1:19" x14ac:dyDescent="0.25">
      <c r="A2749" t="s">
        <v>363</v>
      </c>
      <c r="B2749" t="s">
        <v>6273</v>
      </c>
      <c r="C2749">
        <v>2016</v>
      </c>
      <c r="D2749">
        <f t="shared" si="169"/>
        <v>133575.22</v>
      </c>
      <c r="E2749">
        <v>83000</v>
      </c>
      <c r="F2749" t="s">
        <v>1447</v>
      </c>
      <c r="G2749" t="s">
        <v>29</v>
      </c>
      <c r="H2749" t="s">
        <v>1400</v>
      </c>
      <c r="I2749" t="s">
        <v>95</v>
      </c>
      <c r="J2749" t="s">
        <v>214</v>
      </c>
      <c r="K2749" t="s">
        <v>146</v>
      </c>
      <c r="L2749" t="s">
        <v>41</v>
      </c>
      <c r="M2749">
        <f t="shared" si="170"/>
        <v>0</v>
      </c>
      <c r="N2749" t="s">
        <v>24</v>
      </c>
      <c r="O2749" t="s">
        <v>1159</v>
      </c>
      <c r="P2749">
        <f t="shared" si="171"/>
        <v>14190</v>
      </c>
      <c r="Q2749">
        <v>16500</v>
      </c>
      <c r="R2749">
        <v>272</v>
      </c>
      <c r="S2749">
        <f t="shared" si="172"/>
        <v>2</v>
      </c>
    </row>
    <row r="2750" spans="1:19" x14ac:dyDescent="0.25">
      <c r="A2750" t="s">
        <v>130</v>
      </c>
      <c r="B2750" t="s">
        <v>1959</v>
      </c>
      <c r="C2750">
        <v>2012</v>
      </c>
      <c r="D2750">
        <f t="shared" si="169"/>
        <v>128747.2</v>
      </c>
      <c r="E2750">
        <v>80000</v>
      </c>
      <c r="F2750" t="s">
        <v>1238</v>
      </c>
      <c r="G2750" t="s">
        <v>29</v>
      </c>
      <c r="H2750" t="s">
        <v>1961</v>
      </c>
      <c r="I2750" t="s">
        <v>72</v>
      </c>
      <c r="J2750" t="s">
        <v>22</v>
      </c>
      <c r="K2750" t="s">
        <v>33</v>
      </c>
      <c r="L2750" t="s">
        <v>41</v>
      </c>
      <c r="M2750">
        <f t="shared" si="170"/>
        <v>0</v>
      </c>
      <c r="N2750" t="s">
        <v>24</v>
      </c>
      <c r="O2750" t="s">
        <v>6274</v>
      </c>
      <c r="P2750">
        <f t="shared" si="171"/>
        <v>12728</v>
      </c>
      <c r="Q2750">
        <v>14800</v>
      </c>
      <c r="R2750">
        <v>261</v>
      </c>
      <c r="S2750">
        <f t="shared" si="172"/>
        <v>4</v>
      </c>
    </row>
    <row r="2751" spans="1:19" x14ac:dyDescent="0.25">
      <c r="A2751" t="s">
        <v>16</v>
      </c>
      <c r="B2751" t="s">
        <v>6275</v>
      </c>
      <c r="C2751">
        <v>2021</v>
      </c>
      <c r="D2751">
        <f t="shared" si="169"/>
        <v>52202.16158</v>
      </c>
      <c r="E2751">
        <v>32437</v>
      </c>
      <c r="F2751" t="s">
        <v>6276</v>
      </c>
      <c r="G2751" t="s">
        <v>29</v>
      </c>
      <c r="H2751" t="s">
        <v>2571</v>
      </c>
      <c r="I2751" t="s">
        <v>165</v>
      </c>
      <c r="J2751" t="s">
        <v>33</v>
      </c>
      <c r="K2751" t="s">
        <v>22</v>
      </c>
      <c r="L2751" t="s">
        <v>41</v>
      </c>
      <c r="M2751">
        <f t="shared" si="170"/>
        <v>0</v>
      </c>
      <c r="N2751" t="s">
        <v>24</v>
      </c>
      <c r="O2751" t="s">
        <v>2464</v>
      </c>
      <c r="P2751">
        <f t="shared" si="171"/>
        <v>43860</v>
      </c>
      <c r="Q2751">
        <v>51000</v>
      </c>
      <c r="R2751">
        <v>315</v>
      </c>
      <c r="S2751">
        <f t="shared" si="172"/>
        <v>2.7</v>
      </c>
    </row>
    <row r="2752" spans="1:19" x14ac:dyDescent="0.25">
      <c r="A2752" t="s">
        <v>68</v>
      </c>
      <c r="B2752" t="s">
        <v>3870</v>
      </c>
      <c r="C2752">
        <v>2011</v>
      </c>
      <c r="D2752">
        <f t="shared" si="169"/>
        <v>108630.45</v>
      </c>
      <c r="E2752">
        <v>67500</v>
      </c>
      <c r="F2752" t="s">
        <v>2323</v>
      </c>
      <c r="G2752" t="s">
        <v>29</v>
      </c>
      <c r="H2752" t="s">
        <v>1448</v>
      </c>
      <c r="I2752" t="s">
        <v>21</v>
      </c>
      <c r="J2752" t="s">
        <v>118</v>
      </c>
      <c r="K2752" t="s">
        <v>146</v>
      </c>
      <c r="L2752" t="s">
        <v>41</v>
      </c>
      <c r="M2752">
        <f t="shared" si="170"/>
        <v>0</v>
      </c>
      <c r="N2752" t="s">
        <v>24</v>
      </c>
      <c r="O2752" t="s">
        <v>546</v>
      </c>
      <c r="P2752">
        <f t="shared" si="171"/>
        <v>15480</v>
      </c>
      <c r="Q2752">
        <v>18000</v>
      </c>
      <c r="R2752">
        <v>230</v>
      </c>
      <c r="S2752">
        <f t="shared" si="172"/>
        <v>3</v>
      </c>
    </row>
    <row r="2753" spans="1:19" x14ac:dyDescent="0.25">
      <c r="A2753" t="s">
        <v>97</v>
      </c>
      <c r="B2753" t="s">
        <v>1659</v>
      </c>
      <c r="C2753">
        <v>2021</v>
      </c>
      <c r="D2753">
        <f t="shared" si="169"/>
        <v>41652.937879999998</v>
      </c>
      <c r="E2753">
        <v>25882</v>
      </c>
      <c r="F2753" t="s">
        <v>6277</v>
      </c>
      <c r="G2753" t="s">
        <v>29</v>
      </c>
      <c r="H2753" t="s">
        <v>6278</v>
      </c>
      <c r="I2753" t="s">
        <v>39</v>
      </c>
      <c r="J2753" t="s">
        <v>998</v>
      </c>
      <c r="K2753" t="s">
        <v>136</v>
      </c>
      <c r="L2753" t="s">
        <v>41</v>
      </c>
      <c r="M2753">
        <f t="shared" si="170"/>
        <v>0</v>
      </c>
      <c r="O2753" t="s">
        <v>6279</v>
      </c>
      <c r="P2753">
        <f t="shared" si="171"/>
        <v>37699.82</v>
      </c>
      <c r="Q2753">
        <v>43837</v>
      </c>
      <c r="R2753" t="e">
        <v>#VALUE!</v>
      </c>
      <c r="S2753" t="e">
        <f t="shared" si="172"/>
        <v>#VALUE!</v>
      </c>
    </row>
    <row r="2754" spans="1:19" x14ac:dyDescent="0.25">
      <c r="A2754" t="s">
        <v>277</v>
      </c>
      <c r="B2754" t="s">
        <v>5133</v>
      </c>
      <c r="C2754">
        <v>2018</v>
      </c>
      <c r="D2754">
        <f t="shared" si="169"/>
        <v>19453.70192</v>
      </c>
      <c r="E2754">
        <v>12088</v>
      </c>
      <c r="F2754" t="s">
        <v>6280</v>
      </c>
      <c r="G2754" t="s">
        <v>29</v>
      </c>
      <c r="H2754" t="s">
        <v>5135</v>
      </c>
      <c r="I2754" t="s">
        <v>72</v>
      </c>
      <c r="J2754" t="s">
        <v>33</v>
      </c>
      <c r="K2754" t="s">
        <v>22</v>
      </c>
      <c r="L2754" t="s">
        <v>41</v>
      </c>
      <c r="M2754">
        <f t="shared" si="170"/>
        <v>0</v>
      </c>
      <c r="N2754" t="s">
        <v>24</v>
      </c>
      <c r="O2754" t="s">
        <v>6281</v>
      </c>
      <c r="P2754">
        <f t="shared" si="171"/>
        <v>145340</v>
      </c>
      <c r="Q2754">
        <v>169000</v>
      </c>
      <c r="R2754">
        <v>540</v>
      </c>
      <c r="S2754">
        <f t="shared" si="172"/>
        <v>3.8</v>
      </c>
    </row>
    <row r="2755" spans="1:19" x14ac:dyDescent="0.25">
      <c r="A2755" t="s">
        <v>97</v>
      </c>
      <c r="B2755" t="s">
        <v>6282</v>
      </c>
      <c r="C2755">
        <v>2005</v>
      </c>
      <c r="D2755">
        <f t="shared" ref="D2755:D2818" si="173">E2755*1.60934</f>
        <v>273587.8</v>
      </c>
      <c r="E2755">
        <v>170000</v>
      </c>
      <c r="F2755" t="s">
        <v>4067</v>
      </c>
      <c r="G2755" t="s">
        <v>29</v>
      </c>
      <c r="H2755" t="s">
        <v>1857</v>
      </c>
      <c r="I2755" t="s">
        <v>72</v>
      </c>
      <c r="J2755" t="s">
        <v>61</v>
      </c>
      <c r="K2755" t="s">
        <v>146</v>
      </c>
      <c r="L2755" t="s">
        <v>23</v>
      </c>
      <c r="M2755">
        <f t="shared" ref="M2755:M2818" si="174">IF(ISNUMBER(SEARCH("At least 1 accident or damage reported", L2755)), 1, 0)</f>
        <v>1</v>
      </c>
      <c r="N2755" t="s">
        <v>24</v>
      </c>
      <c r="O2755" t="s">
        <v>5653</v>
      </c>
      <c r="P2755">
        <f t="shared" ref="P2755:P2818" si="175">Q2755*0.86</f>
        <v>9632</v>
      </c>
      <c r="Q2755">
        <v>11200</v>
      </c>
      <c r="R2755">
        <v>282</v>
      </c>
      <c r="S2755">
        <f t="shared" ref="S2755:S2818" si="176">VALUE(SUBSTITUTE(MID(H2755, SEARCH("L", H2755)-4, 4), "L", ""))</f>
        <v>4.7</v>
      </c>
    </row>
    <row r="2756" spans="1:19" x14ac:dyDescent="0.25">
      <c r="A2756" t="s">
        <v>16</v>
      </c>
      <c r="B2756" t="s">
        <v>1603</v>
      </c>
      <c r="C2756">
        <v>2023</v>
      </c>
      <c r="D2756">
        <f t="shared" si="173"/>
        <v>6055.9464200000002</v>
      </c>
      <c r="E2756">
        <v>3763</v>
      </c>
      <c r="F2756" t="s">
        <v>6283</v>
      </c>
      <c r="G2756" t="s">
        <v>245</v>
      </c>
      <c r="H2756" t="s">
        <v>1680</v>
      </c>
      <c r="I2756" t="s">
        <v>165</v>
      </c>
      <c r="J2756" t="s">
        <v>214</v>
      </c>
      <c r="K2756" t="s">
        <v>22</v>
      </c>
      <c r="L2756" t="s">
        <v>41</v>
      </c>
      <c r="M2756">
        <f t="shared" si="174"/>
        <v>0</v>
      </c>
      <c r="N2756" t="s">
        <v>24</v>
      </c>
      <c r="O2756" t="s">
        <v>469</v>
      </c>
      <c r="P2756">
        <f t="shared" si="175"/>
        <v>79120</v>
      </c>
      <c r="Q2756">
        <v>92000</v>
      </c>
      <c r="R2756">
        <v>475</v>
      </c>
      <c r="S2756">
        <f t="shared" si="176"/>
        <v>6.7</v>
      </c>
    </row>
    <row r="2757" spans="1:19" x14ac:dyDescent="0.25">
      <c r="A2757" t="s">
        <v>84</v>
      </c>
      <c r="B2757" t="s">
        <v>6284</v>
      </c>
      <c r="C2757">
        <v>2018</v>
      </c>
      <c r="D2757">
        <f t="shared" si="173"/>
        <v>74029.64</v>
      </c>
      <c r="E2757">
        <v>46000</v>
      </c>
      <c r="F2757" t="s">
        <v>950</v>
      </c>
      <c r="G2757" t="s">
        <v>29</v>
      </c>
      <c r="H2757" t="s">
        <v>2355</v>
      </c>
      <c r="I2757" t="s">
        <v>72</v>
      </c>
      <c r="J2757" t="s">
        <v>214</v>
      </c>
      <c r="K2757" t="s">
        <v>146</v>
      </c>
      <c r="L2757" t="s">
        <v>41</v>
      </c>
      <c r="M2757">
        <f t="shared" si="174"/>
        <v>0</v>
      </c>
      <c r="N2757" t="s">
        <v>24</v>
      </c>
      <c r="O2757" t="s">
        <v>635</v>
      </c>
      <c r="P2757">
        <f t="shared" si="175"/>
        <v>34400</v>
      </c>
      <c r="Q2757">
        <v>40000</v>
      </c>
      <c r="R2757">
        <v>380</v>
      </c>
      <c r="S2757">
        <f t="shared" si="176"/>
        <v>3</v>
      </c>
    </row>
    <row r="2758" spans="1:19" x14ac:dyDescent="0.25">
      <c r="A2758" t="s">
        <v>16</v>
      </c>
      <c r="B2758" t="s">
        <v>5687</v>
      </c>
      <c r="C2758">
        <v>2008</v>
      </c>
      <c r="D2758">
        <f t="shared" si="173"/>
        <v>306291.19813999999</v>
      </c>
      <c r="E2758">
        <v>190321</v>
      </c>
      <c r="F2758" t="s">
        <v>6285</v>
      </c>
      <c r="G2758" t="s">
        <v>245</v>
      </c>
      <c r="H2758" t="s">
        <v>2740</v>
      </c>
      <c r="I2758" t="s">
        <v>72</v>
      </c>
      <c r="J2758" t="s">
        <v>118</v>
      </c>
      <c r="K2758" t="s">
        <v>146</v>
      </c>
      <c r="L2758" t="s">
        <v>41</v>
      </c>
      <c r="M2758">
        <f t="shared" si="174"/>
        <v>0</v>
      </c>
      <c r="N2758" t="s">
        <v>24</v>
      </c>
      <c r="O2758" t="s">
        <v>215</v>
      </c>
      <c r="P2758">
        <f t="shared" si="175"/>
        <v>13674</v>
      </c>
      <c r="Q2758">
        <v>15900</v>
      </c>
      <c r="R2758">
        <v>350</v>
      </c>
      <c r="S2758">
        <f t="shared" si="176"/>
        <v>6.4</v>
      </c>
    </row>
    <row r="2759" spans="1:19" x14ac:dyDescent="0.25">
      <c r="A2759" t="s">
        <v>277</v>
      </c>
      <c r="B2759" t="s">
        <v>2161</v>
      </c>
      <c r="C2759">
        <v>2018</v>
      </c>
      <c r="D2759">
        <f t="shared" si="173"/>
        <v>65902.472999999998</v>
      </c>
      <c r="E2759">
        <v>40950</v>
      </c>
      <c r="F2759" t="s">
        <v>6286</v>
      </c>
      <c r="G2759" t="s">
        <v>29</v>
      </c>
      <c r="H2759" t="s">
        <v>410</v>
      </c>
      <c r="I2759" t="s">
        <v>48</v>
      </c>
      <c r="J2759" t="s">
        <v>22</v>
      </c>
      <c r="K2759" t="s">
        <v>22</v>
      </c>
      <c r="L2759" t="s">
        <v>41</v>
      </c>
      <c r="M2759">
        <f t="shared" si="174"/>
        <v>0</v>
      </c>
      <c r="N2759" t="s">
        <v>24</v>
      </c>
      <c r="O2759" t="s">
        <v>3082</v>
      </c>
      <c r="P2759">
        <f t="shared" si="175"/>
        <v>34185</v>
      </c>
      <c r="Q2759">
        <v>39750</v>
      </c>
      <c r="R2759">
        <v>340</v>
      </c>
      <c r="S2759">
        <f t="shared" si="176"/>
        <v>3</v>
      </c>
    </row>
    <row r="2760" spans="1:19" x14ac:dyDescent="0.25">
      <c r="A2760" t="s">
        <v>120</v>
      </c>
      <c r="B2760" t="s">
        <v>4792</v>
      </c>
      <c r="C2760">
        <v>2014</v>
      </c>
      <c r="D2760">
        <f t="shared" si="173"/>
        <v>67592.28</v>
      </c>
      <c r="E2760">
        <v>42000</v>
      </c>
      <c r="F2760" t="s">
        <v>4229</v>
      </c>
      <c r="G2760" t="s">
        <v>29</v>
      </c>
      <c r="H2760" t="s">
        <v>4794</v>
      </c>
      <c r="I2760" t="s">
        <v>48</v>
      </c>
      <c r="J2760" t="s">
        <v>33</v>
      </c>
      <c r="K2760" t="s">
        <v>22</v>
      </c>
      <c r="L2760" t="s">
        <v>41</v>
      </c>
      <c r="M2760">
        <f t="shared" si="174"/>
        <v>0</v>
      </c>
      <c r="N2760" t="s">
        <v>24</v>
      </c>
      <c r="O2760" t="s">
        <v>437</v>
      </c>
      <c r="P2760">
        <f t="shared" si="175"/>
        <v>38700</v>
      </c>
      <c r="Q2760">
        <v>45000</v>
      </c>
      <c r="R2760">
        <v>451</v>
      </c>
      <c r="S2760">
        <f t="shared" si="176"/>
        <v>6.2</v>
      </c>
    </row>
    <row r="2761" spans="1:19" x14ac:dyDescent="0.25">
      <c r="A2761" t="s">
        <v>130</v>
      </c>
      <c r="B2761" t="s">
        <v>6287</v>
      </c>
      <c r="C2761">
        <v>2014</v>
      </c>
      <c r="D2761">
        <f t="shared" si="173"/>
        <v>217260.9</v>
      </c>
      <c r="E2761">
        <v>135000</v>
      </c>
      <c r="F2761" t="s">
        <v>4102</v>
      </c>
      <c r="G2761" t="s">
        <v>29</v>
      </c>
      <c r="H2761" t="s">
        <v>3657</v>
      </c>
      <c r="I2761" t="s">
        <v>72</v>
      </c>
      <c r="J2761" t="s">
        <v>118</v>
      </c>
      <c r="K2761" t="s">
        <v>108</v>
      </c>
      <c r="L2761" t="s">
        <v>41</v>
      </c>
      <c r="M2761">
        <f t="shared" si="174"/>
        <v>0</v>
      </c>
      <c r="N2761" t="s">
        <v>24</v>
      </c>
      <c r="O2761" t="s">
        <v>726</v>
      </c>
      <c r="P2761">
        <f t="shared" si="175"/>
        <v>7310</v>
      </c>
      <c r="Q2761">
        <v>8500</v>
      </c>
      <c r="R2761">
        <v>260</v>
      </c>
      <c r="S2761">
        <f t="shared" si="176"/>
        <v>3.5</v>
      </c>
    </row>
    <row r="2762" spans="1:19" x14ac:dyDescent="0.25">
      <c r="A2762" t="s">
        <v>210</v>
      </c>
      <c r="B2762" t="s">
        <v>2068</v>
      </c>
      <c r="C2762">
        <v>2020</v>
      </c>
      <c r="D2762">
        <f t="shared" si="173"/>
        <v>33240.917699999998</v>
      </c>
      <c r="E2762">
        <v>20655</v>
      </c>
      <c r="F2762" t="s">
        <v>6288</v>
      </c>
      <c r="G2762" t="s">
        <v>29</v>
      </c>
      <c r="H2762" t="s">
        <v>570</v>
      </c>
      <c r="I2762" t="s">
        <v>31</v>
      </c>
      <c r="J2762" t="s">
        <v>2069</v>
      </c>
      <c r="K2762" t="s">
        <v>22</v>
      </c>
      <c r="M2762">
        <f t="shared" si="174"/>
        <v>0</v>
      </c>
      <c r="O2762" t="s">
        <v>788</v>
      </c>
      <c r="P2762">
        <f t="shared" si="175"/>
        <v>36851</v>
      </c>
      <c r="Q2762">
        <v>42850</v>
      </c>
      <c r="R2762" t="e">
        <v>#VALUE!</v>
      </c>
      <c r="S2762" t="e">
        <f t="shared" si="176"/>
        <v>#VALUE!</v>
      </c>
    </row>
    <row r="2763" spans="1:19" x14ac:dyDescent="0.25">
      <c r="A2763" t="s">
        <v>277</v>
      </c>
      <c r="B2763" t="s">
        <v>297</v>
      </c>
      <c r="C2763">
        <v>2023</v>
      </c>
      <c r="D2763">
        <f t="shared" si="173"/>
        <v>3020.7311799999998</v>
      </c>
      <c r="E2763">
        <v>1877</v>
      </c>
      <c r="F2763" t="s">
        <v>6289</v>
      </c>
      <c r="G2763" t="s">
        <v>29</v>
      </c>
      <c r="H2763" t="s">
        <v>6290</v>
      </c>
      <c r="I2763" t="s">
        <v>95</v>
      </c>
      <c r="J2763" t="s">
        <v>214</v>
      </c>
      <c r="K2763" t="s">
        <v>214</v>
      </c>
      <c r="L2763" t="s">
        <v>41</v>
      </c>
      <c r="M2763">
        <f t="shared" si="174"/>
        <v>0</v>
      </c>
      <c r="N2763" t="s">
        <v>24</v>
      </c>
      <c r="O2763" t="s">
        <v>6291</v>
      </c>
      <c r="P2763">
        <f t="shared" si="175"/>
        <v>159917</v>
      </c>
      <c r="Q2763">
        <v>185950</v>
      </c>
      <c r="R2763">
        <v>443</v>
      </c>
      <c r="S2763">
        <f t="shared" si="176"/>
        <v>3</v>
      </c>
    </row>
    <row r="2764" spans="1:19" x14ac:dyDescent="0.25">
      <c r="A2764" t="s">
        <v>16</v>
      </c>
      <c r="B2764" t="s">
        <v>3332</v>
      </c>
      <c r="C2764">
        <v>2019</v>
      </c>
      <c r="D2764">
        <f t="shared" si="173"/>
        <v>53108.22</v>
      </c>
      <c r="E2764">
        <v>33000</v>
      </c>
      <c r="F2764" t="s">
        <v>474</v>
      </c>
      <c r="G2764" t="s">
        <v>245</v>
      </c>
      <c r="H2764" t="s">
        <v>2729</v>
      </c>
      <c r="I2764" t="s">
        <v>21</v>
      </c>
      <c r="J2764" t="s">
        <v>22</v>
      </c>
      <c r="K2764" t="s">
        <v>33</v>
      </c>
      <c r="L2764" t="s">
        <v>41</v>
      </c>
      <c r="M2764">
        <f t="shared" si="174"/>
        <v>0</v>
      </c>
      <c r="N2764" t="s">
        <v>24</v>
      </c>
      <c r="O2764" t="s">
        <v>3310</v>
      </c>
      <c r="P2764">
        <f t="shared" si="175"/>
        <v>50740</v>
      </c>
      <c r="Q2764">
        <v>59000</v>
      </c>
      <c r="R2764">
        <v>450</v>
      </c>
      <c r="S2764">
        <f t="shared" si="176"/>
        <v>6.7</v>
      </c>
    </row>
    <row r="2765" spans="1:19" x14ac:dyDescent="0.25">
      <c r="A2765" t="s">
        <v>16</v>
      </c>
      <c r="B2765" t="s">
        <v>883</v>
      </c>
      <c r="C2765">
        <v>2016</v>
      </c>
      <c r="D2765">
        <f t="shared" si="173"/>
        <v>109435.12</v>
      </c>
      <c r="E2765">
        <v>68000</v>
      </c>
      <c r="F2765" t="s">
        <v>750</v>
      </c>
      <c r="G2765" t="s">
        <v>29</v>
      </c>
      <c r="H2765" t="s">
        <v>3688</v>
      </c>
      <c r="I2765" t="s">
        <v>72</v>
      </c>
      <c r="J2765" t="s">
        <v>22</v>
      </c>
      <c r="K2765" t="s">
        <v>22</v>
      </c>
      <c r="L2765" t="s">
        <v>41</v>
      </c>
      <c r="M2765">
        <f t="shared" si="174"/>
        <v>0</v>
      </c>
      <c r="N2765" t="s">
        <v>24</v>
      </c>
      <c r="O2765" t="s">
        <v>683</v>
      </c>
      <c r="P2765">
        <f t="shared" si="175"/>
        <v>10750</v>
      </c>
      <c r="Q2765">
        <v>12500</v>
      </c>
      <c r="R2765">
        <v>175</v>
      </c>
      <c r="S2765">
        <f t="shared" si="176"/>
        <v>2.5</v>
      </c>
    </row>
    <row r="2766" spans="1:19" x14ac:dyDescent="0.25">
      <c r="A2766" t="s">
        <v>237</v>
      </c>
      <c r="B2766" t="s">
        <v>6292</v>
      </c>
      <c r="C2766">
        <v>2013</v>
      </c>
      <c r="D2766">
        <f t="shared" si="173"/>
        <v>651782.69999999995</v>
      </c>
      <c r="E2766">
        <v>405000</v>
      </c>
      <c r="F2766" t="s">
        <v>6293</v>
      </c>
      <c r="G2766" t="s">
        <v>29</v>
      </c>
      <c r="H2766" t="s">
        <v>2734</v>
      </c>
      <c r="I2766" t="s">
        <v>521</v>
      </c>
      <c r="J2766" t="s">
        <v>22</v>
      </c>
      <c r="K2766" t="s">
        <v>22</v>
      </c>
      <c r="L2766" t="s">
        <v>41</v>
      </c>
      <c r="M2766">
        <f t="shared" si="174"/>
        <v>0</v>
      </c>
      <c r="N2766" t="s">
        <v>24</v>
      </c>
      <c r="O2766" t="s">
        <v>1273</v>
      </c>
      <c r="P2766">
        <f t="shared" si="175"/>
        <v>5160</v>
      </c>
      <c r="Q2766">
        <v>6000</v>
      </c>
      <c r="R2766">
        <v>185</v>
      </c>
      <c r="S2766">
        <f t="shared" si="176"/>
        <v>2.4</v>
      </c>
    </row>
    <row r="2767" spans="1:19" x14ac:dyDescent="0.25">
      <c r="A2767" t="s">
        <v>68</v>
      </c>
      <c r="B2767" t="s">
        <v>6294</v>
      </c>
      <c r="C2767">
        <v>2018</v>
      </c>
      <c r="D2767">
        <f t="shared" si="173"/>
        <v>188292.78</v>
      </c>
      <c r="E2767">
        <v>117000</v>
      </c>
      <c r="F2767" t="s">
        <v>3041</v>
      </c>
      <c r="G2767" t="s">
        <v>29</v>
      </c>
      <c r="H2767" t="s">
        <v>371</v>
      </c>
      <c r="I2767" t="s">
        <v>95</v>
      </c>
      <c r="J2767" t="s">
        <v>22</v>
      </c>
      <c r="K2767" t="s">
        <v>146</v>
      </c>
      <c r="L2767" t="s">
        <v>41</v>
      </c>
      <c r="M2767">
        <f t="shared" si="174"/>
        <v>0</v>
      </c>
      <c r="N2767" t="s">
        <v>24</v>
      </c>
      <c r="O2767" t="s">
        <v>783</v>
      </c>
      <c r="P2767">
        <f t="shared" si="175"/>
        <v>14620</v>
      </c>
      <c r="Q2767">
        <v>17000</v>
      </c>
      <c r="R2767">
        <v>248</v>
      </c>
      <c r="S2767">
        <f t="shared" si="176"/>
        <v>2</v>
      </c>
    </row>
    <row r="2768" spans="1:19" x14ac:dyDescent="0.25">
      <c r="A2768" t="s">
        <v>56</v>
      </c>
      <c r="B2768" t="s">
        <v>6295</v>
      </c>
      <c r="C2768">
        <v>2007</v>
      </c>
      <c r="D2768">
        <f t="shared" si="173"/>
        <v>295241.46970000002</v>
      </c>
      <c r="E2768">
        <v>183455</v>
      </c>
      <c r="F2768" t="s">
        <v>6296</v>
      </c>
      <c r="G2768" t="s">
        <v>29</v>
      </c>
      <c r="H2768" t="s">
        <v>326</v>
      </c>
      <c r="I2768" t="s">
        <v>247</v>
      </c>
      <c r="J2768" t="s">
        <v>118</v>
      </c>
      <c r="K2768" t="s">
        <v>146</v>
      </c>
      <c r="L2768" t="s">
        <v>23</v>
      </c>
      <c r="M2768">
        <f t="shared" si="174"/>
        <v>1</v>
      </c>
      <c r="N2768" t="s">
        <v>24</v>
      </c>
      <c r="O2768" t="s">
        <v>3411</v>
      </c>
      <c r="P2768">
        <f t="shared" si="175"/>
        <v>6622</v>
      </c>
      <c r="Q2768">
        <v>7700</v>
      </c>
      <c r="R2768">
        <v>300</v>
      </c>
      <c r="S2768">
        <f t="shared" si="176"/>
        <v>3.7</v>
      </c>
    </row>
    <row r="2769" spans="1:19" x14ac:dyDescent="0.25">
      <c r="A2769" t="s">
        <v>148</v>
      </c>
      <c r="B2769" t="s">
        <v>3760</v>
      </c>
      <c r="C2769">
        <v>2021</v>
      </c>
      <c r="D2769">
        <f t="shared" si="173"/>
        <v>83508.652600000001</v>
      </c>
      <c r="E2769">
        <v>51890</v>
      </c>
      <c r="F2769" t="s">
        <v>6297</v>
      </c>
      <c r="G2769" t="s">
        <v>29</v>
      </c>
      <c r="H2769" t="s">
        <v>265</v>
      </c>
      <c r="I2769" t="s">
        <v>500</v>
      </c>
      <c r="J2769" t="s">
        <v>5438</v>
      </c>
      <c r="K2769" t="s">
        <v>266</v>
      </c>
      <c r="L2769" t="s">
        <v>41</v>
      </c>
      <c r="M2769">
        <f t="shared" si="174"/>
        <v>0</v>
      </c>
      <c r="N2769" t="s">
        <v>24</v>
      </c>
      <c r="O2769" t="s">
        <v>6298</v>
      </c>
      <c r="P2769">
        <f t="shared" si="175"/>
        <v>51582.799999999996</v>
      </c>
      <c r="Q2769">
        <v>59980</v>
      </c>
      <c r="R2769" t="e">
        <v>#VALUE!</v>
      </c>
      <c r="S2769" t="e">
        <f t="shared" si="176"/>
        <v>#VALUE!</v>
      </c>
    </row>
    <row r="2770" spans="1:19" x14ac:dyDescent="0.25">
      <c r="A2770" t="s">
        <v>148</v>
      </c>
      <c r="B2770" t="s">
        <v>6299</v>
      </c>
      <c r="C2770">
        <v>2021</v>
      </c>
      <c r="D2770">
        <f t="shared" si="173"/>
        <v>95800.791519999999</v>
      </c>
      <c r="E2770">
        <v>59528</v>
      </c>
      <c r="F2770" t="s">
        <v>6300</v>
      </c>
      <c r="G2770" t="s">
        <v>29</v>
      </c>
      <c r="H2770" t="s">
        <v>3257</v>
      </c>
      <c r="I2770" t="s">
        <v>500</v>
      </c>
      <c r="J2770" t="s">
        <v>5666</v>
      </c>
      <c r="K2770" t="s">
        <v>266</v>
      </c>
      <c r="L2770" t="s">
        <v>41</v>
      </c>
      <c r="M2770">
        <f t="shared" si="174"/>
        <v>0</v>
      </c>
      <c r="N2770" t="s">
        <v>24</v>
      </c>
      <c r="O2770" t="s">
        <v>2572</v>
      </c>
      <c r="P2770">
        <f t="shared" si="175"/>
        <v>59335.7</v>
      </c>
      <c r="Q2770">
        <v>68995</v>
      </c>
      <c r="R2770" t="e">
        <v>#VALUE!</v>
      </c>
      <c r="S2770" t="e">
        <f t="shared" si="176"/>
        <v>#VALUE!</v>
      </c>
    </row>
    <row r="2771" spans="1:19" x14ac:dyDescent="0.25">
      <c r="A2771" t="s">
        <v>363</v>
      </c>
      <c r="B2771" t="s">
        <v>1555</v>
      </c>
      <c r="C2771">
        <v>2006</v>
      </c>
      <c r="D2771">
        <f t="shared" si="173"/>
        <v>197948.82</v>
      </c>
      <c r="E2771">
        <v>123000</v>
      </c>
      <c r="F2771" t="s">
        <v>2521</v>
      </c>
      <c r="G2771" t="s">
        <v>29</v>
      </c>
      <c r="H2771" t="s">
        <v>1235</v>
      </c>
      <c r="I2771" t="s">
        <v>134</v>
      </c>
      <c r="J2771" t="s">
        <v>22</v>
      </c>
      <c r="K2771" t="s">
        <v>22</v>
      </c>
      <c r="L2771" t="s">
        <v>41</v>
      </c>
      <c r="M2771">
        <f t="shared" si="174"/>
        <v>0</v>
      </c>
      <c r="N2771" t="s">
        <v>24</v>
      </c>
      <c r="O2771" t="s">
        <v>1096</v>
      </c>
      <c r="P2771">
        <f t="shared" si="175"/>
        <v>12900</v>
      </c>
      <c r="Q2771">
        <v>15000</v>
      </c>
      <c r="R2771">
        <v>400</v>
      </c>
      <c r="S2771">
        <f t="shared" si="176"/>
        <v>6</v>
      </c>
    </row>
    <row r="2772" spans="1:19" x14ac:dyDescent="0.25">
      <c r="A2772" t="s">
        <v>201</v>
      </c>
      <c r="B2772" t="s">
        <v>6301</v>
      </c>
      <c r="C2772">
        <v>2022</v>
      </c>
      <c r="D2772">
        <f t="shared" si="173"/>
        <v>32186.799999999999</v>
      </c>
      <c r="E2772">
        <v>20000</v>
      </c>
      <c r="F2772" t="s">
        <v>1048</v>
      </c>
      <c r="H2772" t="s">
        <v>3435</v>
      </c>
      <c r="I2772" t="s">
        <v>257</v>
      </c>
      <c r="J2772" t="s">
        <v>61</v>
      </c>
      <c r="K2772" t="s">
        <v>22</v>
      </c>
      <c r="L2772" t="s">
        <v>41</v>
      </c>
      <c r="M2772">
        <f t="shared" si="174"/>
        <v>0</v>
      </c>
      <c r="N2772" t="s">
        <v>24</v>
      </c>
      <c r="O2772" t="s">
        <v>3066</v>
      </c>
      <c r="P2772">
        <f t="shared" si="175"/>
        <v>25798.28</v>
      </c>
      <c r="Q2772">
        <v>29998</v>
      </c>
      <c r="R2772">
        <v>201</v>
      </c>
      <c r="S2772" t="e">
        <f t="shared" si="176"/>
        <v>#VALUE!</v>
      </c>
    </row>
    <row r="2773" spans="1:19" x14ac:dyDescent="0.25">
      <c r="A2773" t="s">
        <v>68</v>
      </c>
      <c r="B2773" t="s">
        <v>1468</v>
      </c>
      <c r="C2773">
        <v>2021</v>
      </c>
      <c r="D2773">
        <f t="shared" si="173"/>
        <v>61721.407679999997</v>
      </c>
      <c r="E2773">
        <v>38352</v>
      </c>
      <c r="F2773" t="s">
        <v>6302</v>
      </c>
      <c r="G2773" t="s">
        <v>29</v>
      </c>
      <c r="H2773" t="s">
        <v>53</v>
      </c>
      <c r="I2773" t="s">
        <v>31</v>
      </c>
      <c r="J2773" t="s">
        <v>1470</v>
      </c>
      <c r="K2773" t="s">
        <v>3896</v>
      </c>
      <c r="L2773" t="s">
        <v>41</v>
      </c>
      <c r="M2773">
        <f t="shared" si="174"/>
        <v>0</v>
      </c>
      <c r="O2773" t="s">
        <v>6303</v>
      </c>
      <c r="P2773">
        <f t="shared" si="175"/>
        <v>32164</v>
      </c>
      <c r="Q2773">
        <v>37400</v>
      </c>
      <c r="R2773" t="e">
        <v>#VALUE!</v>
      </c>
      <c r="S2773" t="e">
        <f t="shared" si="176"/>
        <v>#VALUE!</v>
      </c>
    </row>
    <row r="2774" spans="1:19" x14ac:dyDescent="0.25">
      <c r="A2774" t="s">
        <v>277</v>
      </c>
      <c r="B2774" t="s">
        <v>3849</v>
      </c>
      <c r="C2774">
        <v>2021</v>
      </c>
      <c r="D2774">
        <f t="shared" si="173"/>
        <v>21475.03296</v>
      </c>
      <c r="E2774">
        <v>13344</v>
      </c>
      <c r="F2774" t="s">
        <v>6304</v>
      </c>
      <c r="H2774" t="s">
        <v>6305</v>
      </c>
      <c r="I2774" t="s">
        <v>6306</v>
      </c>
      <c r="J2774" t="s">
        <v>22</v>
      </c>
      <c r="K2774" t="s">
        <v>146</v>
      </c>
      <c r="L2774" t="s">
        <v>23</v>
      </c>
      <c r="M2774">
        <f t="shared" si="174"/>
        <v>1</v>
      </c>
      <c r="N2774" t="s">
        <v>24</v>
      </c>
      <c r="O2774" t="s">
        <v>6307</v>
      </c>
      <c r="P2774">
        <f t="shared" si="175"/>
        <v>71809.14</v>
      </c>
      <c r="Q2774">
        <v>83499</v>
      </c>
      <c r="R2774">
        <v>321</v>
      </c>
      <c r="S2774" t="e">
        <f t="shared" si="176"/>
        <v>#VALUE!</v>
      </c>
    </row>
    <row r="2775" spans="1:19" x14ac:dyDescent="0.25">
      <c r="A2775" t="s">
        <v>237</v>
      </c>
      <c r="B2775" t="s">
        <v>935</v>
      </c>
      <c r="C2775">
        <v>2008</v>
      </c>
      <c r="D2775">
        <f t="shared" si="173"/>
        <v>71293.762000000002</v>
      </c>
      <c r="E2775">
        <v>44300</v>
      </c>
      <c r="F2775" t="s">
        <v>4217</v>
      </c>
      <c r="G2775" t="s">
        <v>29</v>
      </c>
      <c r="H2775" t="s">
        <v>937</v>
      </c>
      <c r="I2775" t="s">
        <v>454</v>
      </c>
      <c r="J2775" t="s">
        <v>101</v>
      </c>
      <c r="K2775" t="s">
        <v>22</v>
      </c>
      <c r="L2775" t="s">
        <v>41</v>
      </c>
      <c r="M2775">
        <f t="shared" si="174"/>
        <v>0</v>
      </c>
      <c r="N2775" t="s">
        <v>24</v>
      </c>
      <c r="O2775" t="s">
        <v>109</v>
      </c>
      <c r="P2775">
        <f t="shared" si="175"/>
        <v>53320</v>
      </c>
      <c r="Q2775">
        <v>62000</v>
      </c>
      <c r="R2775">
        <v>237</v>
      </c>
      <c r="S2775">
        <f t="shared" si="176"/>
        <v>2.2000000000000002</v>
      </c>
    </row>
    <row r="2776" spans="1:19" x14ac:dyDescent="0.25">
      <c r="A2776" t="s">
        <v>35</v>
      </c>
      <c r="B2776" t="s">
        <v>6308</v>
      </c>
      <c r="C2776">
        <v>2010</v>
      </c>
      <c r="D2776">
        <f t="shared" si="173"/>
        <v>198753.49</v>
      </c>
      <c r="E2776">
        <v>123500</v>
      </c>
      <c r="F2776" t="s">
        <v>2605</v>
      </c>
      <c r="G2776" t="s">
        <v>46</v>
      </c>
      <c r="H2776" t="s">
        <v>2903</v>
      </c>
      <c r="I2776" t="s">
        <v>72</v>
      </c>
      <c r="J2776" t="s">
        <v>214</v>
      </c>
      <c r="K2776" t="s">
        <v>22</v>
      </c>
      <c r="L2776" t="s">
        <v>23</v>
      </c>
      <c r="M2776">
        <f t="shared" si="174"/>
        <v>1</v>
      </c>
      <c r="N2776" t="s">
        <v>24</v>
      </c>
      <c r="O2776" t="s">
        <v>3377</v>
      </c>
      <c r="P2776">
        <f t="shared" si="175"/>
        <v>8170</v>
      </c>
      <c r="Q2776">
        <v>9500</v>
      </c>
      <c r="R2776">
        <v>147</v>
      </c>
      <c r="S2776">
        <f t="shared" si="176"/>
        <v>2.4</v>
      </c>
    </row>
    <row r="2777" spans="1:19" x14ac:dyDescent="0.25">
      <c r="A2777" t="s">
        <v>103</v>
      </c>
      <c r="B2777" t="s">
        <v>1498</v>
      </c>
      <c r="C2777">
        <v>2013</v>
      </c>
      <c r="D2777">
        <f t="shared" si="173"/>
        <v>215651.56</v>
      </c>
      <c r="E2777">
        <v>134000</v>
      </c>
      <c r="F2777" t="s">
        <v>1490</v>
      </c>
      <c r="G2777" t="s">
        <v>19</v>
      </c>
      <c r="H2777" t="s">
        <v>1500</v>
      </c>
      <c r="I2777" t="s">
        <v>21</v>
      </c>
      <c r="J2777" t="s">
        <v>214</v>
      </c>
      <c r="K2777" t="s">
        <v>22</v>
      </c>
      <c r="L2777" t="s">
        <v>41</v>
      </c>
      <c r="M2777">
        <f t="shared" si="174"/>
        <v>0</v>
      </c>
      <c r="N2777" t="s">
        <v>24</v>
      </c>
      <c r="O2777" t="s">
        <v>1635</v>
      </c>
      <c r="P2777">
        <f t="shared" si="175"/>
        <v>18490</v>
      </c>
      <c r="Q2777">
        <v>21500</v>
      </c>
      <c r="R2777">
        <v>310</v>
      </c>
      <c r="S2777">
        <f t="shared" si="176"/>
        <v>5.4</v>
      </c>
    </row>
    <row r="2778" spans="1:19" x14ac:dyDescent="0.25">
      <c r="A2778" t="s">
        <v>16</v>
      </c>
      <c r="B2778" t="s">
        <v>157</v>
      </c>
      <c r="C2778">
        <v>2020</v>
      </c>
      <c r="D2778">
        <f t="shared" si="173"/>
        <v>91732.38</v>
      </c>
      <c r="E2778">
        <v>57000</v>
      </c>
      <c r="F2778" t="s">
        <v>1301</v>
      </c>
      <c r="G2778" t="s">
        <v>29</v>
      </c>
      <c r="H2778" t="s">
        <v>145</v>
      </c>
      <c r="I2778" t="s">
        <v>165</v>
      </c>
      <c r="J2778" t="s">
        <v>33</v>
      </c>
      <c r="K2778" t="s">
        <v>33</v>
      </c>
      <c r="L2778" t="s">
        <v>23</v>
      </c>
      <c r="M2778">
        <f t="shared" si="174"/>
        <v>1</v>
      </c>
      <c r="N2778" t="s">
        <v>24</v>
      </c>
      <c r="O2778" t="s">
        <v>2146</v>
      </c>
      <c r="P2778">
        <f t="shared" si="175"/>
        <v>32250</v>
      </c>
      <c r="Q2778">
        <v>37500</v>
      </c>
      <c r="R2778">
        <v>375</v>
      </c>
      <c r="S2778">
        <f t="shared" si="176"/>
        <v>3.5</v>
      </c>
    </row>
    <row r="2779" spans="1:19" x14ac:dyDescent="0.25">
      <c r="A2779" t="s">
        <v>201</v>
      </c>
      <c r="B2779" t="s">
        <v>3063</v>
      </c>
      <c r="C2779">
        <v>2021</v>
      </c>
      <c r="D2779">
        <f t="shared" si="173"/>
        <v>161436.11408</v>
      </c>
      <c r="E2779">
        <v>100312</v>
      </c>
      <c r="F2779" t="s">
        <v>6309</v>
      </c>
      <c r="G2779" t="s">
        <v>29</v>
      </c>
      <c r="H2779" t="s">
        <v>2830</v>
      </c>
      <c r="I2779" t="s">
        <v>31</v>
      </c>
      <c r="J2779" t="s">
        <v>6310</v>
      </c>
      <c r="K2779" t="s">
        <v>22</v>
      </c>
      <c r="L2779" t="s">
        <v>41</v>
      </c>
      <c r="M2779">
        <f t="shared" si="174"/>
        <v>0</v>
      </c>
      <c r="O2779" t="s">
        <v>6311</v>
      </c>
      <c r="P2779">
        <f t="shared" si="175"/>
        <v>17182.8</v>
      </c>
      <c r="Q2779">
        <v>19980</v>
      </c>
      <c r="R2779" t="e">
        <v>#VALUE!</v>
      </c>
      <c r="S2779" t="e">
        <f t="shared" si="176"/>
        <v>#VALUE!</v>
      </c>
    </row>
    <row r="2780" spans="1:19" x14ac:dyDescent="0.25">
      <c r="A2780" t="s">
        <v>232</v>
      </c>
      <c r="B2780" t="s">
        <v>376</v>
      </c>
      <c r="C2780">
        <v>2021</v>
      </c>
      <c r="D2780">
        <f t="shared" si="173"/>
        <v>25984.40364</v>
      </c>
      <c r="E2780">
        <v>16146</v>
      </c>
      <c r="F2780" t="s">
        <v>6312</v>
      </c>
      <c r="G2780" t="s">
        <v>29</v>
      </c>
      <c r="H2780" t="s">
        <v>6313</v>
      </c>
      <c r="I2780" t="s">
        <v>39</v>
      </c>
      <c r="J2780" t="s">
        <v>6314</v>
      </c>
      <c r="K2780" t="s">
        <v>5384</v>
      </c>
      <c r="L2780" t="s">
        <v>41</v>
      </c>
      <c r="M2780">
        <f t="shared" si="174"/>
        <v>0</v>
      </c>
      <c r="O2780" t="s">
        <v>6315</v>
      </c>
      <c r="P2780">
        <f t="shared" si="175"/>
        <v>206392.26</v>
      </c>
      <c r="Q2780">
        <v>239991</v>
      </c>
      <c r="R2780" t="e">
        <v>#VALUE!</v>
      </c>
      <c r="S2780" t="e">
        <f t="shared" si="176"/>
        <v>#VALUE!</v>
      </c>
    </row>
    <row r="2781" spans="1:19" x14ac:dyDescent="0.25">
      <c r="A2781" t="s">
        <v>79</v>
      </c>
      <c r="B2781" t="s">
        <v>4956</v>
      </c>
      <c r="C2781">
        <v>2012</v>
      </c>
      <c r="D2781">
        <f t="shared" si="173"/>
        <v>98169.74</v>
      </c>
      <c r="E2781">
        <v>61000</v>
      </c>
      <c r="F2781" t="s">
        <v>1788</v>
      </c>
      <c r="H2781" t="s">
        <v>6316</v>
      </c>
      <c r="I2781" t="s">
        <v>72</v>
      </c>
      <c r="J2781" t="s">
        <v>73</v>
      </c>
      <c r="K2781" t="s">
        <v>22</v>
      </c>
      <c r="L2781" t="s">
        <v>41</v>
      </c>
      <c r="M2781">
        <f t="shared" si="174"/>
        <v>0</v>
      </c>
      <c r="N2781" t="s">
        <v>24</v>
      </c>
      <c r="O2781" t="s">
        <v>272</v>
      </c>
      <c r="P2781">
        <f t="shared" si="175"/>
        <v>24940</v>
      </c>
      <c r="Q2781">
        <v>29000</v>
      </c>
      <c r="R2781">
        <v>416</v>
      </c>
      <c r="S2781" t="e">
        <f t="shared" si="176"/>
        <v>#VALUE!</v>
      </c>
    </row>
    <row r="2782" spans="1:19" x14ac:dyDescent="0.25">
      <c r="A2782" t="s">
        <v>68</v>
      </c>
      <c r="B2782" t="s">
        <v>228</v>
      </c>
      <c r="C2782">
        <v>2014</v>
      </c>
      <c r="D2782">
        <f t="shared" si="173"/>
        <v>25570.803260000001</v>
      </c>
      <c r="E2782">
        <v>15889</v>
      </c>
      <c r="F2782" t="s">
        <v>6317</v>
      </c>
      <c r="G2782" t="s">
        <v>29</v>
      </c>
      <c r="H2782" t="s">
        <v>230</v>
      </c>
      <c r="I2782" t="s">
        <v>95</v>
      </c>
      <c r="J2782" t="s">
        <v>40</v>
      </c>
      <c r="K2782" t="s">
        <v>146</v>
      </c>
      <c r="L2782" t="s">
        <v>41</v>
      </c>
      <c r="M2782">
        <f t="shared" si="174"/>
        <v>0</v>
      </c>
      <c r="N2782" t="s">
        <v>24</v>
      </c>
      <c r="O2782" t="s">
        <v>3369</v>
      </c>
      <c r="P2782">
        <f t="shared" si="175"/>
        <v>29670</v>
      </c>
      <c r="Q2782">
        <v>34500</v>
      </c>
      <c r="R2782">
        <v>240</v>
      </c>
      <c r="S2782">
        <f t="shared" si="176"/>
        <v>2</v>
      </c>
    </row>
    <row r="2783" spans="1:19" x14ac:dyDescent="0.25">
      <c r="A2783" t="s">
        <v>68</v>
      </c>
      <c r="B2783" t="s">
        <v>3623</v>
      </c>
      <c r="C2783">
        <v>2015</v>
      </c>
      <c r="D2783">
        <f t="shared" si="173"/>
        <v>201972.17</v>
      </c>
      <c r="E2783">
        <v>125500</v>
      </c>
      <c r="F2783" t="s">
        <v>2312</v>
      </c>
      <c r="G2783" t="s">
        <v>29</v>
      </c>
      <c r="H2783" t="s">
        <v>230</v>
      </c>
      <c r="I2783" t="s">
        <v>72</v>
      </c>
      <c r="J2783" t="s">
        <v>22</v>
      </c>
      <c r="K2783" t="s">
        <v>22</v>
      </c>
      <c r="L2783" t="s">
        <v>23</v>
      </c>
      <c r="M2783">
        <f t="shared" si="174"/>
        <v>1</v>
      </c>
      <c r="N2783" t="s">
        <v>24</v>
      </c>
      <c r="O2783" t="s">
        <v>6318</v>
      </c>
      <c r="P2783">
        <f t="shared" si="175"/>
        <v>11137</v>
      </c>
      <c r="Q2783">
        <v>12950</v>
      </c>
      <c r="R2783">
        <v>240</v>
      </c>
      <c r="S2783">
        <f t="shared" si="176"/>
        <v>2</v>
      </c>
    </row>
    <row r="2784" spans="1:19" x14ac:dyDescent="0.25">
      <c r="A2784" t="s">
        <v>16</v>
      </c>
      <c r="B2784" t="s">
        <v>982</v>
      </c>
      <c r="C2784">
        <v>2013</v>
      </c>
      <c r="D2784">
        <f t="shared" si="173"/>
        <v>263127.09000000003</v>
      </c>
      <c r="E2784">
        <v>163500</v>
      </c>
      <c r="F2784" t="s">
        <v>6319</v>
      </c>
      <c r="G2784" t="s">
        <v>19</v>
      </c>
      <c r="H2784" t="s">
        <v>1500</v>
      </c>
      <c r="I2784" t="s">
        <v>72</v>
      </c>
      <c r="J2784" t="s">
        <v>33</v>
      </c>
      <c r="K2784" t="s">
        <v>22</v>
      </c>
      <c r="L2784" t="s">
        <v>41</v>
      </c>
      <c r="M2784">
        <f t="shared" si="174"/>
        <v>0</v>
      </c>
      <c r="N2784" t="s">
        <v>24</v>
      </c>
      <c r="O2784" t="s">
        <v>6320</v>
      </c>
      <c r="P2784">
        <f t="shared" si="175"/>
        <v>14181.4</v>
      </c>
      <c r="Q2784">
        <v>16490</v>
      </c>
      <c r="R2784">
        <v>310</v>
      </c>
      <c r="S2784">
        <f t="shared" si="176"/>
        <v>5.4</v>
      </c>
    </row>
    <row r="2785" spans="1:19" x14ac:dyDescent="0.25">
      <c r="A2785" t="s">
        <v>1831</v>
      </c>
      <c r="B2785" t="s">
        <v>4522</v>
      </c>
      <c r="C2785">
        <v>2015</v>
      </c>
      <c r="D2785">
        <f t="shared" si="173"/>
        <v>144399.64084000001</v>
      </c>
      <c r="E2785">
        <v>89726</v>
      </c>
      <c r="F2785" t="s">
        <v>6321</v>
      </c>
      <c r="G2785" t="s">
        <v>29</v>
      </c>
      <c r="H2785" t="s">
        <v>506</v>
      </c>
      <c r="I2785" t="s">
        <v>72</v>
      </c>
      <c r="J2785" t="s">
        <v>118</v>
      </c>
      <c r="K2785" t="s">
        <v>108</v>
      </c>
      <c r="L2785" t="s">
        <v>41</v>
      </c>
      <c r="M2785">
        <f t="shared" si="174"/>
        <v>0</v>
      </c>
      <c r="N2785" t="s">
        <v>24</v>
      </c>
      <c r="O2785" t="s">
        <v>1236</v>
      </c>
      <c r="P2785">
        <f t="shared" si="175"/>
        <v>13760</v>
      </c>
      <c r="Q2785">
        <v>16000</v>
      </c>
      <c r="R2785">
        <v>288</v>
      </c>
      <c r="S2785">
        <f t="shared" si="176"/>
        <v>3.6</v>
      </c>
    </row>
    <row r="2786" spans="1:19" x14ac:dyDescent="0.25">
      <c r="A2786" t="s">
        <v>120</v>
      </c>
      <c r="B2786" t="s">
        <v>6322</v>
      </c>
      <c r="C2786">
        <v>2005</v>
      </c>
      <c r="D2786">
        <f t="shared" si="173"/>
        <v>149668.62</v>
      </c>
      <c r="E2786">
        <v>93000</v>
      </c>
      <c r="F2786" t="s">
        <v>2992</v>
      </c>
      <c r="G2786" t="s">
        <v>29</v>
      </c>
      <c r="H2786" t="s">
        <v>6323</v>
      </c>
      <c r="I2786" t="s">
        <v>72</v>
      </c>
      <c r="J2786" t="s">
        <v>22</v>
      </c>
      <c r="K2786" t="s">
        <v>22</v>
      </c>
      <c r="L2786" t="s">
        <v>41</v>
      </c>
      <c r="M2786">
        <f t="shared" si="174"/>
        <v>0</v>
      </c>
      <c r="N2786" t="s">
        <v>24</v>
      </c>
      <c r="O2786" t="s">
        <v>1152</v>
      </c>
      <c r="P2786">
        <f t="shared" si="175"/>
        <v>19350</v>
      </c>
      <c r="Q2786">
        <v>22500</v>
      </c>
      <c r="R2786">
        <v>493</v>
      </c>
      <c r="S2786">
        <f t="shared" si="176"/>
        <v>5.5</v>
      </c>
    </row>
    <row r="2787" spans="1:19" x14ac:dyDescent="0.25">
      <c r="A2787" t="s">
        <v>268</v>
      </c>
      <c r="B2787" t="s">
        <v>4622</v>
      </c>
      <c r="C2787">
        <v>2012</v>
      </c>
      <c r="D2787">
        <f t="shared" si="173"/>
        <v>205995.51999999999</v>
      </c>
      <c r="E2787">
        <v>128000</v>
      </c>
      <c r="F2787" t="s">
        <v>1657</v>
      </c>
      <c r="G2787" t="s">
        <v>29</v>
      </c>
      <c r="H2787" t="s">
        <v>2437</v>
      </c>
      <c r="I2787" t="s">
        <v>21</v>
      </c>
      <c r="J2787" t="s">
        <v>22</v>
      </c>
      <c r="K2787" t="s">
        <v>22</v>
      </c>
      <c r="L2787" t="s">
        <v>41</v>
      </c>
      <c r="M2787">
        <f t="shared" si="174"/>
        <v>0</v>
      </c>
      <c r="N2787" t="s">
        <v>24</v>
      </c>
      <c r="O2787" t="s">
        <v>726</v>
      </c>
      <c r="P2787">
        <f t="shared" si="175"/>
        <v>7310</v>
      </c>
      <c r="Q2787">
        <v>8500</v>
      </c>
      <c r="R2787">
        <v>181</v>
      </c>
      <c r="S2787">
        <f t="shared" si="176"/>
        <v>1.6</v>
      </c>
    </row>
    <row r="2788" spans="1:19" x14ac:dyDescent="0.25">
      <c r="A2788" t="s">
        <v>277</v>
      </c>
      <c r="B2788" t="s">
        <v>6324</v>
      </c>
      <c r="C2788">
        <v>2017</v>
      </c>
      <c r="D2788">
        <f t="shared" si="173"/>
        <v>113941.272</v>
      </c>
      <c r="E2788">
        <v>70800</v>
      </c>
      <c r="F2788" t="s">
        <v>6325</v>
      </c>
      <c r="G2788" t="s">
        <v>29</v>
      </c>
      <c r="H2788" t="s">
        <v>2401</v>
      </c>
      <c r="I2788" t="s">
        <v>107</v>
      </c>
      <c r="J2788" t="s">
        <v>118</v>
      </c>
      <c r="K2788" t="s">
        <v>22</v>
      </c>
      <c r="L2788" t="s">
        <v>41</v>
      </c>
      <c r="M2788">
        <f t="shared" si="174"/>
        <v>0</v>
      </c>
      <c r="N2788" t="s">
        <v>24</v>
      </c>
      <c r="O2788" t="s">
        <v>3395</v>
      </c>
      <c r="P2788">
        <f t="shared" si="175"/>
        <v>45579.14</v>
      </c>
      <c r="Q2788">
        <v>52999</v>
      </c>
      <c r="R2788">
        <v>520</v>
      </c>
      <c r="S2788">
        <f t="shared" si="176"/>
        <v>4.8</v>
      </c>
    </row>
    <row r="2789" spans="1:19" x14ac:dyDescent="0.25">
      <c r="A2789" t="s">
        <v>906</v>
      </c>
      <c r="B2789" t="s">
        <v>6326</v>
      </c>
      <c r="C2789">
        <v>2009</v>
      </c>
      <c r="D2789">
        <f t="shared" si="173"/>
        <v>185074.1</v>
      </c>
      <c r="E2789">
        <v>115000</v>
      </c>
      <c r="F2789" t="s">
        <v>918</v>
      </c>
      <c r="G2789" t="s">
        <v>46</v>
      </c>
      <c r="H2789" t="s">
        <v>6327</v>
      </c>
      <c r="I2789" t="s">
        <v>72</v>
      </c>
      <c r="J2789" t="s">
        <v>40</v>
      </c>
      <c r="K2789" t="s">
        <v>146</v>
      </c>
      <c r="L2789" t="s">
        <v>41</v>
      </c>
      <c r="M2789">
        <f t="shared" si="174"/>
        <v>0</v>
      </c>
      <c r="N2789" t="s">
        <v>24</v>
      </c>
      <c r="O2789" t="s">
        <v>6328</v>
      </c>
      <c r="P2789">
        <f t="shared" si="175"/>
        <v>3784</v>
      </c>
      <c r="Q2789">
        <v>4400</v>
      </c>
      <c r="R2789">
        <v>172</v>
      </c>
      <c r="S2789">
        <f t="shared" si="176"/>
        <v>2.4</v>
      </c>
    </row>
    <row r="2790" spans="1:19" x14ac:dyDescent="0.25">
      <c r="A2790" t="s">
        <v>567</v>
      </c>
      <c r="B2790" t="s">
        <v>727</v>
      </c>
      <c r="C2790">
        <v>2018</v>
      </c>
      <c r="D2790">
        <f t="shared" si="173"/>
        <v>158761.391</v>
      </c>
      <c r="E2790">
        <v>98650</v>
      </c>
      <c r="F2790" t="s">
        <v>6329</v>
      </c>
      <c r="G2790" t="s">
        <v>245</v>
      </c>
      <c r="H2790" t="s">
        <v>2909</v>
      </c>
      <c r="I2790" t="s">
        <v>21</v>
      </c>
      <c r="J2790" t="s">
        <v>22</v>
      </c>
      <c r="K2790" t="s">
        <v>22</v>
      </c>
      <c r="L2790" t="s">
        <v>41</v>
      </c>
      <c r="M2790">
        <f t="shared" si="174"/>
        <v>0</v>
      </c>
      <c r="N2790" t="s">
        <v>24</v>
      </c>
      <c r="O2790" t="s">
        <v>6330</v>
      </c>
      <c r="P2790">
        <f t="shared" si="175"/>
        <v>48805</v>
      </c>
      <c r="Q2790">
        <v>56750</v>
      </c>
      <c r="R2790">
        <v>350</v>
      </c>
      <c r="S2790">
        <f t="shared" si="176"/>
        <v>6.7</v>
      </c>
    </row>
    <row r="2791" spans="1:19" x14ac:dyDescent="0.25">
      <c r="A2791" t="s">
        <v>567</v>
      </c>
      <c r="B2791" t="s">
        <v>1794</v>
      </c>
      <c r="C2791">
        <v>2019</v>
      </c>
      <c r="D2791">
        <f t="shared" si="173"/>
        <v>141248.55312</v>
      </c>
      <c r="E2791">
        <v>87768</v>
      </c>
      <c r="F2791" t="s">
        <v>6331</v>
      </c>
      <c r="G2791" t="s">
        <v>46</v>
      </c>
      <c r="H2791" t="s">
        <v>5167</v>
      </c>
      <c r="I2791" t="s">
        <v>72</v>
      </c>
      <c r="J2791" t="s">
        <v>61</v>
      </c>
      <c r="K2791" t="s">
        <v>22</v>
      </c>
      <c r="L2791" t="s">
        <v>41</v>
      </c>
      <c r="M2791">
        <f t="shared" si="174"/>
        <v>0</v>
      </c>
      <c r="N2791" t="s">
        <v>24</v>
      </c>
      <c r="O2791" t="s">
        <v>2456</v>
      </c>
      <c r="P2791">
        <f t="shared" si="175"/>
        <v>37840</v>
      </c>
      <c r="Q2791">
        <v>44000</v>
      </c>
      <c r="R2791">
        <v>395</v>
      </c>
      <c r="S2791">
        <f t="shared" si="176"/>
        <v>5.7</v>
      </c>
    </row>
    <row r="2792" spans="1:19" x14ac:dyDescent="0.25">
      <c r="A2792" t="s">
        <v>148</v>
      </c>
      <c r="B2792" t="s">
        <v>4307</v>
      </c>
      <c r="C2792">
        <v>2023</v>
      </c>
      <c r="D2792">
        <f t="shared" si="173"/>
        <v>9656.0399999999991</v>
      </c>
      <c r="E2792">
        <v>6000</v>
      </c>
      <c r="F2792" t="s">
        <v>6332</v>
      </c>
      <c r="G2792" t="s">
        <v>29</v>
      </c>
      <c r="H2792" t="s">
        <v>874</v>
      </c>
      <c r="I2792" t="s">
        <v>191</v>
      </c>
      <c r="J2792" t="s">
        <v>33</v>
      </c>
      <c r="K2792" t="s">
        <v>22</v>
      </c>
      <c r="L2792" t="s">
        <v>41</v>
      </c>
      <c r="M2792">
        <f t="shared" si="174"/>
        <v>0</v>
      </c>
      <c r="N2792" t="s">
        <v>24</v>
      </c>
      <c r="O2792" t="s">
        <v>3686</v>
      </c>
      <c r="P2792">
        <f t="shared" si="175"/>
        <v>41710</v>
      </c>
      <c r="Q2792">
        <v>48500</v>
      </c>
      <c r="R2792">
        <v>310</v>
      </c>
      <c r="S2792">
        <f t="shared" si="176"/>
        <v>3.6</v>
      </c>
    </row>
    <row r="2793" spans="1:19" x14ac:dyDescent="0.25">
      <c r="A2793" t="s">
        <v>35</v>
      </c>
      <c r="B2793" t="s">
        <v>6333</v>
      </c>
      <c r="C2793">
        <v>2021</v>
      </c>
      <c r="D2793">
        <f t="shared" si="173"/>
        <v>45483.167079999999</v>
      </c>
      <c r="E2793">
        <v>28262</v>
      </c>
      <c r="F2793" t="s">
        <v>6334</v>
      </c>
      <c r="G2793" t="s">
        <v>29</v>
      </c>
      <c r="H2793" t="s">
        <v>3672</v>
      </c>
      <c r="I2793" t="s">
        <v>39</v>
      </c>
      <c r="J2793" t="s">
        <v>6335</v>
      </c>
      <c r="K2793" t="s">
        <v>136</v>
      </c>
      <c r="L2793" t="s">
        <v>41</v>
      </c>
      <c r="M2793">
        <f t="shared" si="174"/>
        <v>0</v>
      </c>
      <c r="O2793" t="s">
        <v>611</v>
      </c>
      <c r="P2793">
        <f t="shared" si="175"/>
        <v>42998.28</v>
      </c>
      <c r="Q2793">
        <v>49998</v>
      </c>
      <c r="R2793" t="e">
        <v>#VALUE!</v>
      </c>
      <c r="S2793">
        <f t="shared" si="176"/>
        <v>3.5</v>
      </c>
    </row>
    <row r="2794" spans="1:19" x14ac:dyDescent="0.25">
      <c r="A2794" t="s">
        <v>857</v>
      </c>
      <c r="B2794" t="s">
        <v>6336</v>
      </c>
      <c r="C2794">
        <v>2023</v>
      </c>
      <c r="D2794">
        <f t="shared" si="173"/>
        <v>26071.308000000001</v>
      </c>
      <c r="E2794">
        <v>16200</v>
      </c>
      <c r="F2794" t="s">
        <v>224</v>
      </c>
      <c r="G2794" t="s">
        <v>29</v>
      </c>
      <c r="H2794" t="s">
        <v>3891</v>
      </c>
      <c r="I2794" t="s">
        <v>21</v>
      </c>
      <c r="J2794" t="s">
        <v>40</v>
      </c>
      <c r="K2794" t="s">
        <v>146</v>
      </c>
      <c r="L2794" t="s">
        <v>41</v>
      </c>
      <c r="M2794">
        <f t="shared" si="174"/>
        <v>0</v>
      </c>
      <c r="N2794" t="s">
        <v>24</v>
      </c>
      <c r="O2794" t="s">
        <v>6337</v>
      </c>
      <c r="P2794">
        <f t="shared" si="175"/>
        <v>31734</v>
      </c>
      <c r="Q2794">
        <v>36900</v>
      </c>
      <c r="R2794">
        <v>227</v>
      </c>
      <c r="S2794">
        <f t="shared" si="176"/>
        <v>2.5</v>
      </c>
    </row>
    <row r="2795" spans="1:19" x14ac:dyDescent="0.25">
      <c r="A2795" t="s">
        <v>363</v>
      </c>
      <c r="B2795" t="s">
        <v>1636</v>
      </c>
      <c r="C2795">
        <v>2012</v>
      </c>
      <c r="D2795">
        <f t="shared" si="173"/>
        <v>140817.25</v>
      </c>
      <c r="E2795">
        <v>87500</v>
      </c>
      <c r="F2795" t="s">
        <v>2990</v>
      </c>
      <c r="G2795" t="s">
        <v>19</v>
      </c>
      <c r="H2795" t="s">
        <v>6338</v>
      </c>
      <c r="I2795" t="s">
        <v>72</v>
      </c>
      <c r="J2795" t="s">
        <v>118</v>
      </c>
      <c r="K2795" t="s">
        <v>146</v>
      </c>
      <c r="L2795" t="s">
        <v>41</v>
      </c>
      <c r="M2795">
        <f t="shared" si="174"/>
        <v>0</v>
      </c>
      <c r="N2795" t="s">
        <v>24</v>
      </c>
      <c r="O2795" t="s">
        <v>2020</v>
      </c>
      <c r="P2795">
        <f t="shared" si="175"/>
        <v>9889.14</v>
      </c>
      <c r="Q2795">
        <v>11499</v>
      </c>
      <c r="R2795">
        <v>308</v>
      </c>
      <c r="S2795">
        <f t="shared" si="176"/>
        <v>3.6</v>
      </c>
    </row>
    <row r="2796" spans="1:19" x14ac:dyDescent="0.25">
      <c r="A2796" t="s">
        <v>2422</v>
      </c>
      <c r="B2796" t="s">
        <v>6339</v>
      </c>
      <c r="C2796">
        <v>2013</v>
      </c>
      <c r="D2796">
        <f t="shared" si="173"/>
        <v>137530.97772</v>
      </c>
      <c r="E2796">
        <v>85458</v>
      </c>
      <c r="F2796" t="s">
        <v>6340</v>
      </c>
      <c r="G2796" t="s">
        <v>29</v>
      </c>
      <c r="H2796" t="s">
        <v>6341</v>
      </c>
      <c r="I2796" t="s">
        <v>72</v>
      </c>
      <c r="J2796" t="s">
        <v>118</v>
      </c>
      <c r="K2796" t="s">
        <v>146</v>
      </c>
      <c r="L2796" t="s">
        <v>41</v>
      </c>
      <c r="M2796">
        <f t="shared" si="174"/>
        <v>0</v>
      </c>
      <c r="N2796" t="s">
        <v>24</v>
      </c>
      <c r="O2796" t="s">
        <v>621</v>
      </c>
      <c r="P2796">
        <f t="shared" si="175"/>
        <v>7740</v>
      </c>
      <c r="Q2796">
        <v>9000</v>
      </c>
      <c r="R2796">
        <v>101</v>
      </c>
      <c r="S2796">
        <f t="shared" si="176"/>
        <v>1.4</v>
      </c>
    </row>
    <row r="2797" spans="1:19" x14ac:dyDescent="0.25">
      <c r="A2797" t="s">
        <v>120</v>
      </c>
      <c r="B2797" t="s">
        <v>1118</v>
      </c>
      <c r="C2797">
        <v>2022</v>
      </c>
      <c r="D2797">
        <f t="shared" si="173"/>
        <v>26554.11</v>
      </c>
      <c r="E2797">
        <v>16500</v>
      </c>
      <c r="F2797" t="s">
        <v>4919</v>
      </c>
      <c r="H2797" t="s">
        <v>1120</v>
      </c>
      <c r="I2797" t="s">
        <v>72</v>
      </c>
      <c r="J2797" t="s">
        <v>40</v>
      </c>
      <c r="K2797" t="s">
        <v>118</v>
      </c>
      <c r="L2797" t="s">
        <v>41</v>
      </c>
      <c r="M2797">
        <f t="shared" si="174"/>
        <v>0</v>
      </c>
      <c r="N2797" t="s">
        <v>24</v>
      </c>
      <c r="O2797" t="s">
        <v>582</v>
      </c>
      <c r="P2797">
        <f t="shared" si="175"/>
        <v>59770</v>
      </c>
      <c r="Q2797">
        <v>69500</v>
      </c>
      <c r="R2797">
        <v>329</v>
      </c>
      <c r="S2797" t="e">
        <f t="shared" si="176"/>
        <v>#VALUE!</v>
      </c>
    </row>
    <row r="2798" spans="1:19" x14ac:dyDescent="0.25">
      <c r="A2798" t="s">
        <v>268</v>
      </c>
      <c r="B2798" t="s">
        <v>2307</v>
      </c>
      <c r="C2798">
        <v>2009</v>
      </c>
      <c r="D2798">
        <f t="shared" si="173"/>
        <v>134947.98702</v>
      </c>
      <c r="E2798">
        <v>83853</v>
      </c>
      <c r="F2798" t="s">
        <v>6342</v>
      </c>
      <c r="G2798" t="s">
        <v>29</v>
      </c>
      <c r="H2798" t="s">
        <v>2309</v>
      </c>
      <c r="I2798" t="s">
        <v>134</v>
      </c>
      <c r="J2798" t="s">
        <v>33</v>
      </c>
      <c r="K2798" t="s">
        <v>22</v>
      </c>
      <c r="L2798" t="s">
        <v>23</v>
      </c>
      <c r="M2798">
        <f t="shared" si="174"/>
        <v>1</v>
      </c>
      <c r="N2798" t="s">
        <v>24</v>
      </c>
      <c r="O2798" t="s">
        <v>2651</v>
      </c>
      <c r="P2798">
        <f t="shared" si="175"/>
        <v>5977</v>
      </c>
      <c r="Q2798">
        <v>6950</v>
      </c>
      <c r="R2798">
        <v>172</v>
      </c>
      <c r="S2798">
        <f t="shared" si="176"/>
        <v>1.6</v>
      </c>
    </row>
    <row r="2799" spans="1:19" x14ac:dyDescent="0.25">
      <c r="A2799" t="s">
        <v>68</v>
      </c>
      <c r="B2799" t="s">
        <v>6343</v>
      </c>
      <c r="C2799">
        <v>2022</v>
      </c>
      <c r="D2799">
        <f t="shared" si="173"/>
        <v>36210.15</v>
      </c>
      <c r="E2799">
        <v>22500</v>
      </c>
      <c r="F2799" t="s">
        <v>1848</v>
      </c>
      <c r="G2799" t="s">
        <v>29</v>
      </c>
      <c r="H2799" t="s">
        <v>1327</v>
      </c>
      <c r="I2799" t="s">
        <v>107</v>
      </c>
      <c r="J2799" t="s">
        <v>22</v>
      </c>
      <c r="K2799" t="s">
        <v>136</v>
      </c>
      <c r="L2799" t="s">
        <v>23</v>
      </c>
      <c r="M2799">
        <f t="shared" si="174"/>
        <v>1</v>
      </c>
      <c r="N2799" t="s">
        <v>24</v>
      </c>
      <c r="O2799" t="s">
        <v>6344</v>
      </c>
      <c r="P2799">
        <f t="shared" si="175"/>
        <v>64499.14</v>
      </c>
      <c r="Q2799">
        <v>74999</v>
      </c>
      <c r="R2799">
        <v>523</v>
      </c>
      <c r="S2799">
        <f t="shared" si="176"/>
        <v>4.4000000000000004</v>
      </c>
    </row>
    <row r="2800" spans="1:19" x14ac:dyDescent="0.25">
      <c r="A2800" t="s">
        <v>35</v>
      </c>
      <c r="B2800" t="s">
        <v>6215</v>
      </c>
      <c r="C2800">
        <v>2013</v>
      </c>
      <c r="D2800">
        <f t="shared" si="173"/>
        <v>160167.95415999999</v>
      </c>
      <c r="E2800">
        <v>99524</v>
      </c>
      <c r="F2800" t="s">
        <v>6345</v>
      </c>
      <c r="G2800" t="s">
        <v>29</v>
      </c>
      <c r="H2800" t="s">
        <v>4932</v>
      </c>
      <c r="I2800" t="s">
        <v>95</v>
      </c>
      <c r="J2800" t="s">
        <v>33</v>
      </c>
      <c r="K2800" t="s">
        <v>22</v>
      </c>
      <c r="L2800" t="s">
        <v>23</v>
      </c>
      <c r="M2800">
        <f t="shared" si="174"/>
        <v>1</v>
      </c>
      <c r="N2800" t="s">
        <v>24</v>
      </c>
      <c r="O2800" t="s">
        <v>974</v>
      </c>
      <c r="P2800">
        <f t="shared" si="175"/>
        <v>21414</v>
      </c>
      <c r="Q2800">
        <v>24900</v>
      </c>
      <c r="R2800">
        <v>386</v>
      </c>
      <c r="S2800">
        <f t="shared" si="176"/>
        <v>4.5999999999999996</v>
      </c>
    </row>
    <row r="2801" spans="1:19" x14ac:dyDescent="0.25">
      <c r="A2801" t="s">
        <v>142</v>
      </c>
      <c r="B2801" t="s">
        <v>3932</v>
      </c>
      <c r="C2801">
        <v>2023</v>
      </c>
      <c r="D2801">
        <f t="shared" si="173"/>
        <v>13035.654</v>
      </c>
      <c r="E2801">
        <v>8100</v>
      </c>
      <c r="F2801" t="s">
        <v>6346</v>
      </c>
      <c r="G2801" t="s">
        <v>29</v>
      </c>
      <c r="H2801" t="s">
        <v>1394</v>
      </c>
      <c r="I2801" t="s">
        <v>107</v>
      </c>
      <c r="J2801" t="s">
        <v>61</v>
      </c>
      <c r="K2801" t="s">
        <v>146</v>
      </c>
      <c r="L2801" t="s">
        <v>41</v>
      </c>
      <c r="M2801">
        <f t="shared" si="174"/>
        <v>0</v>
      </c>
      <c r="N2801" t="s">
        <v>24</v>
      </c>
      <c r="O2801" t="s">
        <v>6347</v>
      </c>
      <c r="P2801">
        <f t="shared" si="175"/>
        <v>49278</v>
      </c>
      <c r="Q2801">
        <v>57300</v>
      </c>
      <c r="R2801">
        <v>300</v>
      </c>
      <c r="S2801">
        <f t="shared" si="176"/>
        <v>2.5</v>
      </c>
    </row>
    <row r="2802" spans="1:19" x14ac:dyDescent="0.25">
      <c r="A2802" t="s">
        <v>268</v>
      </c>
      <c r="B2802" t="s">
        <v>2691</v>
      </c>
      <c r="C2802">
        <v>2016</v>
      </c>
      <c r="D2802">
        <f t="shared" si="173"/>
        <v>69319.101819999996</v>
      </c>
      <c r="E2802">
        <v>43073</v>
      </c>
      <c r="F2802" t="s">
        <v>6348</v>
      </c>
      <c r="G2802" t="s">
        <v>29</v>
      </c>
      <c r="H2802" t="s">
        <v>53</v>
      </c>
      <c r="I2802" t="s">
        <v>571</v>
      </c>
      <c r="J2802" t="s">
        <v>6349</v>
      </c>
      <c r="K2802" t="s">
        <v>6350</v>
      </c>
      <c r="L2802" t="s">
        <v>41</v>
      </c>
      <c r="M2802">
        <f t="shared" si="174"/>
        <v>0</v>
      </c>
      <c r="O2802" t="s">
        <v>1039</v>
      </c>
      <c r="P2802">
        <f t="shared" si="175"/>
        <v>15479.14</v>
      </c>
      <c r="Q2802">
        <v>17999</v>
      </c>
      <c r="R2802" t="e">
        <v>#VALUE!</v>
      </c>
      <c r="S2802" t="e">
        <f t="shared" si="176"/>
        <v>#VALUE!</v>
      </c>
    </row>
    <row r="2803" spans="1:19" x14ac:dyDescent="0.25">
      <c r="A2803" t="s">
        <v>84</v>
      </c>
      <c r="B2803" t="s">
        <v>6351</v>
      </c>
      <c r="C2803">
        <v>2023</v>
      </c>
      <c r="D2803">
        <f t="shared" si="173"/>
        <v>19996.049500000001</v>
      </c>
      <c r="E2803">
        <v>12425</v>
      </c>
      <c r="F2803" t="s">
        <v>6352</v>
      </c>
      <c r="G2803" t="s">
        <v>29</v>
      </c>
      <c r="H2803" t="s">
        <v>6353</v>
      </c>
      <c r="I2803" t="s">
        <v>39</v>
      </c>
      <c r="J2803" t="s">
        <v>2804</v>
      </c>
      <c r="K2803" t="s">
        <v>813</v>
      </c>
      <c r="L2803" t="s">
        <v>41</v>
      </c>
      <c r="M2803">
        <f t="shared" si="174"/>
        <v>0</v>
      </c>
      <c r="O2803" t="s">
        <v>6354</v>
      </c>
      <c r="P2803">
        <f t="shared" si="175"/>
        <v>49552.34</v>
      </c>
      <c r="Q2803">
        <v>57619</v>
      </c>
      <c r="R2803" t="e">
        <v>#VALUE!</v>
      </c>
      <c r="S2803" t="e">
        <f t="shared" si="176"/>
        <v>#VALUE!</v>
      </c>
    </row>
    <row r="2804" spans="1:19" x14ac:dyDescent="0.25">
      <c r="A2804" t="s">
        <v>68</v>
      </c>
      <c r="B2804" t="s">
        <v>6355</v>
      </c>
      <c r="C2804">
        <v>2020</v>
      </c>
      <c r="D2804">
        <f t="shared" si="173"/>
        <v>37328.641300000003</v>
      </c>
      <c r="E2804">
        <v>23195</v>
      </c>
      <c r="F2804" t="s">
        <v>6356</v>
      </c>
      <c r="G2804" t="s">
        <v>29</v>
      </c>
      <c r="H2804" t="s">
        <v>53</v>
      </c>
      <c r="I2804" t="s">
        <v>31</v>
      </c>
      <c r="J2804" t="s">
        <v>6357</v>
      </c>
      <c r="K2804" t="s">
        <v>22</v>
      </c>
      <c r="L2804" t="s">
        <v>41</v>
      </c>
      <c r="M2804">
        <f t="shared" si="174"/>
        <v>0</v>
      </c>
      <c r="O2804" t="s">
        <v>3680</v>
      </c>
      <c r="P2804">
        <f t="shared" si="175"/>
        <v>33454</v>
      </c>
      <c r="Q2804">
        <v>38900</v>
      </c>
      <c r="R2804" t="e">
        <v>#VALUE!</v>
      </c>
      <c r="S2804" t="e">
        <f t="shared" si="176"/>
        <v>#VALUE!</v>
      </c>
    </row>
    <row r="2805" spans="1:19" x14ac:dyDescent="0.25">
      <c r="A2805" t="s">
        <v>210</v>
      </c>
      <c r="B2805" t="s">
        <v>3351</v>
      </c>
      <c r="C2805">
        <v>2011</v>
      </c>
      <c r="D2805">
        <f t="shared" si="173"/>
        <v>189902.12</v>
      </c>
      <c r="E2805">
        <v>118000</v>
      </c>
      <c r="F2805" t="s">
        <v>3861</v>
      </c>
      <c r="G2805" t="s">
        <v>29</v>
      </c>
      <c r="H2805" t="s">
        <v>4111</v>
      </c>
      <c r="I2805" t="s">
        <v>72</v>
      </c>
      <c r="J2805" t="s">
        <v>226</v>
      </c>
      <c r="K2805" t="s">
        <v>22</v>
      </c>
      <c r="L2805" t="s">
        <v>23</v>
      </c>
      <c r="M2805">
        <f t="shared" si="174"/>
        <v>1</v>
      </c>
      <c r="N2805" t="s">
        <v>24</v>
      </c>
      <c r="O2805" t="s">
        <v>683</v>
      </c>
      <c r="P2805">
        <f t="shared" si="175"/>
        <v>10750</v>
      </c>
      <c r="Q2805">
        <v>12500</v>
      </c>
      <c r="R2805">
        <v>360</v>
      </c>
      <c r="S2805">
        <f t="shared" si="176"/>
        <v>5.7</v>
      </c>
    </row>
    <row r="2806" spans="1:19" x14ac:dyDescent="0.25">
      <c r="A2806" t="s">
        <v>97</v>
      </c>
      <c r="B2806" t="s">
        <v>6358</v>
      </c>
      <c r="C2806">
        <v>2018</v>
      </c>
      <c r="D2806">
        <f t="shared" si="173"/>
        <v>105073.8086</v>
      </c>
      <c r="E2806">
        <v>65290</v>
      </c>
      <c r="F2806" t="s">
        <v>6359</v>
      </c>
      <c r="G2806" t="s">
        <v>29</v>
      </c>
      <c r="H2806" t="s">
        <v>4251</v>
      </c>
      <c r="I2806" t="s">
        <v>21</v>
      </c>
      <c r="J2806" t="s">
        <v>40</v>
      </c>
      <c r="K2806" t="s">
        <v>22</v>
      </c>
      <c r="L2806" t="s">
        <v>23</v>
      </c>
      <c r="M2806">
        <f t="shared" si="174"/>
        <v>1</v>
      </c>
      <c r="N2806" t="s">
        <v>24</v>
      </c>
      <c r="O2806" t="s">
        <v>6360</v>
      </c>
      <c r="P2806">
        <f t="shared" si="175"/>
        <v>22747</v>
      </c>
      <c r="Q2806">
        <v>26450</v>
      </c>
      <c r="R2806">
        <v>278</v>
      </c>
      <c r="S2806">
        <f t="shared" si="176"/>
        <v>3.5</v>
      </c>
    </row>
    <row r="2807" spans="1:19" x14ac:dyDescent="0.25">
      <c r="A2807" t="s">
        <v>277</v>
      </c>
      <c r="B2807" t="s">
        <v>6361</v>
      </c>
      <c r="C2807">
        <v>2001</v>
      </c>
      <c r="D2807">
        <f t="shared" si="173"/>
        <v>77063.245899999994</v>
      </c>
      <c r="E2807">
        <v>47885</v>
      </c>
      <c r="F2807" t="s">
        <v>6362</v>
      </c>
      <c r="G2807" t="s">
        <v>29</v>
      </c>
      <c r="H2807" t="s">
        <v>6363</v>
      </c>
      <c r="I2807" t="s">
        <v>134</v>
      </c>
      <c r="J2807" t="s">
        <v>33</v>
      </c>
      <c r="K2807" t="s">
        <v>22</v>
      </c>
      <c r="M2807">
        <f t="shared" si="174"/>
        <v>0</v>
      </c>
      <c r="O2807" t="s">
        <v>464</v>
      </c>
      <c r="P2807">
        <f t="shared" si="175"/>
        <v>27515.7</v>
      </c>
      <c r="Q2807">
        <v>31995</v>
      </c>
      <c r="R2807">
        <v>300</v>
      </c>
      <c r="S2807">
        <f t="shared" si="176"/>
        <v>3.4</v>
      </c>
    </row>
    <row r="2808" spans="1:19" x14ac:dyDescent="0.25">
      <c r="A2808" t="s">
        <v>210</v>
      </c>
      <c r="B2808" t="s">
        <v>6364</v>
      </c>
      <c r="C2808">
        <v>2020</v>
      </c>
      <c r="D2808">
        <f t="shared" si="173"/>
        <v>20921.419999999998</v>
      </c>
      <c r="E2808">
        <v>13000</v>
      </c>
      <c r="F2808" t="s">
        <v>3286</v>
      </c>
      <c r="G2808" t="s">
        <v>29</v>
      </c>
      <c r="H2808" t="s">
        <v>540</v>
      </c>
      <c r="I2808" t="s">
        <v>95</v>
      </c>
      <c r="J2808" t="s">
        <v>33</v>
      </c>
      <c r="K2808" t="s">
        <v>136</v>
      </c>
      <c r="L2808" t="s">
        <v>41</v>
      </c>
      <c r="M2808">
        <f t="shared" si="174"/>
        <v>0</v>
      </c>
      <c r="N2808" t="s">
        <v>24</v>
      </c>
      <c r="O2808" t="s">
        <v>2123</v>
      </c>
      <c r="P2808">
        <f t="shared" si="175"/>
        <v>33970</v>
      </c>
      <c r="Q2808">
        <v>39500</v>
      </c>
      <c r="R2808">
        <v>285</v>
      </c>
      <c r="S2808">
        <f t="shared" si="176"/>
        <v>3.6</v>
      </c>
    </row>
    <row r="2809" spans="1:19" x14ac:dyDescent="0.25">
      <c r="A2809" t="s">
        <v>125</v>
      </c>
      <c r="B2809" t="s">
        <v>2973</v>
      </c>
      <c r="C2809">
        <v>2018</v>
      </c>
      <c r="D2809">
        <f t="shared" si="173"/>
        <v>47435.296499999997</v>
      </c>
      <c r="E2809">
        <v>29475</v>
      </c>
      <c r="F2809" t="s">
        <v>6365</v>
      </c>
      <c r="G2809" t="s">
        <v>29</v>
      </c>
      <c r="H2809" t="s">
        <v>3828</v>
      </c>
      <c r="I2809" t="s">
        <v>95</v>
      </c>
      <c r="J2809" t="s">
        <v>487</v>
      </c>
      <c r="K2809" t="s">
        <v>22</v>
      </c>
      <c r="L2809" t="s">
        <v>41</v>
      </c>
      <c r="M2809">
        <f t="shared" si="174"/>
        <v>0</v>
      </c>
      <c r="N2809" t="s">
        <v>24</v>
      </c>
      <c r="O2809" t="s">
        <v>3057</v>
      </c>
      <c r="P2809">
        <f t="shared" si="175"/>
        <v>54179.14</v>
      </c>
      <c r="Q2809">
        <v>62999</v>
      </c>
      <c r="R2809">
        <v>707</v>
      </c>
      <c r="S2809">
        <f t="shared" si="176"/>
        <v>6.2</v>
      </c>
    </row>
    <row r="2810" spans="1:19" x14ac:dyDescent="0.25">
      <c r="A2810" t="s">
        <v>210</v>
      </c>
      <c r="B2810" t="s">
        <v>6366</v>
      </c>
      <c r="C2810">
        <v>2017</v>
      </c>
      <c r="D2810">
        <f t="shared" si="173"/>
        <v>126682.41678</v>
      </c>
      <c r="E2810">
        <v>78717</v>
      </c>
      <c r="F2810" t="s">
        <v>6367</v>
      </c>
      <c r="G2810" t="s">
        <v>29</v>
      </c>
      <c r="H2810" t="s">
        <v>213</v>
      </c>
      <c r="I2810" t="s">
        <v>72</v>
      </c>
      <c r="J2810" t="s">
        <v>22</v>
      </c>
      <c r="K2810" t="s">
        <v>22</v>
      </c>
      <c r="L2810" t="s">
        <v>41</v>
      </c>
      <c r="M2810">
        <f t="shared" si="174"/>
        <v>0</v>
      </c>
      <c r="N2810" t="s">
        <v>24</v>
      </c>
      <c r="O2810" t="s">
        <v>276</v>
      </c>
      <c r="P2810">
        <f t="shared" si="175"/>
        <v>15050</v>
      </c>
      <c r="Q2810">
        <v>17500</v>
      </c>
      <c r="R2810">
        <v>180</v>
      </c>
      <c r="S2810">
        <f t="shared" si="176"/>
        <v>2.4</v>
      </c>
    </row>
    <row r="2811" spans="1:19" x14ac:dyDescent="0.25">
      <c r="A2811" t="s">
        <v>16</v>
      </c>
      <c r="B2811" t="s">
        <v>2727</v>
      </c>
      <c r="C2811">
        <v>2021</v>
      </c>
      <c r="D2811">
        <f t="shared" si="173"/>
        <v>14712.58628</v>
      </c>
      <c r="E2811">
        <v>9142</v>
      </c>
      <c r="F2811" t="s">
        <v>6368</v>
      </c>
      <c r="G2811" t="s">
        <v>46</v>
      </c>
      <c r="H2811" t="s">
        <v>6369</v>
      </c>
      <c r="I2811" t="s">
        <v>165</v>
      </c>
      <c r="J2811" t="s">
        <v>22</v>
      </c>
      <c r="K2811" t="s">
        <v>33</v>
      </c>
      <c r="L2811" t="s">
        <v>41</v>
      </c>
      <c r="M2811">
        <f t="shared" si="174"/>
        <v>0</v>
      </c>
      <c r="N2811" t="s">
        <v>24</v>
      </c>
      <c r="O2811" t="s">
        <v>5161</v>
      </c>
      <c r="P2811">
        <f t="shared" si="175"/>
        <v>52890</v>
      </c>
      <c r="Q2811">
        <v>61500</v>
      </c>
      <c r="R2811">
        <v>430</v>
      </c>
      <c r="S2811">
        <f t="shared" si="176"/>
        <v>3.5</v>
      </c>
    </row>
    <row r="2812" spans="1:19" x14ac:dyDescent="0.25">
      <c r="A2812" t="s">
        <v>110</v>
      </c>
      <c r="B2812" t="s">
        <v>6370</v>
      </c>
      <c r="C2812">
        <v>2011</v>
      </c>
      <c r="D2812">
        <f t="shared" si="173"/>
        <v>170590.04</v>
      </c>
      <c r="E2812">
        <v>106000</v>
      </c>
      <c r="F2812" t="s">
        <v>2816</v>
      </c>
      <c r="G2812" t="s">
        <v>29</v>
      </c>
      <c r="H2812" t="s">
        <v>4678</v>
      </c>
      <c r="I2812" t="s">
        <v>21</v>
      </c>
      <c r="J2812" t="s">
        <v>108</v>
      </c>
      <c r="K2812" t="s">
        <v>146</v>
      </c>
      <c r="L2812" t="s">
        <v>23</v>
      </c>
      <c r="M2812">
        <f t="shared" si="174"/>
        <v>1</v>
      </c>
      <c r="N2812" t="s">
        <v>24</v>
      </c>
      <c r="O2812" t="s">
        <v>6371</v>
      </c>
      <c r="P2812">
        <f t="shared" si="175"/>
        <v>8084</v>
      </c>
      <c r="Q2812">
        <v>9400</v>
      </c>
      <c r="R2812">
        <v>385</v>
      </c>
      <c r="S2812">
        <f t="shared" si="176"/>
        <v>5</v>
      </c>
    </row>
    <row r="2813" spans="1:19" x14ac:dyDescent="0.25">
      <c r="A2813" t="s">
        <v>567</v>
      </c>
      <c r="B2813" t="s">
        <v>1122</v>
      </c>
      <c r="C2813">
        <v>2022</v>
      </c>
      <c r="D2813">
        <f t="shared" si="173"/>
        <v>5666.48614</v>
      </c>
      <c r="E2813">
        <v>3521</v>
      </c>
      <c r="F2813" t="s">
        <v>6372</v>
      </c>
      <c r="G2813" t="s">
        <v>29</v>
      </c>
      <c r="H2813" t="s">
        <v>483</v>
      </c>
      <c r="I2813" t="s">
        <v>39</v>
      </c>
      <c r="J2813" t="s">
        <v>2050</v>
      </c>
      <c r="K2813" t="s">
        <v>22</v>
      </c>
      <c r="L2813" t="s">
        <v>41</v>
      </c>
      <c r="M2813">
        <f t="shared" si="174"/>
        <v>0</v>
      </c>
      <c r="N2813" t="s">
        <v>24</v>
      </c>
      <c r="O2813" t="s">
        <v>6373</v>
      </c>
      <c r="P2813">
        <f t="shared" si="175"/>
        <v>43923.64</v>
      </c>
      <c r="Q2813">
        <v>51074</v>
      </c>
      <c r="R2813" t="e">
        <v>#VALUE!</v>
      </c>
      <c r="S2813" t="e">
        <f t="shared" si="176"/>
        <v>#VALUE!</v>
      </c>
    </row>
    <row r="2814" spans="1:19" x14ac:dyDescent="0.25">
      <c r="A2814" t="s">
        <v>426</v>
      </c>
      <c r="B2814" t="s">
        <v>3793</v>
      </c>
      <c r="C2814">
        <v>2016</v>
      </c>
      <c r="D2814">
        <f t="shared" si="173"/>
        <v>144840.6</v>
      </c>
      <c r="E2814">
        <v>90000</v>
      </c>
      <c r="F2814" t="s">
        <v>2624</v>
      </c>
      <c r="G2814" t="s">
        <v>29</v>
      </c>
      <c r="H2814" t="s">
        <v>962</v>
      </c>
      <c r="I2814" t="s">
        <v>21</v>
      </c>
      <c r="J2814" t="s">
        <v>33</v>
      </c>
      <c r="K2814" t="s">
        <v>22</v>
      </c>
      <c r="L2814" t="s">
        <v>41</v>
      </c>
      <c r="M2814">
        <f t="shared" si="174"/>
        <v>0</v>
      </c>
      <c r="N2814" t="s">
        <v>24</v>
      </c>
      <c r="O2814" t="s">
        <v>3214</v>
      </c>
      <c r="P2814">
        <f t="shared" si="175"/>
        <v>14405</v>
      </c>
      <c r="Q2814">
        <v>16750</v>
      </c>
      <c r="R2814">
        <v>210</v>
      </c>
      <c r="S2814">
        <f t="shared" si="176"/>
        <v>2</v>
      </c>
    </row>
    <row r="2815" spans="1:19" x14ac:dyDescent="0.25">
      <c r="A2815" t="s">
        <v>277</v>
      </c>
      <c r="B2815" t="s">
        <v>5989</v>
      </c>
      <c r="C2815">
        <v>2016</v>
      </c>
      <c r="D2815">
        <f t="shared" si="173"/>
        <v>74029.64</v>
      </c>
      <c r="E2815">
        <v>46000</v>
      </c>
      <c r="F2815" t="s">
        <v>950</v>
      </c>
      <c r="G2815" t="s">
        <v>29</v>
      </c>
      <c r="H2815" t="s">
        <v>6374</v>
      </c>
      <c r="I2815" t="s">
        <v>107</v>
      </c>
      <c r="J2815" t="s">
        <v>33</v>
      </c>
      <c r="K2815" t="s">
        <v>136</v>
      </c>
      <c r="L2815" t="s">
        <v>41</v>
      </c>
      <c r="M2815">
        <f t="shared" si="174"/>
        <v>0</v>
      </c>
      <c r="N2815" t="s">
        <v>24</v>
      </c>
      <c r="O2815" t="s">
        <v>1376</v>
      </c>
      <c r="P2815">
        <f t="shared" si="175"/>
        <v>32680</v>
      </c>
      <c r="Q2815">
        <v>38000</v>
      </c>
      <c r="R2815">
        <v>400</v>
      </c>
      <c r="S2815">
        <f t="shared" si="176"/>
        <v>3.6</v>
      </c>
    </row>
    <row r="2816" spans="1:19" x14ac:dyDescent="0.25">
      <c r="A2816" t="s">
        <v>68</v>
      </c>
      <c r="B2816" t="s">
        <v>6375</v>
      </c>
      <c r="C2816">
        <v>2020</v>
      </c>
      <c r="D2816">
        <f t="shared" si="173"/>
        <v>29550.701079999999</v>
      </c>
      <c r="E2816">
        <v>18362</v>
      </c>
      <c r="F2816" t="s">
        <v>6376</v>
      </c>
      <c r="G2816" t="s">
        <v>29</v>
      </c>
      <c r="H2816" t="s">
        <v>2224</v>
      </c>
      <c r="I2816" t="s">
        <v>72</v>
      </c>
      <c r="J2816" t="s">
        <v>22</v>
      </c>
      <c r="K2816" t="s">
        <v>487</v>
      </c>
      <c r="L2816" t="s">
        <v>41</v>
      </c>
      <c r="M2816">
        <f t="shared" si="174"/>
        <v>0</v>
      </c>
      <c r="N2816" t="s">
        <v>24</v>
      </c>
      <c r="O2816" t="s">
        <v>147</v>
      </c>
      <c r="P2816">
        <f t="shared" si="175"/>
        <v>51600</v>
      </c>
      <c r="Q2816">
        <v>60000</v>
      </c>
      <c r="R2816">
        <v>503</v>
      </c>
      <c r="S2816">
        <f t="shared" si="176"/>
        <v>3</v>
      </c>
    </row>
    <row r="2817" spans="1:19" x14ac:dyDescent="0.25">
      <c r="A2817" t="s">
        <v>35</v>
      </c>
      <c r="B2817" t="s">
        <v>2633</v>
      </c>
      <c r="C2817">
        <v>2013</v>
      </c>
      <c r="D2817">
        <f t="shared" si="173"/>
        <v>264736.43</v>
      </c>
      <c r="E2817">
        <v>164500</v>
      </c>
      <c r="F2817" t="s">
        <v>6377</v>
      </c>
      <c r="G2817" t="s">
        <v>29</v>
      </c>
      <c r="H2817" t="s">
        <v>2811</v>
      </c>
      <c r="I2817" t="s">
        <v>21</v>
      </c>
      <c r="J2817" t="s">
        <v>118</v>
      </c>
      <c r="K2817" t="s">
        <v>22</v>
      </c>
      <c r="L2817" t="s">
        <v>23</v>
      </c>
      <c r="M2817">
        <f t="shared" si="174"/>
        <v>1</v>
      </c>
      <c r="N2817" t="s">
        <v>24</v>
      </c>
      <c r="O2817" t="s">
        <v>1159</v>
      </c>
      <c r="P2817">
        <f t="shared" si="175"/>
        <v>14190</v>
      </c>
      <c r="Q2817">
        <v>16500</v>
      </c>
      <c r="R2817">
        <v>270</v>
      </c>
      <c r="S2817">
        <f t="shared" si="176"/>
        <v>3.5</v>
      </c>
    </row>
    <row r="2818" spans="1:19" x14ac:dyDescent="0.25">
      <c r="A2818" t="s">
        <v>503</v>
      </c>
      <c r="B2818" t="s">
        <v>2137</v>
      </c>
      <c r="C2818">
        <v>2020</v>
      </c>
      <c r="D2818">
        <f t="shared" si="173"/>
        <v>88542.668120000002</v>
      </c>
      <c r="E2818">
        <v>55018</v>
      </c>
      <c r="F2818" t="s">
        <v>6378</v>
      </c>
      <c r="G2818" t="s">
        <v>29</v>
      </c>
      <c r="H2818" t="s">
        <v>6379</v>
      </c>
      <c r="I2818" t="s">
        <v>191</v>
      </c>
      <c r="J2818" t="s">
        <v>22</v>
      </c>
      <c r="K2818" t="s">
        <v>22</v>
      </c>
      <c r="L2818" t="s">
        <v>23</v>
      </c>
      <c r="M2818">
        <f t="shared" si="174"/>
        <v>1</v>
      </c>
      <c r="N2818" t="s">
        <v>24</v>
      </c>
      <c r="O2818" t="s">
        <v>2347</v>
      </c>
      <c r="P2818">
        <f t="shared" si="175"/>
        <v>21930</v>
      </c>
      <c r="Q2818">
        <v>25500</v>
      </c>
      <c r="R2818">
        <v>170</v>
      </c>
      <c r="S2818">
        <f t="shared" si="176"/>
        <v>1.5</v>
      </c>
    </row>
    <row r="2819" spans="1:19" x14ac:dyDescent="0.25">
      <c r="A2819" t="s">
        <v>130</v>
      </c>
      <c r="B2819" t="s">
        <v>2438</v>
      </c>
      <c r="C2819">
        <v>2022</v>
      </c>
      <c r="D2819">
        <f t="shared" ref="D2819:D2882" si="177">E2819*1.60934</f>
        <v>58686.192439999999</v>
      </c>
      <c r="E2819">
        <v>36466</v>
      </c>
      <c r="F2819" t="s">
        <v>6380</v>
      </c>
      <c r="G2819" t="s">
        <v>29</v>
      </c>
      <c r="H2819" t="s">
        <v>6381</v>
      </c>
      <c r="I2819" t="s">
        <v>289</v>
      </c>
      <c r="J2819" t="s">
        <v>4291</v>
      </c>
      <c r="K2819" t="s">
        <v>463</v>
      </c>
      <c r="L2819" t="s">
        <v>41</v>
      </c>
      <c r="M2819">
        <f t="shared" ref="M2819:M2882" si="178">IF(ISNUMBER(SEARCH("At least 1 accident or damage reported", L2819)), 1, 0)</f>
        <v>0</v>
      </c>
      <c r="O2819" t="s">
        <v>6382</v>
      </c>
      <c r="P2819">
        <f t="shared" ref="P2819:P2882" si="179">Q2819*0.86</f>
        <v>21482.799999999999</v>
      </c>
      <c r="Q2819">
        <v>24980</v>
      </c>
      <c r="R2819" t="e">
        <v>#VALUE!</v>
      </c>
      <c r="S2819" t="e">
        <f t="shared" ref="S2819:S2882" si="180">VALUE(SUBSTITUTE(MID(H2819, SEARCH("L", H2819)-4, 4), "L", ""))</f>
        <v>#VALUE!</v>
      </c>
    </row>
    <row r="2820" spans="1:19" x14ac:dyDescent="0.25">
      <c r="A2820" t="s">
        <v>328</v>
      </c>
      <c r="B2820" t="s">
        <v>6383</v>
      </c>
      <c r="C2820">
        <v>2022</v>
      </c>
      <c r="D2820">
        <f t="shared" si="177"/>
        <v>22981.375199999999</v>
      </c>
      <c r="E2820">
        <v>14280</v>
      </c>
      <c r="F2820" t="s">
        <v>6384</v>
      </c>
      <c r="G2820" t="s">
        <v>46</v>
      </c>
      <c r="H2820" t="s">
        <v>6385</v>
      </c>
      <c r="I2820" t="s">
        <v>72</v>
      </c>
      <c r="J2820" t="s">
        <v>40</v>
      </c>
      <c r="K2820" t="s">
        <v>22</v>
      </c>
      <c r="L2820" t="s">
        <v>41</v>
      </c>
      <c r="M2820">
        <f t="shared" si="178"/>
        <v>0</v>
      </c>
      <c r="N2820" t="s">
        <v>24</v>
      </c>
      <c r="O2820" t="s">
        <v>566</v>
      </c>
      <c r="P2820">
        <f t="shared" si="179"/>
        <v>31390</v>
      </c>
      <c r="Q2820">
        <v>36500</v>
      </c>
      <c r="R2820">
        <v>247</v>
      </c>
      <c r="S2820">
        <f t="shared" si="180"/>
        <v>2</v>
      </c>
    </row>
    <row r="2821" spans="1:19" x14ac:dyDescent="0.25">
      <c r="A2821" t="s">
        <v>450</v>
      </c>
      <c r="B2821" t="s">
        <v>6386</v>
      </c>
      <c r="C2821">
        <v>2013</v>
      </c>
      <c r="D2821">
        <f t="shared" si="177"/>
        <v>186683.44</v>
      </c>
      <c r="E2821">
        <v>116000</v>
      </c>
      <c r="F2821" t="s">
        <v>5207</v>
      </c>
      <c r="G2821" t="s">
        <v>29</v>
      </c>
      <c r="H2821" t="s">
        <v>6387</v>
      </c>
      <c r="I2821" t="s">
        <v>72</v>
      </c>
      <c r="J2821" t="s">
        <v>40</v>
      </c>
      <c r="K2821" t="s">
        <v>146</v>
      </c>
      <c r="L2821" t="s">
        <v>23</v>
      </c>
      <c r="M2821">
        <f t="shared" si="178"/>
        <v>1</v>
      </c>
      <c r="N2821" t="s">
        <v>24</v>
      </c>
      <c r="O2821" t="s">
        <v>683</v>
      </c>
      <c r="P2821">
        <f t="shared" si="179"/>
        <v>10750</v>
      </c>
      <c r="Q2821">
        <v>12500</v>
      </c>
      <c r="R2821">
        <v>173</v>
      </c>
      <c r="S2821">
        <f t="shared" si="180"/>
        <v>2.5</v>
      </c>
    </row>
    <row r="2822" spans="1:19" x14ac:dyDescent="0.25">
      <c r="A2822" t="s">
        <v>567</v>
      </c>
      <c r="B2822" t="s">
        <v>1122</v>
      </c>
      <c r="C2822">
        <v>2022</v>
      </c>
      <c r="D2822">
        <f t="shared" si="177"/>
        <v>26045.558560000001</v>
      </c>
      <c r="E2822">
        <v>16184</v>
      </c>
      <c r="F2822" t="s">
        <v>6388</v>
      </c>
      <c r="G2822" t="s">
        <v>29</v>
      </c>
      <c r="H2822" t="s">
        <v>483</v>
      </c>
      <c r="I2822" t="s">
        <v>31</v>
      </c>
      <c r="J2822" t="s">
        <v>484</v>
      </c>
      <c r="K2822" t="s">
        <v>22</v>
      </c>
      <c r="L2822" t="s">
        <v>41</v>
      </c>
      <c r="M2822">
        <f t="shared" si="178"/>
        <v>0</v>
      </c>
      <c r="O2822" t="s">
        <v>3847</v>
      </c>
      <c r="P2822">
        <f t="shared" si="179"/>
        <v>40419.14</v>
      </c>
      <c r="Q2822">
        <v>46999</v>
      </c>
      <c r="R2822" t="e">
        <v>#VALUE!</v>
      </c>
      <c r="S2822" t="e">
        <f t="shared" si="180"/>
        <v>#VALUE!</v>
      </c>
    </row>
    <row r="2823" spans="1:19" x14ac:dyDescent="0.25">
      <c r="A2823" t="s">
        <v>277</v>
      </c>
      <c r="B2823" t="s">
        <v>2977</v>
      </c>
      <c r="C2823">
        <v>1997</v>
      </c>
      <c r="D2823">
        <f t="shared" si="177"/>
        <v>213720.35200000001</v>
      </c>
      <c r="E2823">
        <v>132800</v>
      </c>
      <c r="F2823" t="s">
        <v>6389</v>
      </c>
      <c r="G2823" t="s">
        <v>29</v>
      </c>
      <c r="H2823" t="s">
        <v>4145</v>
      </c>
      <c r="I2823" t="s">
        <v>839</v>
      </c>
      <c r="J2823" t="s">
        <v>214</v>
      </c>
      <c r="K2823" t="s">
        <v>146</v>
      </c>
      <c r="M2823">
        <f t="shared" si="178"/>
        <v>0</v>
      </c>
      <c r="O2823" t="s">
        <v>726</v>
      </c>
      <c r="P2823">
        <f t="shared" si="179"/>
        <v>7310</v>
      </c>
      <c r="Q2823">
        <v>8500</v>
      </c>
      <c r="R2823">
        <v>201</v>
      </c>
      <c r="S2823">
        <f t="shared" si="180"/>
        <v>2.5</v>
      </c>
    </row>
    <row r="2824" spans="1:19" x14ac:dyDescent="0.25">
      <c r="A2824" t="s">
        <v>16</v>
      </c>
      <c r="B2824" t="s">
        <v>1288</v>
      </c>
      <c r="C2824">
        <v>2020</v>
      </c>
      <c r="D2824">
        <f t="shared" si="177"/>
        <v>72420.3</v>
      </c>
      <c r="E2824">
        <v>45000</v>
      </c>
      <c r="F2824" t="s">
        <v>1357</v>
      </c>
      <c r="G2824" t="s">
        <v>29</v>
      </c>
      <c r="H2824" t="s">
        <v>6390</v>
      </c>
      <c r="I2824" t="s">
        <v>165</v>
      </c>
      <c r="J2824" t="s">
        <v>61</v>
      </c>
      <c r="K2824" t="s">
        <v>22</v>
      </c>
      <c r="L2824" t="s">
        <v>41</v>
      </c>
      <c r="M2824">
        <f t="shared" si="178"/>
        <v>0</v>
      </c>
      <c r="N2824" t="s">
        <v>24</v>
      </c>
      <c r="O2824" t="s">
        <v>1945</v>
      </c>
      <c r="P2824">
        <f t="shared" si="179"/>
        <v>28810</v>
      </c>
      <c r="Q2824">
        <v>33500</v>
      </c>
      <c r="R2824">
        <v>300</v>
      </c>
      <c r="S2824">
        <f t="shared" si="180"/>
        <v>2.2999999999999998</v>
      </c>
    </row>
    <row r="2825" spans="1:19" x14ac:dyDescent="0.25">
      <c r="A2825" t="s">
        <v>16</v>
      </c>
      <c r="B2825" t="s">
        <v>2727</v>
      </c>
      <c r="C2825">
        <v>2013</v>
      </c>
      <c r="D2825">
        <f t="shared" si="177"/>
        <v>164152.68</v>
      </c>
      <c r="E2825">
        <v>102000</v>
      </c>
      <c r="F2825" t="s">
        <v>1975</v>
      </c>
      <c r="G2825" t="s">
        <v>29</v>
      </c>
      <c r="H2825" t="s">
        <v>1642</v>
      </c>
      <c r="I2825" t="s">
        <v>21</v>
      </c>
      <c r="J2825" t="s">
        <v>118</v>
      </c>
      <c r="K2825" t="s">
        <v>22</v>
      </c>
      <c r="L2825" t="s">
        <v>41</v>
      </c>
      <c r="M2825">
        <f t="shared" si="178"/>
        <v>0</v>
      </c>
      <c r="N2825" t="s">
        <v>24</v>
      </c>
      <c r="O2825" t="s">
        <v>598</v>
      </c>
      <c r="P2825">
        <f t="shared" si="179"/>
        <v>19780</v>
      </c>
      <c r="Q2825">
        <v>23000</v>
      </c>
      <c r="R2825">
        <v>365</v>
      </c>
      <c r="S2825">
        <f t="shared" si="180"/>
        <v>3.5</v>
      </c>
    </row>
    <row r="2826" spans="1:19" x14ac:dyDescent="0.25">
      <c r="A2826" t="s">
        <v>16</v>
      </c>
      <c r="B2826" t="s">
        <v>6391</v>
      </c>
      <c r="C2826">
        <v>2004</v>
      </c>
      <c r="D2826">
        <f t="shared" si="177"/>
        <v>262322.42</v>
      </c>
      <c r="E2826">
        <v>163000</v>
      </c>
      <c r="F2826" t="s">
        <v>3438</v>
      </c>
      <c r="G2826" t="s">
        <v>245</v>
      </c>
      <c r="H2826" t="s">
        <v>4066</v>
      </c>
      <c r="I2826" t="s">
        <v>247</v>
      </c>
      <c r="J2826" t="s">
        <v>61</v>
      </c>
      <c r="K2826" t="s">
        <v>33</v>
      </c>
      <c r="L2826" t="s">
        <v>23</v>
      </c>
      <c r="M2826">
        <f t="shared" si="178"/>
        <v>1</v>
      </c>
      <c r="N2826" t="s">
        <v>24</v>
      </c>
      <c r="O2826" t="s">
        <v>546</v>
      </c>
      <c r="P2826">
        <f t="shared" si="179"/>
        <v>15480</v>
      </c>
      <c r="Q2826">
        <v>18000</v>
      </c>
      <c r="R2826">
        <v>325</v>
      </c>
      <c r="S2826">
        <f t="shared" si="180"/>
        <v>6</v>
      </c>
    </row>
    <row r="2827" spans="1:19" x14ac:dyDescent="0.25">
      <c r="A2827" t="s">
        <v>68</v>
      </c>
      <c r="B2827" t="s">
        <v>1202</v>
      </c>
      <c r="C2827">
        <v>2023</v>
      </c>
      <c r="D2827">
        <f t="shared" si="177"/>
        <v>5632.69</v>
      </c>
      <c r="E2827">
        <v>3500</v>
      </c>
      <c r="F2827" t="s">
        <v>6392</v>
      </c>
      <c r="G2827" t="s">
        <v>29</v>
      </c>
      <c r="H2827" t="s">
        <v>3526</v>
      </c>
      <c r="I2827" t="s">
        <v>95</v>
      </c>
      <c r="J2827" t="s">
        <v>33</v>
      </c>
      <c r="K2827" t="s">
        <v>33</v>
      </c>
      <c r="L2827" t="s">
        <v>41</v>
      </c>
      <c r="M2827">
        <f t="shared" si="178"/>
        <v>0</v>
      </c>
      <c r="N2827" t="s">
        <v>24</v>
      </c>
      <c r="O2827" t="s">
        <v>4823</v>
      </c>
      <c r="P2827">
        <f t="shared" si="179"/>
        <v>110940</v>
      </c>
      <c r="Q2827">
        <v>129000</v>
      </c>
      <c r="R2827">
        <v>617</v>
      </c>
      <c r="S2827">
        <f t="shared" si="180"/>
        <v>4.4000000000000004</v>
      </c>
    </row>
    <row r="2828" spans="1:19" x14ac:dyDescent="0.25">
      <c r="A2828" t="s">
        <v>277</v>
      </c>
      <c r="B2828" t="s">
        <v>3579</v>
      </c>
      <c r="C2828">
        <v>2016</v>
      </c>
      <c r="D2828">
        <f t="shared" si="177"/>
        <v>68438.792839999995</v>
      </c>
      <c r="E2828">
        <v>42526</v>
      </c>
      <c r="F2828" t="s">
        <v>6393</v>
      </c>
      <c r="G2828" t="s">
        <v>29</v>
      </c>
      <c r="H2828" t="s">
        <v>3581</v>
      </c>
      <c r="I2828" t="s">
        <v>48</v>
      </c>
      <c r="J2828" t="s">
        <v>40</v>
      </c>
      <c r="K2828" t="s">
        <v>22</v>
      </c>
      <c r="L2828" t="s">
        <v>41</v>
      </c>
      <c r="M2828">
        <f t="shared" si="178"/>
        <v>0</v>
      </c>
      <c r="N2828" t="s">
        <v>24</v>
      </c>
      <c r="O2828" t="s">
        <v>6394</v>
      </c>
      <c r="P2828">
        <f t="shared" si="179"/>
        <v>56932</v>
      </c>
      <c r="Q2828">
        <v>66200</v>
      </c>
      <c r="R2828">
        <v>440</v>
      </c>
      <c r="S2828">
        <f t="shared" si="180"/>
        <v>4.8</v>
      </c>
    </row>
    <row r="2829" spans="1:19" x14ac:dyDescent="0.25">
      <c r="A2829" t="s">
        <v>857</v>
      </c>
      <c r="B2829" t="s">
        <v>3067</v>
      </c>
      <c r="C2829">
        <v>2012</v>
      </c>
      <c r="D2829">
        <f t="shared" si="177"/>
        <v>233193.36600000001</v>
      </c>
      <c r="E2829">
        <v>144900</v>
      </c>
      <c r="F2829" t="s">
        <v>6395</v>
      </c>
      <c r="G2829" t="s">
        <v>29</v>
      </c>
      <c r="H2829" t="s">
        <v>2687</v>
      </c>
      <c r="I2829" t="s">
        <v>107</v>
      </c>
      <c r="J2829" t="s">
        <v>22</v>
      </c>
      <c r="K2829" t="s">
        <v>136</v>
      </c>
      <c r="L2829" t="s">
        <v>41</v>
      </c>
      <c r="M2829">
        <f t="shared" si="178"/>
        <v>0</v>
      </c>
      <c r="N2829" t="s">
        <v>24</v>
      </c>
      <c r="O2829" t="s">
        <v>1273</v>
      </c>
      <c r="P2829">
        <f t="shared" si="179"/>
        <v>5160</v>
      </c>
      <c r="Q2829">
        <v>6000</v>
      </c>
      <c r="R2829">
        <v>155</v>
      </c>
      <c r="S2829">
        <f t="shared" si="180"/>
        <v>2</v>
      </c>
    </row>
    <row r="2830" spans="1:19" x14ac:dyDescent="0.25">
      <c r="A2830" t="s">
        <v>503</v>
      </c>
      <c r="B2830" t="s">
        <v>1040</v>
      </c>
      <c r="C2830">
        <v>2016</v>
      </c>
      <c r="D2830">
        <f t="shared" si="177"/>
        <v>136793.9</v>
      </c>
      <c r="E2830">
        <v>85000</v>
      </c>
      <c r="F2830" t="s">
        <v>1365</v>
      </c>
      <c r="G2830" t="s">
        <v>29</v>
      </c>
      <c r="H2830" t="s">
        <v>164</v>
      </c>
      <c r="I2830" t="s">
        <v>72</v>
      </c>
      <c r="J2830" t="s">
        <v>118</v>
      </c>
      <c r="K2830" t="s">
        <v>22</v>
      </c>
      <c r="L2830" t="s">
        <v>41</v>
      </c>
      <c r="M2830">
        <f t="shared" si="178"/>
        <v>0</v>
      </c>
      <c r="N2830" t="s">
        <v>24</v>
      </c>
      <c r="O2830" t="s">
        <v>6396</v>
      </c>
      <c r="P2830">
        <f t="shared" si="179"/>
        <v>28165</v>
      </c>
      <c r="Q2830">
        <v>32750</v>
      </c>
      <c r="R2830">
        <v>355</v>
      </c>
      <c r="S2830">
        <f t="shared" si="180"/>
        <v>5.3</v>
      </c>
    </row>
    <row r="2831" spans="1:19" x14ac:dyDescent="0.25">
      <c r="A2831" t="s">
        <v>120</v>
      </c>
      <c r="B2831" t="s">
        <v>6241</v>
      </c>
      <c r="C2831">
        <v>2022</v>
      </c>
      <c r="D2831">
        <f t="shared" si="177"/>
        <v>25931.295419999999</v>
      </c>
      <c r="E2831">
        <v>16113</v>
      </c>
      <c r="F2831" t="s">
        <v>6397</v>
      </c>
      <c r="G2831" t="s">
        <v>245</v>
      </c>
      <c r="H2831" t="s">
        <v>877</v>
      </c>
      <c r="I2831" t="s">
        <v>72</v>
      </c>
      <c r="J2831" t="s">
        <v>33</v>
      </c>
      <c r="K2831" t="s">
        <v>22</v>
      </c>
      <c r="L2831" t="s">
        <v>41</v>
      </c>
      <c r="M2831">
        <f t="shared" si="178"/>
        <v>0</v>
      </c>
      <c r="N2831" t="s">
        <v>24</v>
      </c>
      <c r="O2831" t="s">
        <v>6398</v>
      </c>
      <c r="P2831">
        <f t="shared" si="179"/>
        <v>95460</v>
      </c>
      <c r="Q2831">
        <v>111000</v>
      </c>
      <c r="R2831">
        <v>188</v>
      </c>
      <c r="S2831">
        <f t="shared" si="180"/>
        <v>3</v>
      </c>
    </row>
    <row r="2832" spans="1:19" x14ac:dyDescent="0.25">
      <c r="A2832" t="s">
        <v>120</v>
      </c>
      <c r="B2832" t="s">
        <v>3873</v>
      </c>
      <c r="C2832">
        <v>2011</v>
      </c>
      <c r="D2832">
        <f t="shared" si="177"/>
        <v>149668.62</v>
      </c>
      <c r="E2832">
        <v>93000</v>
      </c>
      <c r="F2832" t="s">
        <v>2992</v>
      </c>
      <c r="G2832" t="s">
        <v>29</v>
      </c>
      <c r="H2832" t="s">
        <v>3875</v>
      </c>
      <c r="I2832" t="s">
        <v>72</v>
      </c>
      <c r="J2832" t="s">
        <v>33</v>
      </c>
      <c r="K2832" t="s">
        <v>146</v>
      </c>
      <c r="L2832" t="s">
        <v>23</v>
      </c>
      <c r="M2832">
        <f t="shared" si="178"/>
        <v>1</v>
      </c>
      <c r="N2832" t="s">
        <v>24</v>
      </c>
      <c r="O2832" t="s">
        <v>2810</v>
      </c>
      <c r="P2832">
        <f t="shared" si="179"/>
        <v>10234</v>
      </c>
      <c r="Q2832">
        <v>11900</v>
      </c>
      <c r="R2832">
        <v>335</v>
      </c>
      <c r="S2832">
        <f t="shared" si="180"/>
        <v>4.7</v>
      </c>
    </row>
    <row r="2833" spans="1:19" x14ac:dyDescent="0.25">
      <c r="A2833" t="s">
        <v>567</v>
      </c>
      <c r="B2833" t="s">
        <v>1383</v>
      </c>
      <c r="C2833">
        <v>2022</v>
      </c>
      <c r="D2833">
        <f t="shared" si="177"/>
        <v>18455.911120000001</v>
      </c>
      <c r="E2833">
        <v>11468</v>
      </c>
      <c r="F2833" t="s">
        <v>6399</v>
      </c>
      <c r="G2833" t="s">
        <v>29</v>
      </c>
      <c r="H2833" t="s">
        <v>483</v>
      </c>
      <c r="I2833" t="s">
        <v>39</v>
      </c>
      <c r="J2833" t="s">
        <v>572</v>
      </c>
      <c r="K2833" t="s">
        <v>22</v>
      </c>
      <c r="L2833" t="s">
        <v>41</v>
      </c>
      <c r="M2833">
        <f t="shared" si="178"/>
        <v>0</v>
      </c>
      <c r="N2833" t="s">
        <v>24</v>
      </c>
      <c r="O2833" t="s">
        <v>6400</v>
      </c>
      <c r="P2833">
        <f t="shared" si="179"/>
        <v>43175.44</v>
      </c>
      <c r="Q2833">
        <v>50204</v>
      </c>
      <c r="R2833" t="e">
        <v>#VALUE!</v>
      </c>
      <c r="S2833" t="e">
        <f t="shared" si="180"/>
        <v>#VALUE!</v>
      </c>
    </row>
    <row r="2834" spans="1:19" x14ac:dyDescent="0.25">
      <c r="A2834" t="s">
        <v>35</v>
      </c>
      <c r="B2834" t="s">
        <v>6401</v>
      </c>
      <c r="C2834">
        <v>2019</v>
      </c>
      <c r="D2834">
        <f t="shared" si="177"/>
        <v>40989.889799999997</v>
      </c>
      <c r="E2834">
        <v>25470</v>
      </c>
      <c r="F2834" t="s">
        <v>6402</v>
      </c>
      <c r="G2834" t="s">
        <v>29</v>
      </c>
      <c r="H2834" t="s">
        <v>1269</v>
      </c>
      <c r="I2834" t="s">
        <v>107</v>
      </c>
      <c r="J2834" t="s">
        <v>61</v>
      </c>
      <c r="K2834" t="s">
        <v>214</v>
      </c>
      <c r="L2834" t="s">
        <v>41</v>
      </c>
      <c r="M2834">
        <f t="shared" si="178"/>
        <v>0</v>
      </c>
      <c r="N2834" t="s">
        <v>24</v>
      </c>
      <c r="O2834" t="s">
        <v>3537</v>
      </c>
      <c r="P2834">
        <f t="shared" si="179"/>
        <v>27950</v>
      </c>
      <c r="Q2834">
        <v>32500</v>
      </c>
      <c r="R2834">
        <v>235</v>
      </c>
      <c r="S2834">
        <f t="shared" si="180"/>
        <v>2</v>
      </c>
    </row>
    <row r="2835" spans="1:19" x14ac:dyDescent="0.25">
      <c r="A2835" t="s">
        <v>68</v>
      </c>
      <c r="B2835" t="s">
        <v>6403</v>
      </c>
      <c r="C2835">
        <v>2014</v>
      </c>
      <c r="D2835">
        <f t="shared" si="177"/>
        <v>145399.04097999999</v>
      </c>
      <c r="E2835">
        <v>90347</v>
      </c>
      <c r="F2835" t="s">
        <v>6404</v>
      </c>
      <c r="G2835" t="s">
        <v>29</v>
      </c>
      <c r="H2835" t="s">
        <v>479</v>
      </c>
      <c r="I2835" t="s">
        <v>95</v>
      </c>
      <c r="J2835" t="s">
        <v>61</v>
      </c>
      <c r="K2835" t="s">
        <v>22</v>
      </c>
      <c r="L2835" t="s">
        <v>41</v>
      </c>
      <c r="M2835">
        <f t="shared" si="178"/>
        <v>0</v>
      </c>
      <c r="N2835" t="s">
        <v>24</v>
      </c>
      <c r="O2835" t="s">
        <v>6405</v>
      </c>
      <c r="P2835">
        <f t="shared" si="179"/>
        <v>18748</v>
      </c>
      <c r="Q2835">
        <v>21800</v>
      </c>
      <c r="R2835">
        <v>300</v>
      </c>
      <c r="S2835">
        <f t="shared" si="180"/>
        <v>3</v>
      </c>
    </row>
    <row r="2836" spans="1:19" x14ac:dyDescent="0.25">
      <c r="A2836" t="s">
        <v>503</v>
      </c>
      <c r="B2836" t="s">
        <v>4764</v>
      </c>
      <c r="C2836">
        <v>2017</v>
      </c>
      <c r="D2836">
        <f t="shared" si="177"/>
        <v>154496.63999999998</v>
      </c>
      <c r="E2836">
        <v>96000</v>
      </c>
      <c r="F2836" t="s">
        <v>596</v>
      </c>
      <c r="G2836" t="s">
        <v>29</v>
      </c>
      <c r="H2836" t="s">
        <v>164</v>
      </c>
      <c r="I2836" t="s">
        <v>72</v>
      </c>
      <c r="J2836" t="s">
        <v>33</v>
      </c>
      <c r="K2836" t="s">
        <v>22</v>
      </c>
      <c r="L2836" t="s">
        <v>41</v>
      </c>
      <c r="M2836">
        <f t="shared" si="178"/>
        <v>0</v>
      </c>
      <c r="N2836" t="s">
        <v>24</v>
      </c>
      <c r="O2836" t="s">
        <v>457</v>
      </c>
      <c r="P2836">
        <f t="shared" si="179"/>
        <v>29240</v>
      </c>
      <c r="Q2836">
        <v>34000</v>
      </c>
      <c r="R2836">
        <v>355</v>
      </c>
      <c r="S2836">
        <f t="shared" si="180"/>
        <v>5.3</v>
      </c>
    </row>
    <row r="2837" spans="1:19" x14ac:dyDescent="0.25">
      <c r="A2837" t="s">
        <v>237</v>
      </c>
      <c r="B2837" t="s">
        <v>6255</v>
      </c>
      <c r="C2837">
        <v>2016</v>
      </c>
      <c r="D2837">
        <f t="shared" si="177"/>
        <v>129551.87</v>
      </c>
      <c r="E2837">
        <v>80500</v>
      </c>
      <c r="F2837" t="s">
        <v>5796</v>
      </c>
      <c r="G2837" t="s">
        <v>29</v>
      </c>
      <c r="H2837" t="s">
        <v>1260</v>
      </c>
      <c r="I2837" t="s">
        <v>21</v>
      </c>
      <c r="J2837" t="s">
        <v>33</v>
      </c>
      <c r="K2837" t="s">
        <v>22</v>
      </c>
      <c r="L2837" t="s">
        <v>41</v>
      </c>
      <c r="M2837">
        <f t="shared" si="178"/>
        <v>0</v>
      </c>
      <c r="N2837" t="s">
        <v>24</v>
      </c>
      <c r="O2837" t="s">
        <v>598</v>
      </c>
      <c r="P2837">
        <f t="shared" si="179"/>
        <v>19780</v>
      </c>
      <c r="Q2837">
        <v>23000</v>
      </c>
      <c r="R2837">
        <v>280</v>
      </c>
      <c r="S2837">
        <f t="shared" si="180"/>
        <v>3.5</v>
      </c>
    </row>
    <row r="2838" spans="1:19" x14ac:dyDescent="0.25">
      <c r="A2838" t="s">
        <v>50</v>
      </c>
      <c r="B2838" t="s">
        <v>6406</v>
      </c>
      <c r="C2838">
        <v>2021</v>
      </c>
      <c r="D2838">
        <f t="shared" si="177"/>
        <v>56326.9</v>
      </c>
      <c r="E2838">
        <v>35000</v>
      </c>
      <c r="F2838" t="s">
        <v>3023</v>
      </c>
      <c r="G2838" t="s">
        <v>46</v>
      </c>
      <c r="H2838" t="s">
        <v>6407</v>
      </c>
      <c r="I2838" t="s">
        <v>48</v>
      </c>
      <c r="J2838" t="s">
        <v>22</v>
      </c>
      <c r="K2838" t="s">
        <v>22</v>
      </c>
      <c r="L2838" t="s">
        <v>41</v>
      </c>
      <c r="M2838">
        <f t="shared" si="178"/>
        <v>0</v>
      </c>
      <c r="N2838" t="s">
        <v>24</v>
      </c>
      <c r="O2838" t="s">
        <v>6408</v>
      </c>
      <c r="P2838">
        <f t="shared" si="179"/>
        <v>32249.14</v>
      </c>
      <c r="Q2838">
        <v>37499</v>
      </c>
      <c r="R2838">
        <v>261</v>
      </c>
      <c r="S2838">
        <f t="shared" si="180"/>
        <v>2</v>
      </c>
    </row>
    <row r="2839" spans="1:19" x14ac:dyDescent="0.25">
      <c r="A2839" t="s">
        <v>277</v>
      </c>
      <c r="B2839" t="s">
        <v>3463</v>
      </c>
      <c r="C2839">
        <v>1995</v>
      </c>
      <c r="D2839">
        <f t="shared" si="177"/>
        <v>80306.066000000006</v>
      </c>
      <c r="E2839">
        <v>49900</v>
      </c>
      <c r="F2839" t="s">
        <v>6409</v>
      </c>
      <c r="G2839" t="s">
        <v>136</v>
      </c>
      <c r="H2839" t="s">
        <v>136</v>
      </c>
      <c r="I2839" t="s">
        <v>134</v>
      </c>
      <c r="J2839" t="s">
        <v>61</v>
      </c>
      <c r="K2839" t="s">
        <v>33</v>
      </c>
      <c r="L2839" t="s">
        <v>23</v>
      </c>
      <c r="M2839">
        <f t="shared" si="178"/>
        <v>1</v>
      </c>
      <c r="N2839" t="s">
        <v>24</v>
      </c>
      <c r="O2839" t="s">
        <v>6410</v>
      </c>
      <c r="P2839">
        <f t="shared" si="179"/>
        <v>84273.98</v>
      </c>
      <c r="Q2839">
        <v>97993</v>
      </c>
      <c r="R2839" t="e">
        <v>#VALUE!</v>
      </c>
      <c r="S2839" t="e">
        <f t="shared" si="180"/>
        <v>#VALUE!</v>
      </c>
    </row>
    <row r="2840" spans="1:19" x14ac:dyDescent="0.25">
      <c r="A2840" t="s">
        <v>237</v>
      </c>
      <c r="B2840" t="s">
        <v>5057</v>
      </c>
      <c r="C2840">
        <v>2020</v>
      </c>
      <c r="D2840">
        <f t="shared" si="177"/>
        <v>195071.32008</v>
      </c>
      <c r="E2840">
        <v>121212</v>
      </c>
      <c r="F2840" t="s">
        <v>6411</v>
      </c>
      <c r="G2840" t="s">
        <v>29</v>
      </c>
      <c r="H2840" t="s">
        <v>758</v>
      </c>
      <c r="I2840" t="s">
        <v>289</v>
      </c>
      <c r="J2840" t="s">
        <v>118</v>
      </c>
      <c r="K2840" t="s">
        <v>6412</v>
      </c>
      <c r="L2840" t="s">
        <v>23</v>
      </c>
      <c r="M2840">
        <f t="shared" si="178"/>
        <v>1</v>
      </c>
      <c r="N2840" t="s">
        <v>24</v>
      </c>
      <c r="O2840" t="s">
        <v>6413</v>
      </c>
      <c r="P2840">
        <f t="shared" si="179"/>
        <v>15812.82</v>
      </c>
      <c r="Q2840">
        <v>18387</v>
      </c>
      <c r="R2840" t="e">
        <v>#VALUE!</v>
      </c>
      <c r="S2840" t="e">
        <f t="shared" si="180"/>
        <v>#VALUE!</v>
      </c>
    </row>
    <row r="2841" spans="1:19" x14ac:dyDescent="0.25">
      <c r="A2841" t="s">
        <v>120</v>
      </c>
      <c r="B2841" t="s">
        <v>6414</v>
      </c>
      <c r="C2841">
        <v>2018</v>
      </c>
      <c r="D2841">
        <f t="shared" si="177"/>
        <v>23143.918539999999</v>
      </c>
      <c r="E2841">
        <v>14381</v>
      </c>
      <c r="F2841" t="s">
        <v>6415</v>
      </c>
      <c r="G2841" t="s">
        <v>29</v>
      </c>
      <c r="H2841" t="s">
        <v>777</v>
      </c>
      <c r="I2841" t="s">
        <v>2295</v>
      </c>
      <c r="J2841" t="s">
        <v>6416</v>
      </c>
      <c r="K2841" t="s">
        <v>22</v>
      </c>
      <c r="L2841" t="s">
        <v>41</v>
      </c>
      <c r="M2841">
        <f t="shared" si="178"/>
        <v>0</v>
      </c>
      <c r="O2841" t="s">
        <v>6417</v>
      </c>
      <c r="P2841">
        <f t="shared" si="179"/>
        <v>176214</v>
      </c>
      <c r="Q2841">
        <v>204900</v>
      </c>
      <c r="R2841" t="e">
        <v>#VALUE!</v>
      </c>
      <c r="S2841" t="e">
        <f t="shared" si="180"/>
        <v>#VALUE!</v>
      </c>
    </row>
    <row r="2842" spans="1:19" x14ac:dyDescent="0.25">
      <c r="A2842" t="s">
        <v>277</v>
      </c>
      <c r="B2842" t="s">
        <v>6418</v>
      </c>
      <c r="C2842">
        <v>2022</v>
      </c>
      <c r="D2842">
        <f t="shared" si="177"/>
        <v>21726.09</v>
      </c>
      <c r="E2842">
        <v>13500</v>
      </c>
      <c r="F2842" t="s">
        <v>5867</v>
      </c>
      <c r="G2842" t="s">
        <v>29</v>
      </c>
      <c r="H2842" t="s">
        <v>6419</v>
      </c>
      <c r="I2842" t="s">
        <v>95</v>
      </c>
      <c r="J2842" t="s">
        <v>73</v>
      </c>
      <c r="K2842" t="s">
        <v>22</v>
      </c>
      <c r="L2842" t="s">
        <v>41</v>
      </c>
      <c r="M2842">
        <f t="shared" si="178"/>
        <v>0</v>
      </c>
      <c r="N2842" t="s">
        <v>24</v>
      </c>
      <c r="O2842" t="s">
        <v>1213</v>
      </c>
      <c r="P2842">
        <f t="shared" si="179"/>
        <v>74819.14</v>
      </c>
      <c r="Q2842">
        <v>86999</v>
      </c>
      <c r="R2842">
        <v>325</v>
      </c>
      <c r="S2842">
        <f t="shared" si="180"/>
        <v>2.9</v>
      </c>
    </row>
    <row r="2843" spans="1:19" x14ac:dyDescent="0.25">
      <c r="A2843" t="s">
        <v>68</v>
      </c>
      <c r="B2843" t="s">
        <v>6420</v>
      </c>
      <c r="C2843">
        <v>2019</v>
      </c>
      <c r="D2843">
        <f t="shared" si="177"/>
        <v>53452.618759999998</v>
      </c>
      <c r="E2843">
        <v>33214</v>
      </c>
      <c r="F2843" t="s">
        <v>6421</v>
      </c>
      <c r="G2843" t="s">
        <v>331</v>
      </c>
      <c r="H2843" t="s">
        <v>6422</v>
      </c>
      <c r="I2843" t="s">
        <v>72</v>
      </c>
      <c r="J2843" t="s">
        <v>118</v>
      </c>
      <c r="K2843" t="s">
        <v>22</v>
      </c>
      <c r="L2843" t="s">
        <v>41</v>
      </c>
      <c r="M2843">
        <f t="shared" si="178"/>
        <v>0</v>
      </c>
      <c r="N2843" t="s">
        <v>24</v>
      </c>
      <c r="O2843" t="s">
        <v>1791</v>
      </c>
      <c r="P2843">
        <f t="shared" si="179"/>
        <v>37410</v>
      </c>
      <c r="Q2843">
        <v>43500</v>
      </c>
      <c r="R2843">
        <v>322</v>
      </c>
      <c r="S2843">
        <f t="shared" si="180"/>
        <v>2</v>
      </c>
    </row>
    <row r="2844" spans="1:19" x14ac:dyDescent="0.25">
      <c r="A2844" t="s">
        <v>16</v>
      </c>
      <c r="B2844" t="s">
        <v>3332</v>
      </c>
      <c r="C2844">
        <v>2017</v>
      </c>
      <c r="D2844">
        <f t="shared" si="177"/>
        <v>47827.975460000001</v>
      </c>
      <c r="E2844">
        <v>29719</v>
      </c>
      <c r="F2844" t="s">
        <v>6423</v>
      </c>
      <c r="G2844" t="s">
        <v>19</v>
      </c>
      <c r="H2844" t="s">
        <v>5171</v>
      </c>
      <c r="I2844" t="s">
        <v>72</v>
      </c>
      <c r="J2844" t="s">
        <v>118</v>
      </c>
      <c r="K2844" t="s">
        <v>33</v>
      </c>
      <c r="L2844" t="s">
        <v>41</v>
      </c>
      <c r="M2844">
        <f t="shared" si="178"/>
        <v>0</v>
      </c>
      <c r="N2844" t="s">
        <v>24</v>
      </c>
      <c r="O2844" t="s">
        <v>67</v>
      </c>
      <c r="P2844">
        <f t="shared" si="179"/>
        <v>26660</v>
      </c>
      <c r="Q2844">
        <v>31000</v>
      </c>
      <c r="R2844">
        <v>385</v>
      </c>
      <c r="S2844">
        <f t="shared" si="180"/>
        <v>6.2</v>
      </c>
    </row>
    <row r="2845" spans="1:19" x14ac:dyDescent="0.25">
      <c r="A2845" t="s">
        <v>103</v>
      </c>
      <c r="B2845" t="s">
        <v>6424</v>
      </c>
      <c r="C2845">
        <v>2022</v>
      </c>
      <c r="D2845">
        <f t="shared" si="177"/>
        <v>7274.2168000000001</v>
      </c>
      <c r="E2845">
        <v>4520</v>
      </c>
      <c r="F2845" t="s">
        <v>6425</v>
      </c>
      <c r="G2845" t="s">
        <v>29</v>
      </c>
      <c r="H2845" t="s">
        <v>1391</v>
      </c>
      <c r="I2845" t="s">
        <v>95</v>
      </c>
      <c r="J2845" t="s">
        <v>146</v>
      </c>
      <c r="K2845" t="s">
        <v>146</v>
      </c>
      <c r="L2845" t="s">
        <v>41</v>
      </c>
      <c r="M2845">
        <f t="shared" si="178"/>
        <v>0</v>
      </c>
      <c r="N2845" t="s">
        <v>24</v>
      </c>
      <c r="O2845" t="s">
        <v>1261</v>
      </c>
      <c r="P2845">
        <f t="shared" si="179"/>
        <v>33110</v>
      </c>
      <c r="Q2845">
        <v>38500</v>
      </c>
      <c r="R2845">
        <v>250</v>
      </c>
      <c r="S2845">
        <f t="shared" si="180"/>
        <v>2</v>
      </c>
    </row>
    <row r="2846" spans="1:19" x14ac:dyDescent="0.25">
      <c r="A2846" t="s">
        <v>26</v>
      </c>
      <c r="B2846" t="s">
        <v>6426</v>
      </c>
      <c r="C2846">
        <v>2017</v>
      </c>
      <c r="D2846">
        <f t="shared" si="177"/>
        <v>135392.16485999999</v>
      </c>
      <c r="E2846">
        <v>84129</v>
      </c>
      <c r="F2846" t="s">
        <v>6427</v>
      </c>
      <c r="G2846" t="s">
        <v>29</v>
      </c>
      <c r="H2846" t="s">
        <v>288</v>
      </c>
      <c r="I2846" t="s">
        <v>571</v>
      </c>
      <c r="J2846" t="s">
        <v>6428</v>
      </c>
      <c r="K2846" t="s">
        <v>1103</v>
      </c>
      <c r="L2846" t="s">
        <v>41</v>
      </c>
      <c r="M2846">
        <f t="shared" si="178"/>
        <v>0</v>
      </c>
      <c r="O2846" t="s">
        <v>3547</v>
      </c>
      <c r="P2846">
        <f t="shared" si="179"/>
        <v>12555.14</v>
      </c>
      <c r="Q2846">
        <v>14599</v>
      </c>
      <c r="R2846" t="e">
        <v>#VALUE!</v>
      </c>
      <c r="S2846" t="e">
        <f t="shared" si="180"/>
        <v>#VALUE!</v>
      </c>
    </row>
    <row r="2847" spans="1:19" x14ac:dyDescent="0.25">
      <c r="A2847" t="s">
        <v>130</v>
      </c>
      <c r="B2847" t="s">
        <v>6429</v>
      </c>
      <c r="C2847">
        <v>2019</v>
      </c>
      <c r="D2847">
        <f t="shared" si="177"/>
        <v>116113.88099999999</v>
      </c>
      <c r="E2847">
        <v>72150</v>
      </c>
      <c r="F2847" t="s">
        <v>6430</v>
      </c>
      <c r="G2847" t="s">
        <v>29</v>
      </c>
      <c r="H2847" t="s">
        <v>2170</v>
      </c>
      <c r="I2847" t="s">
        <v>521</v>
      </c>
      <c r="J2847" t="s">
        <v>118</v>
      </c>
      <c r="K2847" t="s">
        <v>22</v>
      </c>
      <c r="L2847" t="s">
        <v>23</v>
      </c>
      <c r="M2847">
        <f t="shared" si="178"/>
        <v>1</v>
      </c>
      <c r="N2847" t="s">
        <v>24</v>
      </c>
      <c r="O2847" t="s">
        <v>4050</v>
      </c>
      <c r="P2847">
        <f t="shared" si="179"/>
        <v>23219.14</v>
      </c>
      <c r="Q2847">
        <v>26999</v>
      </c>
      <c r="R2847">
        <v>300</v>
      </c>
      <c r="S2847">
        <f t="shared" si="180"/>
        <v>3.5</v>
      </c>
    </row>
    <row r="2848" spans="1:19" x14ac:dyDescent="0.25">
      <c r="A2848" t="s">
        <v>503</v>
      </c>
      <c r="B2848" t="s">
        <v>4099</v>
      </c>
      <c r="C2848">
        <v>2015</v>
      </c>
      <c r="D2848">
        <f t="shared" si="177"/>
        <v>152082.63</v>
      </c>
      <c r="E2848">
        <v>94500</v>
      </c>
      <c r="F2848" t="s">
        <v>4627</v>
      </c>
      <c r="G2848" t="s">
        <v>29</v>
      </c>
      <c r="H2848" t="s">
        <v>164</v>
      </c>
      <c r="I2848" t="s">
        <v>72</v>
      </c>
      <c r="J2848" t="s">
        <v>118</v>
      </c>
      <c r="K2848" t="s">
        <v>146</v>
      </c>
      <c r="L2848" t="s">
        <v>23</v>
      </c>
      <c r="M2848">
        <f t="shared" si="178"/>
        <v>1</v>
      </c>
      <c r="N2848" t="s">
        <v>24</v>
      </c>
      <c r="O2848" t="s">
        <v>411</v>
      </c>
      <c r="P2848">
        <f t="shared" si="179"/>
        <v>25800</v>
      </c>
      <c r="Q2848">
        <v>30000</v>
      </c>
      <c r="R2848">
        <v>355</v>
      </c>
      <c r="S2848">
        <f t="shared" si="180"/>
        <v>5.3</v>
      </c>
    </row>
    <row r="2849" spans="1:19" x14ac:dyDescent="0.25">
      <c r="A2849" t="s">
        <v>120</v>
      </c>
      <c r="B2849" t="s">
        <v>848</v>
      </c>
      <c r="C2849">
        <v>2017</v>
      </c>
      <c r="D2849">
        <f t="shared" si="177"/>
        <v>142352.56036</v>
      </c>
      <c r="E2849">
        <v>88454</v>
      </c>
      <c r="F2849" t="s">
        <v>6431</v>
      </c>
      <c r="G2849" t="s">
        <v>29</v>
      </c>
      <c r="H2849" t="s">
        <v>3039</v>
      </c>
      <c r="I2849" t="s">
        <v>191</v>
      </c>
      <c r="J2849" t="s">
        <v>118</v>
      </c>
      <c r="K2849" t="s">
        <v>146</v>
      </c>
      <c r="L2849" t="s">
        <v>41</v>
      </c>
      <c r="M2849">
        <f t="shared" si="178"/>
        <v>0</v>
      </c>
      <c r="N2849" t="s">
        <v>24</v>
      </c>
      <c r="O2849" t="s">
        <v>689</v>
      </c>
      <c r="P2849">
        <f t="shared" si="179"/>
        <v>34399.14</v>
      </c>
      <c r="Q2849">
        <v>39999</v>
      </c>
      <c r="R2849">
        <v>449</v>
      </c>
      <c r="S2849">
        <f t="shared" si="180"/>
        <v>4.7</v>
      </c>
    </row>
    <row r="2850" spans="1:19" x14ac:dyDescent="0.25">
      <c r="A2850" t="s">
        <v>363</v>
      </c>
      <c r="B2850" t="s">
        <v>6432</v>
      </c>
      <c r="C2850">
        <v>2010</v>
      </c>
      <c r="D2850">
        <f t="shared" si="177"/>
        <v>131476.64064</v>
      </c>
      <c r="E2850">
        <v>81696</v>
      </c>
      <c r="F2850" t="s">
        <v>6433</v>
      </c>
      <c r="G2850" t="s">
        <v>29</v>
      </c>
      <c r="H2850" t="s">
        <v>3193</v>
      </c>
      <c r="I2850" t="s">
        <v>21</v>
      </c>
      <c r="J2850" t="s">
        <v>61</v>
      </c>
      <c r="K2850" t="s">
        <v>146</v>
      </c>
      <c r="L2850" t="s">
        <v>23</v>
      </c>
      <c r="M2850">
        <f t="shared" si="178"/>
        <v>1</v>
      </c>
      <c r="N2850" t="s">
        <v>24</v>
      </c>
      <c r="O2850" t="s">
        <v>4673</v>
      </c>
      <c r="P2850">
        <f t="shared" si="179"/>
        <v>8169.14</v>
      </c>
      <c r="Q2850">
        <v>9499</v>
      </c>
      <c r="R2850">
        <v>270</v>
      </c>
      <c r="S2850">
        <f t="shared" si="180"/>
        <v>3</v>
      </c>
    </row>
    <row r="2851" spans="1:19" x14ac:dyDescent="0.25">
      <c r="A2851" t="s">
        <v>363</v>
      </c>
      <c r="B2851" t="s">
        <v>6432</v>
      </c>
      <c r="C2851">
        <v>2005</v>
      </c>
      <c r="D2851">
        <f t="shared" si="177"/>
        <v>151438.894</v>
      </c>
      <c r="E2851">
        <v>94100</v>
      </c>
      <c r="F2851" t="s">
        <v>6434</v>
      </c>
      <c r="G2851" t="s">
        <v>29</v>
      </c>
      <c r="H2851" t="s">
        <v>6435</v>
      </c>
      <c r="I2851" t="s">
        <v>134</v>
      </c>
      <c r="J2851" t="s">
        <v>118</v>
      </c>
      <c r="K2851" t="s">
        <v>146</v>
      </c>
      <c r="L2851" t="s">
        <v>41</v>
      </c>
      <c r="M2851">
        <f t="shared" si="178"/>
        <v>0</v>
      </c>
      <c r="N2851" t="s">
        <v>24</v>
      </c>
      <c r="O2851" t="s">
        <v>6436</v>
      </c>
      <c r="P2851">
        <f t="shared" si="179"/>
        <v>5245.14</v>
      </c>
      <c r="Q2851">
        <v>6099</v>
      </c>
      <c r="R2851">
        <v>255</v>
      </c>
      <c r="S2851">
        <f t="shared" si="180"/>
        <v>3.6</v>
      </c>
    </row>
    <row r="2852" spans="1:19" x14ac:dyDescent="0.25">
      <c r="A2852" t="s">
        <v>16</v>
      </c>
      <c r="B2852" t="s">
        <v>6135</v>
      </c>
      <c r="C2852">
        <v>2022</v>
      </c>
      <c r="D2852">
        <f t="shared" si="177"/>
        <v>28163.45</v>
      </c>
      <c r="E2852">
        <v>17500</v>
      </c>
      <c r="F2852" t="s">
        <v>176</v>
      </c>
      <c r="G2852" t="s">
        <v>46</v>
      </c>
      <c r="H2852" t="s">
        <v>6437</v>
      </c>
      <c r="I2852" t="s">
        <v>165</v>
      </c>
      <c r="J2852" t="s">
        <v>118</v>
      </c>
      <c r="K2852" t="s">
        <v>22</v>
      </c>
      <c r="L2852" t="s">
        <v>41</v>
      </c>
      <c r="M2852">
        <f t="shared" si="178"/>
        <v>0</v>
      </c>
      <c r="N2852" t="s">
        <v>24</v>
      </c>
      <c r="O2852" t="s">
        <v>2540</v>
      </c>
      <c r="P2852">
        <f t="shared" si="179"/>
        <v>39560</v>
      </c>
      <c r="Q2852">
        <v>46000</v>
      </c>
      <c r="R2852">
        <v>318</v>
      </c>
      <c r="S2852">
        <f t="shared" si="180"/>
        <v>3.3</v>
      </c>
    </row>
    <row r="2853" spans="1:19" x14ac:dyDescent="0.25">
      <c r="A2853" t="s">
        <v>56</v>
      </c>
      <c r="B2853" t="s">
        <v>6438</v>
      </c>
      <c r="C2853">
        <v>2016</v>
      </c>
      <c r="D2853">
        <f t="shared" si="177"/>
        <v>212838.43367999999</v>
      </c>
      <c r="E2853">
        <v>132252</v>
      </c>
      <c r="F2853" t="s">
        <v>6439</v>
      </c>
      <c r="G2853" t="s">
        <v>29</v>
      </c>
      <c r="H2853" t="s">
        <v>3672</v>
      </c>
      <c r="I2853" t="s">
        <v>39</v>
      </c>
      <c r="J2853" t="s">
        <v>6440</v>
      </c>
      <c r="K2853" t="s">
        <v>22</v>
      </c>
      <c r="L2853" t="s">
        <v>41</v>
      </c>
      <c r="M2853">
        <f t="shared" si="178"/>
        <v>0</v>
      </c>
      <c r="O2853" t="s">
        <v>6144</v>
      </c>
      <c r="P2853">
        <f t="shared" si="179"/>
        <v>16338.28</v>
      </c>
      <c r="Q2853">
        <v>18998</v>
      </c>
      <c r="R2853" t="e">
        <v>#VALUE!</v>
      </c>
      <c r="S2853">
        <f t="shared" si="180"/>
        <v>3.5</v>
      </c>
    </row>
    <row r="2854" spans="1:19" x14ac:dyDescent="0.25">
      <c r="A2854" t="s">
        <v>97</v>
      </c>
      <c r="B2854" t="s">
        <v>995</v>
      </c>
      <c r="C2854">
        <v>2022</v>
      </c>
      <c r="D2854">
        <f t="shared" si="177"/>
        <v>7140.6415799999995</v>
      </c>
      <c r="E2854">
        <v>4437</v>
      </c>
      <c r="F2854" t="s">
        <v>6441</v>
      </c>
      <c r="G2854" t="s">
        <v>29</v>
      </c>
      <c r="H2854" t="s">
        <v>3094</v>
      </c>
      <c r="I2854" t="s">
        <v>107</v>
      </c>
      <c r="J2854" t="s">
        <v>33</v>
      </c>
      <c r="K2854" t="s">
        <v>22</v>
      </c>
      <c r="L2854" t="s">
        <v>41</v>
      </c>
      <c r="M2854">
        <f t="shared" si="178"/>
        <v>0</v>
      </c>
      <c r="N2854" t="s">
        <v>24</v>
      </c>
      <c r="O2854" t="s">
        <v>333</v>
      </c>
      <c r="P2854">
        <f t="shared" si="179"/>
        <v>36120</v>
      </c>
      <c r="Q2854">
        <v>42000</v>
      </c>
      <c r="R2854">
        <v>295</v>
      </c>
      <c r="S2854">
        <f t="shared" si="180"/>
        <v>3.5</v>
      </c>
    </row>
    <row r="2855" spans="1:19" x14ac:dyDescent="0.25">
      <c r="A2855" t="s">
        <v>426</v>
      </c>
      <c r="B2855" t="s">
        <v>3793</v>
      </c>
      <c r="C2855">
        <v>2018</v>
      </c>
      <c r="D2855">
        <f t="shared" si="177"/>
        <v>113458.47</v>
      </c>
      <c r="E2855">
        <v>70500</v>
      </c>
      <c r="F2855" t="s">
        <v>6442</v>
      </c>
      <c r="G2855" t="s">
        <v>29</v>
      </c>
      <c r="H2855" t="s">
        <v>782</v>
      </c>
      <c r="I2855" t="s">
        <v>107</v>
      </c>
      <c r="J2855" t="s">
        <v>118</v>
      </c>
      <c r="K2855" t="s">
        <v>22</v>
      </c>
      <c r="L2855" t="s">
        <v>41</v>
      </c>
      <c r="M2855">
        <f t="shared" si="178"/>
        <v>0</v>
      </c>
      <c r="N2855" t="s">
        <v>24</v>
      </c>
      <c r="O2855" t="s">
        <v>598</v>
      </c>
      <c r="P2855">
        <f t="shared" si="179"/>
        <v>19780</v>
      </c>
      <c r="Q2855">
        <v>23000</v>
      </c>
      <c r="R2855">
        <v>220</v>
      </c>
      <c r="S2855">
        <f t="shared" si="180"/>
        <v>2</v>
      </c>
    </row>
    <row r="2856" spans="1:19" x14ac:dyDescent="0.25">
      <c r="A2856" t="s">
        <v>130</v>
      </c>
      <c r="B2856" t="s">
        <v>6443</v>
      </c>
      <c r="C2856">
        <v>1994</v>
      </c>
      <c r="D2856">
        <f t="shared" si="177"/>
        <v>143463.00495999999</v>
      </c>
      <c r="E2856">
        <v>89144</v>
      </c>
      <c r="F2856" t="s">
        <v>6444</v>
      </c>
      <c r="G2856" t="s">
        <v>136</v>
      </c>
      <c r="H2856" t="s">
        <v>136</v>
      </c>
      <c r="I2856" t="s">
        <v>72</v>
      </c>
      <c r="J2856" t="s">
        <v>214</v>
      </c>
      <c r="K2856" t="s">
        <v>33</v>
      </c>
      <c r="L2856" t="s">
        <v>41</v>
      </c>
      <c r="M2856">
        <f t="shared" si="178"/>
        <v>0</v>
      </c>
      <c r="N2856" t="s">
        <v>24</v>
      </c>
      <c r="O2856" t="s">
        <v>6445</v>
      </c>
      <c r="P2856">
        <f t="shared" si="179"/>
        <v>5073.1400000000003</v>
      </c>
      <c r="Q2856">
        <v>5899</v>
      </c>
      <c r="R2856" t="e">
        <v>#VALUE!</v>
      </c>
      <c r="S2856" t="e">
        <f t="shared" si="180"/>
        <v>#VALUE!</v>
      </c>
    </row>
    <row r="2857" spans="1:19" x14ac:dyDescent="0.25">
      <c r="A2857" t="s">
        <v>97</v>
      </c>
      <c r="B2857" t="s">
        <v>6446</v>
      </c>
      <c r="C2857">
        <v>2008</v>
      </c>
      <c r="D2857">
        <f t="shared" si="177"/>
        <v>273587.8</v>
      </c>
      <c r="E2857">
        <v>170000</v>
      </c>
      <c r="F2857" t="s">
        <v>4067</v>
      </c>
      <c r="G2857" t="s">
        <v>29</v>
      </c>
      <c r="H2857" t="s">
        <v>6447</v>
      </c>
      <c r="I2857" t="s">
        <v>72</v>
      </c>
      <c r="J2857" t="s">
        <v>33</v>
      </c>
      <c r="K2857" t="s">
        <v>33</v>
      </c>
      <c r="L2857" t="s">
        <v>41</v>
      </c>
      <c r="M2857">
        <f t="shared" si="178"/>
        <v>0</v>
      </c>
      <c r="N2857" t="s">
        <v>24</v>
      </c>
      <c r="O2857" t="s">
        <v>6448</v>
      </c>
      <c r="P2857">
        <f t="shared" si="179"/>
        <v>4471.1400000000003</v>
      </c>
      <c r="Q2857">
        <v>5199</v>
      </c>
      <c r="R2857">
        <v>126</v>
      </c>
      <c r="S2857">
        <f t="shared" si="180"/>
        <v>1.8</v>
      </c>
    </row>
    <row r="2858" spans="1:19" x14ac:dyDescent="0.25">
      <c r="A2858" t="s">
        <v>237</v>
      </c>
      <c r="B2858" t="s">
        <v>6449</v>
      </c>
      <c r="C2858">
        <v>2008</v>
      </c>
      <c r="D2858">
        <f t="shared" si="177"/>
        <v>196339.48</v>
      </c>
      <c r="E2858">
        <v>122000</v>
      </c>
      <c r="F2858" t="s">
        <v>1307</v>
      </c>
      <c r="G2858" t="s">
        <v>29</v>
      </c>
      <c r="H2858" t="s">
        <v>5639</v>
      </c>
      <c r="I2858" t="s">
        <v>72</v>
      </c>
      <c r="J2858" t="s">
        <v>40</v>
      </c>
      <c r="K2858" t="s">
        <v>33</v>
      </c>
      <c r="L2858" t="s">
        <v>41</v>
      </c>
      <c r="M2858">
        <f t="shared" si="178"/>
        <v>0</v>
      </c>
      <c r="N2858" t="s">
        <v>24</v>
      </c>
      <c r="O2858" t="s">
        <v>1035</v>
      </c>
      <c r="P2858">
        <f t="shared" si="179"/>
        <v>9030</v>
      </c>
      <c r="Q2858">
        <v>10500</v>
      </c>
      <c r="R2858">
        <v>166</v>
      </c>
      <c r="S2858">
        <f t="shared" si="180"/>
        <v>2.4</v>
      </c>
    </row>
    <row r="2859" spans="1:19" x14ac:dyDescent="0.25">
      <c r="A2859" t="s">
        <v>97</v>
      </c>
      <c r="B2859" t="s">
        <v>6450</v>
      </c>
      <c r="C2859">
        <v>2008</v>
      </c>
      <c r="D2859">
        <f t="shared" si="177"/>
        <v>93103.537679999994</v>
      </c>
      <c r="E2859">
        <v>57852</v>
      </c>
      <c r="F2859" t="s">
        <v>6451</v>
      </c>
      <c r="G2859" t="s">
        <v>29</v>
      </c>
      <c r="H2859" t="s">
        <v>5103</v>
      </c>
      <c r="I2859" t="s">
        <v>72</v>
      </c>
      <c r="J2859" t="s">
        <v>61</v>
      </c>
      <c r="K2859" t="s">
        <v>33</v>
      </c>
      <c r="M2859">
        <f t="shared" si="178"/>
        <v>0</v>
      </c>
      <c r="O2859" t="s">
        <v>2460</v>
      </c>
      <c r="P2859">
        <f t="shared" si="179"/>
        <v>11954</v>
      </c>
      <c r="Q2859">
        <v>13900</v>
      </c>
      <c r="R2859">
        <v>210</v>
      </c>
      <c r="S2859">
        <f t="shared" si="180"/>
        <v>3.3</v>
      </c>
    </row>
    <row r="2860" spans="1:19" x14ac:dyDescent="0.25">
      <c r="A2860" t="s">
        <v>26</v>
      </c>
      <c r="B2860" t="s">
        <v>4035</v>
      </c>
      <c r="C2860">
        <v>2010</v>
      </c>
      <c r="D2860">
        <f t="shared" si="177"/>
        <v>193637.39814</v>
      </c>
      <c r="E2860">
        <v>120321</v>
      </c>
      <c r="F2860" t="s">
        <v>6452</v>
      </c>
      <c r="G2860" t="s">
        <v>29</v>
      </c>
      <c r="H2860" t="s">
        <v>4037</v>
      </c>
      <c r="I2860" t="s">
        <v>107</v>
      </c>
      <c r="J2860" t="s">
        <v>118</v>
      </c>
      <c r="K2860" t="s">
        <v>146</v>
      </c>
      <c r="L2860" t="s">
        <v>41</v>
      </c>
      <c r="M2860">
        <f t="shared" si="178"/>
        <v>0</v>
      </c>
      <c r="N2860" t="s">
        <v>24</v>
      </c>
      <c r="O2860" t="s">
        <v>1035</v>
      </c>
      <c r="P2860">
        <f t="shared" si="179"/>
        <v>9030</v>
      </c>
      <c r="Q2860">
        <v>10500</v>
      </c>
      <c r="R2860">
        <v>378</v>
      </c>
      <c r="S2860">
        <f t="shared" si="180"/>
        <v>4.5999999999999996</v>
      </c>
    </row>
    <row r="2861" spans="1:19" x14ac:dyDescent="0.25">
      <c r="A2861" t="s">
        <v>68</v>
      </c>
      <c r="B2861" t="s">
        <v>6453</v>
      </c>
      <c r="C2861">
        <v>2004</v>
      </c>
      <c r="D2861">
        <f t="shared" si="177"/>
        <v>286462.52</v>
      </c>
      <c r="E2861">
        <v>178000</v>
      </c>
      <c r="F2861" t="s">
        <v>1609</v>
      </c>
      <c r="G2861" t="s">
        <v>29</v>
      </c>
      <c r="H2861" t="s">
        <v>1890</v>
      </c>
      <c r="I2861" t="s">
        <v>247</v>
      </c>
      <c r="J2861" t="s">
        <v>40</v>
      </c>
      <c r="K2861" t="s">
        <v>108</v>
      </c>
      <c r="L2861" t="s">
        <v>41</v>
      </c>
      <c r="M2861">
        <f t="shared" si="178"/>
        <v>0</v>
      </c>
      <c r="N2861" t="s">
        <v>24</v>
      </c>
      <c r="O2861" t="s">
        <v>1916</v>
      </c>
      <c r="P2861">
        <f t="shared" si="179"/>
        <v>4945</v>
      </c>
      <c r="Q2861">
        <v>5750</v>
      </c>
      <c r="R2861">
        <v>184</v>
      </c>
      <c r="S2861">
        <f t="shared" si="180"/>
        <v>2.5</v>
      </c>
    </row>
    <row r="2862" spans="1:19" x14ac:dyDescent="0.25">
      <c r="A2862" t="s">
        <v>68</v>
      </c>
      <c r="B2862" t="s">
        <v>1703</v>
      </c>
      <c r="C2862">
        <v>2002</v>
      </c>
      <c r="D2862">
        <f t="shared" si="177"/>
        <v>96970.781700000007</v>
      </c>
      <c r="E2862">
        <v>60255</v>
      </c>
      <c r="F2862" t="s">
        <v>6454</v>
      </c>
      <c r="G2862" t="s">
        <v>29</v>
      </c>
      <c r="H2862" t="s">
        <v>4329</v>
      </c>
      <c r="I2862" t="s">
        <v>134</v>
      </c>
      <c r="J2862" t="s">
        <v>101</v>
      </c>
      <c r="K2862" t="s">
        <v>22</v>
      </c>
      <c r="L2862" t="s">
        <v>41</v>
      </c>
      <c r="M2862">
        <f t="shared" si="178"/>
        <v>0</v>
      </c>
      <c r="N2862" t="s">
        <v>24</v>
      </c>
      <c r="O2862" t="s">
        <v>6084</v>
      </c>
      <c r="P2862">
        <f t="shared" si="179"/>
        <v>24725</v>
      </c>
      <c r="Q2862">
        <v>28750</v>
      </c>
      <c r="R2862">
        <v>333</v>
      </c>
      <c r="S2862">
        <f t="shared" si="180"/>
        <v>3.2</v>
      </c>
    </row>
    <row r="2863" spans="1:19" x14ac:dyDescent="0.25">
      <c r="A2863" t="s">
        <v>84</v>
      </c>
      <c r="B2863" t="s">
        <v>6455</v>
      </c>
      <c r="C2863">
        <v>2019</v>
      </c>
      <c r="D2863">
        <f t="shared" si="177"/>
        <v>125029.6246</v>
      </c>
      <c r="E2863">
        <v>77690</v>
      </c>
      <c r="F2863" t="s">
        <v>6456</v>
      </c>
      <c r="G2863" t="s">
        <v>29</v>
      </c>
      <c r="H2863" t="s">
        <v>2355</v>
      </c>
      <c r="I2863" t="s">
        <v>95</v>
      </c>
      <c r="J2863" t="s">
        <v>118</v>
      </c>
      <c r="K2863" t="s">
        <v>146</v>
      </c>
      <c r="L2863" t="s">
        <v>41</v>
      </c>
      <c r="M2863">
        <f t="shared" si="178"/>
        <v>0</v>
      </c>
      <c r="N2863" t="s">
        <v>24</v>
      </c>
      <c r="O2863" t="s">
        <v>1791</v>
      </c>
      <c r="P2863">
        <f t="shared" si="179"/>
        <v>37410</v>
      </c>
      <c r="Q2863">
        <v>43500</v>
      </c>
      <c r="R2863">
        <v>380</v>
      </c>
      <c r="S2863">
        <f t="shared" si="180"/>
        <v>3</v>
      </c>
    </row>
    <row r="2864" spans="1:19" x14ac:dyDescent="0.25">
      <c r="A2864" t="s">
        <v>148</v>
      </c>
      <c r="B2864" t="s">
        <v>6457</v>
      </c>
      <c r="C2864">
        <v>2009</v>
      </c>
      <c r="D2864">
        <f t="shared" si="177"/>
        <v>28968.12</v>
      </c>
      <c r="E2864">
        <v>18000</v>
      </c>
      <c r="F2864" t="s">
        <v>3244</v>
      </c>
      <c r="G2864" t="s">
        <v>29</v>
      </c>
      <c r="H2864" t="s">
        <v>6458</v>
      </c>
      <c r="I2864" t="s">
        <v>134</v>
      </c>
      <c r="J2864" t="s">
        <v>33</v>
      </c>
      <c r="K2864" t="s">
        <v>22</v>
      </c>
      <c r="L2864" t="s">
        <v>41</v>
      </c>
      <c r="M2864">
        <f t="shared" si="178"/>
        <v>0</v>
      </c>
      <c r="N2864" t="s">
        <v>24</v>
      </c>
      <c r="O2864" t="s">
        <v>3075</v>
      </c>
      <c r="P2864">
        <f t="shared" si="179"/>
        <v>67080</v>
      </c>
      <c r="Q2864">
        <v>78000</v>
      </c>
      <c r="R2864">
        <v>638</v>
      </c>
      <c r="S2864">
        <f t="shared" si="180"/>
        <v>6.2</v>
      </c>
    </row>
    <row r="2865" spans="1:19" x14ac:dyDescent="0.25">
      <c r="A2865" t="s">
        <v>237</v>
      </c>
      <c r="B2865" t="s">
        <v>6459</v>
      </c>
      <c r="C2865">
        <v>2001</v>
      </c>
      <c r="D2865">
        <f t="shared" si="177"/>
        <v>201167.5</v>
      </c>
      <c r="E2865">
        <v>125000</v>
      </c>
      <c r="F2865" t="s">
        <v>2108</v>
      </c>
      <c r="G2865" t="s">
        <v>29</v>
      </c>
      <c r="H2865" t="s">
        <v>6460</v>
      </c>
      <c r="I2865" t="s">
        <v>839</v>
      </c>
      <c r="J2865" t="s">
        <v>214</v>
      </c>
      <c r="K2865" t="s">
        <v>22</v>
      </c>
      <c r="L2865" t="s">
        <v>41</v>
      </c>
      <c r="M2865">
        <f t="shared" si="178"/>
        <v>0</v>
      </c>
      <c r="N2865" t="s">
        <v>24</v>
      </c>
      <c r="O2865" t="s">
        <v>546</v>
      </c>
      <c r="P2865">
        <f t="shared" si="179"/>
        <v>15480</v>
      </c>
      <c r="Q2865">
        <v>18000</v>
      </c>
      <c r="R2865">
        <v>200</v>
      </c>
      <c r="S2865">
        <f t="shared" si="180"/>
        <v>2.2000000000000002</v>
      </c>
    </row>
    <row r="2866" spans="1:19" x14ac:dyDescent="0.25">
      <c r="A2866" t="s">
        <v>35</v>
      </c>
      <c r="B2866" t="s">
        <v>6401</v>
      </c>
      <c r="C2866">
        <v>2021</v>
      </c>
      <c r="D2866">
        <f t="shared" si="177"/>
        <v>10378.63366</v>
      </c>
      <c r="E2866">
        <v>6449</v>
      </c>
      <c r="F2866" t="s">
        <v>6461</v>
      </c>
      <c r="G2866" t="s">
        <v>29</v>
      </c>
      <c r="H2866" t="s">
        <v>6462</v>
      </c>
      <c r="I2866" t="s">
        <v>571</v>
      </c>
      <c r="J2866" t="s">
        <v>61</v>
      </c>
      <c r="K2866" t="s">
        <v>22</v>
      </c>
      <c r="L2866" t="s">
        <v>23</v>
      </c>
      <c r="M2866">
        <f t="shared" si="178"/>
        <v>1</v>
      </c>
      <c r="O2866" t="s">
        <v>1021</v>
      </c>
      <c r="P2866">
        <f t="shared" si="179"/>
        <v>30959.14</v>
      </c>
      <c r="Q2866">
        <v>35999</v>
      </c>
      <c r="R2866" t="e">
        <v>#VALUE!</v>
      </c>
      <c r="S2866" t="e">
        <f t="shared" si="180"/>
        <v>#VALUE!</v>
      </c>
    </row>
    <row r="2867" spans="1:19" x14ac:dyDescent="0.25">
      <c r="A2867" t="s">
        <v>426</v>
      </c>
      <c r="B2867" t="s">
        <v>3793</v>
      </c>
      <c r="C2867">
        <v>2019</v>
      </c>
      <c r="D2867">
        <f t="shared" si="177"/>
        <v>53108.22</v>
      </c>
      <c r="E2867">
        <v>33000</v>
      </c>
      <c r="F2867" t="s">
        <v>474</v>
      </c>
      <c r="G2867" t="s">
        <v>29</v>
      </c>
      <c r="H2867" t="s">
        <v>271</v>
      </c>
      <c r="I2867" t="s">
        <v>134</v>
      </c>
      <c r="J2867" t="s">
        <v>22</v>
      </c>
      <c r="K2867" t="s">
        <v>22</v>
      </c>
      <c r="L2867" t="s">
        <v>41</v>
      </c>
      <c r="M2867">
        <f t="shared" si="178"/>
        <v>0</v>
      </c>
      <c r="N2867" t="s">
        <v>24</v>
      </c>
      <c r="O2867" t="s">
        <v>1225</v>
      </c>
      <c r="P2867">
        <f t="shared" si="179"/>
        <v>23650</v>
      </c>
      <c r="Q2867">
        <v>27500</v>
      </c>
      <c r="R2867">
        <v>228</v>
      </c>
      <c r="S2867">
        <f t="shared" si="180"/>
        <v>2</v>
      </c>
    </row>
    <row r="2868" spans="1:19" x14ac:dyDescent="0.25">
      <c r="A2868" t="s">
        <v>130</v>
      </c>
      <c r="B2868" t="s">
        <v>6463</v>
      </c>
      <c r="C2868">
        <v>2009</v>
      </c>
      <c r="D2868">
        <f t="shared" si="177"/>
        <v>140221.7942</v>
      </c>
      <c r="E2868">
        <v>87130</v>
      </c>
      <c r="F2868" t="s">
        <v>6464</v>
      </c>
      <c r="G2868" t="s">
        <v>29</v>
      </c>
      <c r="H2868" t="s">
        <v>4605</v>
      </c>
      <c r="I2868" t="s">
        <v>72</v>
      </c>
      <c r="J2868" t="s">
        <v>108</v>
      </c>
      <c r="K2868" t="s">
        <v>22</v>
      </c>
      <c r="L2868" t="s">
        <v>41</v>
      </c>
      <c r="M2868">
        <f t="shared" si="178"/>
        <v>0</v>
      </c>
      <c r="N2868" t="s">
        <v>24</v>
      </c>
      <c r="O2868" t="s">
        <v>231</v>
      </c>
      <c r="P2868">
        <f t="shared" si="179"/>
        <v>17200</v>
      </c>
      <c r="Q2868">
        <v>20000</v>
      </c>
      <c r="R2868">
        <v>317</v>
      </c>
      <c r="S2868">
        <f t="shared" si="180"/>
        <v>5.6</v>
      </c>
    </row>
    <row r="2869" spans="1:19" x14ac:dyDescent="0.25">
      <c r="A2869" t="s">
        <v>35</v>
      </c>
      <c r="B2869" t="s">
        <v>6465</v>
      </c>
      <c r="C2869">
        <v>1998</v>
      </c>
      <c r="D2869">
        <f t="shared" si="177"/>
        <v>265541.09999999998</v>
      </c>
      <c r="E2869">
        <v>165000</v>
      </c>
      <c r="F2869" t="s">
        <v>4565</v>
      </c>
      <c r="G2869" t="s">
        <v>29</v>
      </c>
      <c r="H2869" t="s">
        <v>881</v>
      </c>
      <c r="I2869" t="s">
        <v>72</v>
      </c>
      <c r="J2869" t="s">
        <v>135</v>
      </c>
      <c r="K2869" t="s">
        <v>146</v>
      </c>
      <c r="L2869" t="s">
        <v>41</v>
      </c>
      <c r="M2869">
        <f t="shared" si="178"/>
        <v>0</v>
      </c>
      <c r="N2869" t="s">
        <v>24</v>
      </c>
      <c r="O2869" t="s">
        <v>4064</v>
      </c>
      <c r="P2869">
        <f t="shared" si="179"/>
        <v>7482</v>
      </c>
      <c r="Q2869">
        <v>8700</v>
      </c>
      <c r="R2869">
        <v>225</v>
      </c>
      <c r="S2869">
        <f t="shared" si="180"/>
        <v>3</v>
      </c>
    </row>
    <row r="2870" spans="1:19" x14ac:dyDescent="0.25">
      <c r="A2870" t="s">
        <v>97</v>
      </c>
      <c r="B2870" t="s">
        <v>5101</v>
      </c>
      <c r="C2870">
        <v>2008</v>
      </c>
      <c r="D2870">
        <f t="shared" si="177"/>
        <v>117481.81999999999</v>
      </c>
      <c r="E2870">
        <v>73000</v>
      </c>
      <c r="F2870" t="s">
        <v>2458</v>
      </c>
      <c r="G2870" t="s">
        <v>29</v>
      </c>
      <c r="H2870" t="s">
        <v>5103</v>
      </c>
      <c r="I2870" t="s">
        <v>247</v>
      </c>
      <c r="J2870" t="s">
        <v>40</v>
      </c>
      <c r="K2870" t="s">
        <v>146</v>
      </c>
      <c r="L2870" t="s">
        <v>23</v>
      </c>
      <c r="M2870">
        <f t="shared" si="178"/>
        <v>1</v>
      </c>
      <c r="N2870" t="s">
        <v>24</v>
      </c>
      <c r="O2870" t="s">
        <v>818</v>
      </c>
      <c r="P2870">
        <f t="shared" si="179"/>
        <v>9890</v>
      </c>
      <c r="Q2870">
        <v>11500</v>
      </c>
      <c r="R2870">
        <v>210</v>
      </c>
      <c r="S2870">
        <f t="shared" si="180"/>
        <v>3.3</v>
      </c>
    </row>
    <row r="2871" spans="1:19" x14ac:dyDescent="0.25">
      <c r="A2871" t="s">
        <v>277</v>
      </c>
      <c r="B2871" t="s">
        <v>2161</v>
      </c>
      <c r="C2871">
        <v>2020</v>
      </c>
      <c r="D2871">
        <f t="shared" si="177"/>
        <v>35975.18636</v>
      </c>
      <c r="E2871">
        <v>22354</v>
      </c>
      <c r="F2871" t="s">
        <v>6466</v>
      </c>
      <c r="G2871" t="s">
        <v>29</v>
      </c>
      <c r="H2871" t="s">
        <v>1436</v>
      </c>
      <c r="I2871" t="s">
        <v>337</v>
      </c>
      <c r="J2871" t="s">
        <v>22</v>
      </c>
      <c r="K2871" t="s">
        <v>22</v>
      </c>
      <c r="L2871" t="s">
        <v>41</v>
      </c>
      <c r="M2871">
        <f t="shared" si="178"/>
        <v>0</v>
      </c>
      <c r="O2871" t="s">
        <v>3166</v>
      </c>
      <c r="P2871">
        <f t="shared" si="179"/>
        <v>47214</v>
      </c>
      <c r="Q2871">
        <v>54900</v>
      </c>
      <c r="R2871" t="e">
        <v>#VALUE!</v>
      </c>
      <c r="S2871" t="e">
        <f t="shared" si="180"/>
        <v>#VALUE!</v>
      </c>
    </row>
    <row r="2872" spans="1:19" x14ac:dyDescent="0.25">
      <c r="A2872" t="s">
        <v>79</v>
      </c>
      <c r="B2872" t="s">
        <v>840</v>
      </c>
      <c r="C2872">
        <v>2023</v>
      </c>
      <c r="D2872">
        <f t="shared" si="177"/>
        <v>9958.5959199999998</v>
      </c>
      <c r="E2872">
        <v>6188</v>
      </c>
      <c r="F2872" t="s">
        <v>6467</v>
      </c>
      <c r="H2872" t="s">
        <v>710</v>
      </c>
      <c r="I2872" t="s">
        <v>72</v>
      </c>
      <c r="J2872" t="s">
        <v>33</v>
      </c>
      <c r="K2872" t="s">
        <v>118</v>
      </c>
      <c r="L2872" t="s">
        <v>41</v>
      </c>
      <c r="M2872">
        <f t="shared" si="178"/>
        <v>0</v>
      </c>
      <c r="N2872" t="s">
        <v>24</v>
      </c>
      <c r="O2872" t="s">
        <v>967</v>
      </c>
      <c r="P2872">
        <f t="shared" si="179"/>
        <v>46354</v>
      </c>
      <c r="Q2872">
        <v>53900</v>
      </c>
      <c r="R2872">
        <v>455</v>
      </c>
      <c r="S2872" t="e">
        <f t="shared" si="180"/>
        <v>#VALUE!</v>
      </c>
    </row>
    <row r="2873" spans="1:19" x14ac:dyDescent="0.25">
      <c r="A2873" t="s">
        <v>503</v>
      </c>
      <c r="B2873" t="s">
        <v>2137</v>
      </c>
      <c r="C2873">
        <v>2019</v>
      </c>
      <c r="D2873">
        <f t="shared" si="177"/>
        <v>97859.13738</v>
      </c>
      <c r="E2873">
        <v>60807</v>
      </c>
      <c r="F2873" t="s">
        <v>6468</v>
      </c>
      <c r="G2873" t="s">
        <v>29</v>
      </c>
      <c r="H2873" t="s">
        <v>53</v>
      </c>
      <c r="I2873" t="s">
        <v>123</v>
      </c>
      <c r="J2873" t="s">
        <v>6469</v>
      </c>
      <c r="K2873" t="s">
        <v>6470</v>
      </c>
      <c r="L2873" t="s">
        <v>23</v>
      </c>
      <c r="M2873">
        <f t="shared" si="178"/>
        <v>1</v>
      </c>
      <c r="N2873" t="s">
        <v>24</v>
      </c>
      <c r="O2873" t="s">
        <v>6471</v>
      </c>
      <c r="P2873">
        <f t="shared" si="179"/>
        <v>22295.5</v>
      </c>
      <c r="Q2873">
        <v>25925</v>
      </c>
      <c r="R2873" t="e">
        <v>#VALUE!</v>
      </c>
      <c r="S2873" t="e">
        <f t="shared" si="180"/>
        <v>#VALUE!</v>
      </c>
    </row>
    <row r="2874" spans="1:19" x14ac:dyDescent="0.25">
      <c r="A2874" t="s">
        <v>210</v>
      </c>
      <c r="B2874" t="s">
        <v>5415</v>
      </c>
      <c r="C2874">
        <v>2014</v>
      </c>
      <c r="D2874">
        <f t="shared" si="177"/>
        <v>168980.7</v>
      </c>
      <c r="E2874">
        <v>105000</v>
      </c>
      <c r="F2874" t="s">
        <v>574</v>
      </c>
      <c r="G2874" t="s">
        <v>29</v>
      </c>
      <c r="H2874" t="s">
        <v>2519</v>
      </c>
      <c r="I2874" t="s">
        <v>72</v>
      </c>
      <c r="J2874" t="s">
        <v>22</v>
      </c>
      <c r="K2874" t="s">
        <v>22</v>
      </c>
      <c r="L2874" t="s">
        <v>41</v>
      </c>
      <c r="M2874">
        <f t="shared" si="178"/>
        <v>0</v>
      </c>
      <c r="N2874" t="s">
        <v>24</v>
      </c>
      <c r="O2874" t="s">
        <v>6472</v>
      </c>
      <c r="P2874">
        <f t="shared" si="179"/>
        <v>9417</v>
      </c>
      <c r="Q2874">
        <v>10950</v>
      </c>
      <c r="R2874">
        <v>158</v>
      </c>
      <c r="S2874">
        <f t="shared" si="180"/>
        <v>2</v>
      </c>
    </row>
    <row r="2875" spans="1:19" x14ac:dyDescent="0.25">
      <c r="A2875" t="s">
        <v>50</v>
      </c>
      <c r="B2875" t="s">
        <v>5036</v>
      </c>
      <c r="C2875">
        <v>2018</v>
      </c>
      <c r="D2875">
        <f t="shared" si="177"/>
        <v>102032.156</v>
      </c>
      <c r="E2875">
        <v>63400</v>
      </c>
      <c r="F2875" t="s">
        <v>6473</v>
      </c>
      <c r="G2875" t="s">
        <v>29</v>
      </c>
      <c r="H2875" t="s">
        <v>1694</v>
      </c>
      <c r="I2875" t="s">
        <v>72</v>
      </c>
      <c r="J2875" t="s">
        <v>22</v>
      </c>
      <c r="K2875" t="s">
        <v>22</v>
      </c>
      <c r="L2875" t="s">
        <v>41</v>
      </c>
      <c r="M2875">
        <f t="shared" si="178"/>
        <v>0</v>
      </c>
      <c r="N2875" t="s">
        <v>24</v>
      </c>
      <c r="O2875" t="s">
        <v>476</v>
      </c>
      <c r="P2875">
        <f t="shared" si="179"/>
        <v>25714</v>
      </c>
      <c r="Q2875">
        <v>29900</v>
      </c>
      <c r="R2875">
        <v>333</v>
      </c>
      <c r="S2875">
        <f t="shared" si="180"/>
        <v>3</v>
      </c>
    </row>
    <row r="2876" spans="1:19" x14ac:dyDescent="0.25">
      <c r="A2876" t="s">
        <v>16</v>
      </c>
      <c r="B2876" t="s">
        <v>3531</v>
      </c>
      <c r="C2876">
        <v>2022</v>
      </c>
      <c r="D2876">
        <f t="shared" si="177"/>
        <v>7242.03</v>
      </c>
      <c r="E2876">
        <v>4500</v>
      </c>
      <c r="F2876" t="s">
        <v>3633</v>
      </c>
      <c r="G2876" t="s">
        <v>29</v>
      </c>
      <c r="H2876" t="s">
        <v>5965</v>
      </c>
      <c r="I2876" t="s">
        <v>165</v>
      </c>
      <c r="J2876" t="s">
        <v>22</v>
      </c>
      <c r="K2876" t="s">
        <v>22</v>
      </c>
      <c r="L2876" t="s">
        <v>41</v>
      </c>
      <c r="M2876">
        <f t="shared" si="178"/>
        <v>0</v>
      </c>
      <c r="N2876" t="s">
        <v>24</v>
      </c>
      <c r="O2876" t="s">
        <v>6474</v>
      </c>
      <c r="P2876">
        <f t="shared" si="179"/>
        <v>74390</v>
      </c>
      <c r="Q2876">
        <v>86500</v>
      </c>
      <c r="R2876">
        <v>430</v>
      </c>
      <c r="S2876">
        <f t="shared" si="180"/>
        <v>7.3</v>
      </c>
    </row>
    <row r="2877" spans="1:19" x14ac:dyDescent="0.25">
      <c r="A2877" t="s">
        <v>210</v>
      </c>
      <c r="B2877" t="s">
        <v>2068</v>
      </c>
      <c r="C2877">
        <v>2020</v>
      </c>
      <c r="D2877">
        <f t="shared" si="177"/>
        <v>12914.9535</v>
      </c>
      <c r="E2877">
        <v>8025</v>
      </c>
      <c r="F2877" t="s">
        <v>6475</v>
      </c>
      <c r="G2877" t="s">
        <v>29</v>
      </c>
      <c r="H2877" t="s">
        <v>570</v>
      </c>
      <c r="I2877" t="s">
        <v>31</v>
      </c>
      <c r="J2877" t="s">
        <v>2069</v>
      </c>
      <c r="K2877" t="s">
        <v>22</v>
      </c>
      <c r="L2877" t="s">
        <v>41</v>
      </c>
      <c r="M2877">
        <f t="shared" si="178"/>
        <v>0</v>
      </c>
      <c r="N2877" t="s">
        <v>24</v>
      </c>
      <c r="O2877" t="s">
        <v>6476</v>
      </c>
      <c r="P2877">
        <f t="shared" si="179"/>
        <v>36492.379999999997</v>
      </c>
      <c r="Q2877">
        <v>42433</v>
      </c>
      <c r="R2877" t="e">
        <v>#VALUE!</v>
      </c>
      <c r="S2877" t="e">
        <f t="shared" si="180"/>
        <v>#VALUE!</v>
      </c>
    </row>
    <row r="2878" spans="1:19" x14ac:dyDescent="0.25">
      <c r="A2878" t="s">
        <v>103</v>
      </c>
      <c r="B2878" t="s">
        <v>968</v>
      </c>
      <c r="C2878">
        <v>2019</v>
      </c>
      <c r="D2878">
        <f t="shared" si="177"/>
        <v>79068.483540000001</v>
      </c>
      <c r="E2878">
        <v>49131</v>
      </c>
      <c r="F2878" t="s">
        <v>6477</v>
      </c>
      <c r="G2878" t="s">
        <v>29</v>
      </c>
      <c r="H2878" t="s">
        <v>159</v>
      </c>
      <c r="I2878" t="s">
        <v>500</v>
      </c>
      <c r="J2878" t="s">
        <v>2466</v>
      </c>
      <c r="K2878" t="s">
        <v>136</v>
      </c>
      <c r="M2878">
        <f t="shared" si="178"/>
        <v>0</v>
      </c>
      <c r="O2878" t="s">
        <v>6478</v>
      </c>
      <c r="P2878">
        <f t="shared" si="179"/>
        <v>47695.6</v>
      </c>
      <c r="Q2878">
        <v>55460</v>
      </c>
      <c r="R2878" t="e">
        <v>#VALUE!</v>
      </c>
      <c r="S2878" t="e">
        <f t="shared" si="180"/>
        <v>#VALUE!</v>
      </c>
    </row>
    <row r="2879" spans="1:19" x14ac:dyDescent="0.25">
      <c r="A2879" t="s">
        <v>79</v>
      </c>
      <c r="B2879" t="s">
        <v>6479</v>
      </c>
      <c r="C2879">
        <v>2017</v>
      </c>
      <c r="D2879">
        <f t="shared" si="177"/>
        <v>161490.83163999999</v>
      </c>
      <c r="E2879">
        <v>100346</v>
      </c>
      <c r="F2879" t="s">
        <v>6480</v>
      </c>
      <c r="H2879" t="s">
        <v>3817</v>
      </c>
      <c r="I2879" t="s">
        <v>257</v>
      </c>
      <c r="J2879" t="s">
        <v>61</v>
      </c>
      <c r="K2879" t="s">
        <v>118</v>
      </c>
      <c r="L2879" t="s">
        <v>41</v>
      </c>
      <c r="M2879">
        <f t="shared" si="178"/>
        <v>0</v>
      </c>
      <c r="N2879" t="s">
        <v>24</v>
      </c>
      <c r="O2879" t="s">
        <v>3222</v>
      </c>
      <c r="P2879">
        <f t="shared" si="179"/>
        <v>39559.14</v>
      </c>
      <c r="Q2879">
        <v>45999</v>
      </c>
      <c r="R2879" t="e">
        <v>#VALUE!</v>
      </c>
      <c r="S2879" t="e">
        <f t="shared" si="180"/>
        <v>#VALUE!</v>
      </c>
    </row>
    <row r="2880" spans="1:19" x14ac:dyDescent="0.25">
      <c r="A2880" t="s">
        <v>120</v>
      </c>
      <c r="B2880" t="s">
        <v>6481</v>
      </c>
      <c r="C2880">
        <v>2016</v>
      </c>
      <c r="D2880">
        <f t="shared" si="177"/>
        <v>100237.74189999999</v>
      </c>
      <c r="E2880">
        <v>62285</v>
      </c>
      <c r="F2880" t="s">
        <v>6482</v>
      </c>
      <c r="G2880" t="s">
        <v>29</v>
      </c>
      <c r="H2880" t="s">
        <v>3546</v>
      </c>
      <c r="I2880" t="s">
        <v>48</v>
      </c>
      <c r="J2880" t="s">
        <v>22</v>
      </c>
      <c r="K2880" t="s">
        <v>22</v>
      </c>
      <c r="L2880" t="s">
        <v>23</v>
      </c>
      <c r="M2880">
        <f t="shared" si="178"/>
        <v>1</v>
      </c>
      <c r="N2880" t="s">
        <v>24</v>
      </c>
      <c r="O2880" t="s">
        <v>2957</v>
      </c>
      <c r="P2880">
        <f t="shared" si="179"/>
        <v>25757</v>
      </c>
      <c r="Q2880">
        <v>29950</v>
      </c>
      <c r="R2880">
        <v>329</v>
      </c>
      <c r="S2880">
        <f t="shared" si="180"/>
        <v>3</v>
      </c>
    </row>
    <row r="2881" spans="1:19" x14ac:dyDescent="0.25">
      <c r="A2881" t="s">
        <v>35</v>
      </c>
      <c r="B2881" t="s">
        <v>2633</v>
      </c>
      <c r="C2881">
        <v>2021</v>
      </c>
      <c r="D2881">
        <f t="shared" si="177"/>
        <v>8111.0735999999997</v>
      </c>
      <c r="E2881">
        <v>5040</v>
      </c>
      <c r="F2881" t="s">
        <v>6483</v>
      </c>
      <c r="G2881" t="s">
        <v>29</v>
      </c>
      <c r="H2881" t="s">
        <v>3094</v>
      </c>
      <c r="I2881" t="s">
        <v>95</v>
      </c>
      <c r="J2881" t="s">
        <v>146</v>
      </c>
      <c r="K2881" t="s">
        <v>146</v>
      </c>
      <c r="L2881" t="s">
        <v>23</v>
      </c>
      <c r="M2881">
        <f t="shared" si="178"/>
        <v>1</v>
      </c>
      <c r="N2881" t="s">
        <v>24</v>
      </c>
      <c r="O2881" t="s">
        <v>6484</v>
      </c>
      <c r="P2881">
        <f t="shared" si="179"/>
        <v>42054</v>
      </c>
      <c r="Q2881">
        <v>48900</v>
      </c>
      <c r="R2881">
        <v>295</v>
      </c>
      <c r="S2881">
        <f t="shared" si="180"/>
        <v>3.5</v>
      </c>
    </row>
    <row r="2882" spans="1:19" x14ac:dyDescent="0.25">
      <c r="A2882" t="s">
        <v>567</v>
      </c>
      <c r="B2882" t="s">
        <v>1122</v>
      </c>
      <c r="C2882">
        <v>2022</v>
      </c>
      <c r="D2882">
        <f t="shared" si="177"/>
        <v>20824.8596</v>
      </c>
      <c r="E2882">
        <v>12940</v>
      </c>
      <c r="F2882" t="s">
        <v>6485</v>
      </c>
      <c r="G2882" t="s">
        <v>29</v>
      </c>
      <c r="H2882" t="s">
        <v>483</v>
      </c>
      <c r="I2882" t="s">
        <v>31</v>
      </c>
      <c r="J2882" t="s">
        <v>572</v>
      </c>
      <c r="K2882" t="s">
        <v>22</v>
      </c>
      <c r="L2882" t="s">
        <v>23</v>
      </c>
      <c r="M2882">
        <f t="shared" si="178"/>
        <v>1</v>
      </c>
      <c r="O2882" t="s">
        <v>3847</v>
      </c>
      <c r="P2882">
        <f t="shared" si="179"/>
        <v>40419.14</v>
      </c>
      <c r="Q2882">
        <v>46999</v>
      </c>
      <c r="R2882" t="e">
        <v>#VALUE!</v>
      </c>
      <c r="S2882" t="e">
        <f t="shared" si="180"/>
        <v>#VALUE!</v>
      </c>
    </row>
    <row r="2883" spans="1:19" x14ac:dyDescent="0.25">
      <c r="A2883" t="s">
        <v>836</v>
      </c>
      <c r="B2883" t="s">
        <v>6486</v>
      </c>
      <c r="C2883">
        <v>2015</v>
      </c>
      <c r="D2883">
        <f t="shared" ref="D2883:D2946" si="181">E2883*1.60934</f>
        <v>158334.91589999999</v>
      </c>
      <c r="E2883">
        <v>98385</v>
      </c>
      <c r="F2883" t="s">
        <v>6487</v>
      </c>
      <c r="G2883" t="s">
        <v>29</v>
      </c>
      <c r="H2883" t="s">
        <v>5639</v>
      </c>
      <c r="I2883" t="s">
        <v>521</v>
      </c>
      <c r="J2883" t="s">
        <v>61</v>
      </c>
      <c r="K2883" t="s">
        <v>22</v>
      </c>
      <c r="L2883" t="s">
        <v>23</v>
      </c>
      <c r="M2883">
        <f t="shared" ref="M2883:M2946" si="182">IF(ISNUMBER(SEARCH("At least 1 accident or damage reported", L2883)), 1, 0)</f>
        <v>1</v>
      </c>
      <c r="N2883" t="s">
        <v>24</v>
      </c>
      <c r="O2883" t="s">
        <v>1035</v>
      </c>
      <c r="P2883">
        <f t="shared" ref="P2883:P2946" si="183">Q2883*0.86</f>
        <v>9030</v>
      </c>
      <c r="Q2883">
        <v>10500</v>
      </c>
      <c r="R2883">
        <v>166</v>
      </c>
      <c r="S2883">
        <f t="shared" ref="S2883:S2946" si="184">VALUE(SUBSTITUTE(MID(H2883, SEARCH("L", H2883)-4, 4), "L", ""))</f>
        <v>2.4</v>
      </c>
    </row>
    <row r="2884" spans="1:19" x14ac:dyDescent="0.25">
      <c r="A2884" t="s">
        <v>26</v>
      </c>
      <c r="B2884" t="s">
        <v>6488</v>
      </c>
      <c r="C2884">
        <v>2013</v>
      </c>
      <c r="D2884">
        <f t="shared" si="181"/>
        <v>70654.854019999999</v>
      </c>
      <c r="E2884">
        <v>43903</v>
      </c>
      <c r="F2884" t="s">
        <v>6489</v>
      </c>
      <c r="G2884" t="s">
        <v>29</v>
      </c>
      <c r="H2884" t="s">
        <v>2393</v>
      </c>
      <c r="I2884" t="s">
        <v>72</v>
      </c>
      <c r="J2884" t="s">
        <v>214</v>
      </c>
      <c r="K2884" t="s">
        <v>22</v>
      </c>
      <c r="L2884" t="s">
        <v>23</v>
      </c>
      <c r="M2884">
        <f t="shared" si="182"/>
        <v>1</v>
      </c>
      <c r="N2884" t="s">
        <v>24</v>
      </c>
      <c r="O2884" t="s">
        <v>683</v>
      </c>
      <c r="P2884">
        <f t="shared" si="183"/>
        <v>10750</v>
      </c>
      <c r="Q2884">
        <v>12500</v>
      </c>
      <c r="R2884">
        <v>200</v>
      </c>
      <c r="S2884">
        <f t="shared" si="184"/>
        <v>2.4</v>
      </c>
    </row>
    <row r="2885" spans="1:19" x14ac:dyDescent="0.25">
      <c r="A2885" t="s">
        <v>16</v>
      </c>
      <c r="B2885" t="s">
        <v>3045</v>
      </c>
      <c r="C2885">
        <v>2017</v>
      </c>
      <c r="D2885">
        <f t="shared" si="181"/>
        <v>67029.010999999999</v>
      </c>
      <c r="E2885">
        <v>41650</v>
      </c>
      <c r="F2885" t="s">
        <v>6490</v>
      </c>
      <c r="G2885" t="s">
        <v>29</v>
      </c>
      <c r="H2885" t="s">
        <v>3047</v>
      </c>
      <c r="I2885" t="s">
        <v>72</v>
      </c>
      <c r="J2885" t="s">
        <v>40</v>
      </c>
      <c r="K2885" t="s">
        <v>22</v>
      </c>
      <c r="L2885" t="s">
        <v>41</v>
      </c>
      <c r="M2885">
        <f t="shared" si="182"/>
        <v>0</v>
      </c>
      <c r="N2885" t="s">
        <v>24</v>
      </c>
      <c r="O2885" t="s">
        <v>6491</v>
      </c>
      <c r="P2885">
        <f t="shared" si="183"/>
        <v>20296</v>
      </c>
      <c r="Q2885">
        <v>23600</v>
      </c>
      <c r="R2885">
        <v>310</v>
      </c>
      <c r="S2885">
        <f t="shared" si="184"/>
        <v>2.2999999999999998</v>
      </c>
    </row>
    <row r="2886" spans="1:19" x14ac:dyDescent="0.25">
      <c r="A2886" t="s">
        <v>68</v>
      </c>
      <c r="B2886" t="s">
        <v>2091</v>
      </c>
      <c r="C2886">
        <v>2022</v>
      </c>
      <c r="D2886">
        <f t="shared" si="181"/>
        <v>51257.478999999999</v>
      </c>
      <c r="E2886">
        <v>31850</v>
      </c>
      <c r="F2886" t="s">
        <v>6492</v>
      </c>
      <c r="G2886" t="s">
        <v>331</v>
      </c>
      <c r="H2886" t="s">
        <v>2093</v>
      </c>
      <c r="I2886" t="s">
        <v>107</v>
      </c>
      <c r="J2886" t="s">
        <v>118</v>
      </c>
      <c r="K2886" t="s">
        <v>22</v>
      </c>
      <c r="L2886" t="s">
        <v>41</v>
      </c>
      <c r="M2886">
        <f t="shared" si="182"/>
        <v>0</v>
      </c>
      <c r="N2886" t="s">
        <v>24</v>
      </c>
      <c r="O2886" t="s">
        <v>5594</v>
      </c>
      <c r="P2886">
        <f t="shared" si="183"/>
        <v>52030</v>
      </c>
      <c r="Q2886">
        <v>60500</v>
      </c>
      <c r="R2886">
        <v>389</v>
      </c>
      <c r="S2886">
        <f t="shared" si="184"/>
        <v>3</v>
      </c>
    </row>
    <row r="2887" spans="1:19" x14ac:dyDescent="0.25">
      <c r="A2887" t="s">
        <v>26</v>
      </c>
      <c r="B2887" t="s">
        <v>431</v>
      </c>
      <c r="C2887">
        <v>2013</v>
      </c>
      <c r="D2887">
        <f t="shared" si="181"/>
        <v>155170.95345999999</v>
      </c>
      <c r="E2887">
        <v>96419</v>
      </c>
      <c r="F2887" t="s">
        <v>6493</v>
      </c>
      <c r="G2887" t="s">
        <v>46</v>
      </c>
      <c r="H2887" t="s">
        <v>433</v>
      </c>
      <c r="I2887" t="s">
        <v>21</v>
      </c>
      <c r="J2887" t="s">
        <v>22</v>
      </c>
      <c r="K2887" t="s">
        <v>33</v>
      </c>
      <c r="L2887" t="s">
        <v>23</v>
      </c>
      <c r="M2887">
        <f t="shared" si="182"/>
        <v>1</v>
      </c>
      <c r="N2887" t="s">
        <v>24</v>
      </c>
      <c r="O2887" t="s">
        <v>2555</v>
      </c>
      <c r="P2887">
        <f t="shared" si="183"/>
        <v>12899.14</v>
      </c>
      <c r="Q2887">
        <v>14999</v>
      </c>
      <c r="R2887">
        <v>199</v>
      </c>
      <c r="S2887">
        <f t="shared" si="184"/>
        <v>2.4</v>
      </c>
    </row>
    <row r="2888" spans="1:19" x14ac:dyDescent="0.25">
      <c r="A2888" t="s">
        <v>237</v>
      </c>
      <c r="B2888" t="s">
        <v>5869</v>
      </c>
      <c r="C2888">
        <v>2007</v>
      </c>
      <c r="D2888">
        <f t="shared" si="181"/>
        <v>273587.8</v>
      </c>
      <c r="E2888">
        <v>170000</v>
      </c>
      <c r="F2888" t="s">
        <v>4067</v>
      </c>
      <c r="G2888" t="s">
        <v>29</v>
      </c>
      <c r="H2888" t="s">
        <v>6494</v>
      </c>
      <c r="I2888" t="s">
        <v>72</v>
      </c>
      <c r="J2888" t="s">
        <v>22</v>
      </c>
      <c r="K2888" t="s">
        <v>146</v>
      </c>
      <c r="L2888" t="s">
        <v>41</v>
      </c>
      <c r="M2888">
        <f t="shared" si="182"/>
        <v>0</v>
      </c>
      <c r="N2888" t="s">
        <v>24</v>
      </c>
      <c r="O2888" t="s">
        <v>3411</v>
      </c>
      <c r="P2888">
        <f t="shared" si="183"/>
        <v>6622</v>
      </c>
      <c r="Q2888">
        <v>7700</v>
      </c>
      <c r="R2888">
        <v>244</v>
      </c>
      <c r="S2888">
        <f t="shared" si="184"/>
        <v>3.5</v>
      </c>
    </row>
    <row r="2889" spans="1:19" x14ac:dyDescent="0.25">
      <c r="A2889" t="s">
        <v>148</v>
      </c>
      <c r="B2889" t="s">
        <v>6495</v>
      </c>
      <c r="C2889">
        <v>2009</v>
      </c>
      <c r="D2889">
        <f t="shared" si="181"/>
        <v>223698.26</v>
      </c>
      <c r="E2889">
        <v>139000</v>
      </c>
      <c r="F2889" t="s">
        <v>3216</v>
      </c>
      <c r="G2889" t="s">
        <v>29</v>
      </c>
      <c r="H2889" t="s">
        <v>3676</v>
      </c>
      <c r="I2889" t="s">
        <v>72</v>
      </c>
      <c r="J2889" t="s">
        <v>22</v>
      </c>
      <c r="K2889" t="s">
        <v>22</v>
      </c>
      <c r="L2889" t="s">
        <v>41</v>
      </c>
      <c r="M2889">
        <f t="shared" si="182"/>
        <v>0</v>
      </c>
      <c r="N2889" t="s">
        <v>24</v>
      </c>
      <c r="O2889" t="s">
        <v>537</v>
      </c>
      <c r="P2889">
        <f t="shared" si="183"/>
        <v>12470</v>
      </c>
      <c r="Q2889">
        <v>14500</v>
      </c>
      <c r="R2889">
        <v>300</v>
      </c>
      <c r="S2889">
        <f t="shared" si="184"/>
        <v>5.3</v>
      </c>
    </row>
    <row r="2890" spans="1:19" x14ac:dyDescent="0.25">
      <c r="A2890" t="s">
        <v>1831</v>
      </c>
      <c r="B2890" t="s">
        <v>4086</v>
      </c>
      <c r="C2890">
        <v>2016</v>
      </c>
      <c r="D2890">
        <f t="shared" si="181"/>
        <v>216705.6777</v>
      </c>
      <c r="E2890">
        <v>134655</v>
      </c>
      <c r="F2890" t="s">
        <v>6496</v>
      </c>
      <c r="G2890" t="s">
        <v>29</v>
      </c>
      <c r="H2890" t="s">
        <v>854</v>
      </c>
      <c r="I2890" t="s">
        <v>571</v>
      </c>
      <c r="J2890" t="s">
        <v>2707</v>
      </c>
      <c r="K2890" t="s">
        <v>813</v>
      </c>
      <c r="L2890" t="s">
        <v>41</v>
      </c>
      <c r="M2890">
        <f t="shared" si="182"/>
        <v>0</v>
      </c>
      <c r="N2890" t="s">
        <v>24</v>
      </c>
      <c r="O2890" t="s">
        <v>6497</v>
      </c>
      <c r="P2890">
        <f t="shared" si="183"/>
        <v>15523.86</v>
      </c>
      <c r="Q2890">
        <v>18051</v>
      </c>
      <c r="R2890" t="e">
        <v>#VALUE!</v>
      </c>
      <c r="S2890" t="e">
        <f t="shared" si="184"/>
        <v>#VALUE!</v>
      </c>
    </row>
    <row r="2891" spans="1:19" x14ac:dyDescent="0.25">
      <c r="A2891" t="s">
        <v>68</v>
      </c>
      <c r="B2891" t="s">
        <v>1456</v>
      </c>
      <c r="C2891">
        <v>2015</v>
      </c>
      <c r="D2891">
        <f t="shared" si="181"/>
        <v>130356.54</v>
      </c>
      <c r="E2891">
        <v>81000</v>
      </c>
      <c r="F2891" t="s">
        <v>2616</v>
      </c>
      <c r="G2891" t="s">
        <v>29</v>
      </c>
      <c r="H2891" t="s">
        <v>933</v>
      </c>
      <c r="I2891" t="s">
        <v>134</v>
      </c>
      <c r="J2891" t="s">
        <v>118</v>
      </c>
      <c r="K2891" t="s">
        <v>214</v>
      </c>
      <c r="L2891" t="s">
        <v>41</v>
      </c>
      <c r="M2891">
        <f t="shared" si="182"/>
        <v>0</v>
      </c>
      <c r="N2891" t="s">
        <v>24</v>
      </c>
      <c r="O2891" t="s">
        <v>6498</v>
      </c>
      <c r="P2891">
        <f t="shared" si="183"/>
        <v>23985.399999999998</v>
      </c>
      <c r="Q2891">
        <v>27890</v>
      </c>
      <c r="R2891">
        <v>320</v>
      </c>
      <c r="S2891">
        <f t="shared" si="184"/>
        <v>3</v>
      </c>
    </row>
    <row r="2892" spans="1:19" x14ac:dyDescent="0.25">
      <c r="A2892" t="s">
        <v>1615</v>
      </c>
      <c r="B2892" t="s">
        <v>6499</v>
      </c>
      <c r="C2892">
        <v>2020</v>
      </c>
      <c r="D2892">
        <f t="shared" si="181"/>
        <v>16075.697260000001</v>
      </c>
      <c r="E2892">
        <v>9989</v>
      </c>
      <c r="F2892" t="s">
        <v>6500</v>
      </c>
      <c r="G2892" t="s">
        <v>29</v>
      </c>
      <c r="H2892" t="s">
        <v>6501</v>
      </c>
      <c r="I2892" t="s">
        <v>48</v>
      </c>
      <c r="J2892" t="s">
        <v>22</v>
      </c>
      <c r="K2892" t="s">
        <v>22</v>
      </c>
      <c r="L2892" t="s">
        <v>41</v>
      </c>
      <c r="M2892">
        <f t="shared" si="182"/>
        <v>0</v>
      </c>
      <c r="N2892" t="s">
        <v>24</v>
      </c>
      <c r="O2892" t="s">
        <v>6502</v>
      </c>
      <c r="P2892">
        <f t="shared" si="183"/>
        <v>279495.7</v>
      </c>
      <c r="Q2892">
        <v>324995</v>
      </c>
      <c r="R2892">
        <v>710</v>
      </c>
      <c r="S2892">
        <f t="shared" si="184"/>
        <v>4</v>
      </c>
    </row>
    <row r="2893" spans="1:19" x14ac:dyDescent="0.25">
      <c r="A2893" t="s">
        <v>201</v>
      </c>
      <c r="B2893" t="s">
        <v>1352</v>
      </c>
      <c r="C2893">
        <v>2022</v>
      </c>
      <c r="D2893">
        <f t="shared" si="181"/>
        <v>74588.080979999999</v>
      </c>
      <c r="E2893">
        <v>46347</v>
      </c>
      <c r="F2893" t="s">
        <v>6503</v>
      </c>
      <c r="G2893" t="s">
        <v>29</v>
      </c>
      <c r="H2893" t="s">
        <v>30</v>
      </c>
      <c r="I2893" t="s">
        <v>31</v>
      </c>
      <c r="J2893" t="s">
        <v>2831</v>
      </c>
      <c r="K2893" t="s">
        <v>22</v>
      </c>
      <c r="L2893" t="s">
        <v>41</v>
      </c>
      <c r="M2893">
        <f t="shared" si="182"/>
        <v>0</v>
      </c>
      <c r="O2893" t="s">
        <v>6504</v>
      </c>
      <c r="P2893">
        <f t="shared" si="183"/>
        <v>39663.199999999997</v>
      </c>
      <c r="Q2893">
        <v>46120</v>
      </c>
      <c r="R2893" t="e">
        <v>#VALUE!</v>
      </c>
      <c r="S2893" t="e">
        <f t="shared" si="184"/>
        <v>#VALUE!</v>
      </c>
    </row>
    <row r="2894" spans="1:19" x14ac:dyDescent="0.25">
      <c r="A2894" t="s">
        <v>148</v>
      </c>
      <c r="B2894" t="s">
        <v>1233</v>
      </c>
      <c r="C2894">
        <v>2007</v>
      </c>
      <c r="D2894">
        <f t="shared" si="181"/>
        <v>6514.6083200000003</v>
      </c>
      <c r="E2894">
        <v>4048</v>
      </c>
      <c r="F2894" t="s">
        <v>6505</v>
      </c>
      <c r="G2894" t="s">
        <v>29</v>
      </c>
      <c r="H2894" t="s">
        <v>1235</v>
      </c>
      <c r="I2894" t="s">
        <v>134</v>
      </c>
      <c r="J2894" t="s">
        <v>101</v>
      </c>
      <c r="K2894" t="s">
        <v>33</v>
      </c>
      <c r="L2894" t="s">
        <v>41</v>
      </c>
      <c r="M2894">
        <f t="shared" si="182"/>
        <v>0</v>
      </c>
      <c r="N2894" t="s">
        <v>24</v>
      </c>
      <c r="O2894" t="s">
        <v>1376</v>
      </c>
      <c r="P2894">
        <f t="shared" si="183"/>
        <v>32680</v>
      </c>
      <c r="Q2894">
        <v>38000</v>
      </c>
      <c r="R2894">
        <v>400</v>
      </c>
      <c r="S2894">
        <f t="shared" si="184"/>
        <v>6</v>
      </c>
    </row>
    <row r="2895" spans="1:19" x14ac:dyDescent="0.25">
      <c r="A2895" t="s">
        <v>120</v>
      </c>
      <c r="B2895" t="s">
        <v>2939</v>
      </c>
      <c r="C2895">
        <v>2015</v>
      </c>
      <c r="D2895">
        <f t="shared" si="181"/>
        <v>128547.64184</v>
      </c>
      <c r="E2895">
        <v>79876</v>
      </c>
      <c r="F2895" t="s">
        <v>6506</v>
      </c>
      <c r="G2895" t="s">
        <v>29</v>
      </c>
      <c r="H2895" t="s">
        <v>2032</v>
      </c>
      <c r="I2895" t="s">
        <v>48</v>
      </c>
      <c r="J2895" t="s">
        <v>22</v>
      </c>
      <c r="K2895" t="s">
        <v>118</v>
      </c>
      <c r="L2895" t="s">
        <v>41</v>
      </c>
      <c r="M2895">
        <f t="shared" si="182"/>
        <v>0</v>
      </c>
      <c r="N2895" t="s">
        <v>24</v>
      </c>
      <c r="O2895" t="s">
        <v>6507</v>
      </c>
      <c r="P2895">
        <f t="shared" si="183"/>
        <v>39345</v>
      </c>
      <c r="Q2895">
        <v>45750</v>
      </c>
      <c r="R2895">
        <v>577</v>
      </c>
      <c r="S2895">
        <f t="shared" si="184"/>
        <v>5.5</v>
      </c>
    </row>
    <row r="2896" spans="1:19" x14ac:dyDescent="0.25">
      <c r="A2896" t="s">
        <v>97</v>
      </c>
      <c r="B2896" t="s">
        <v>6508</v>
      </c>
      <c r="C2896">
        <v>2021</v>
      </c>
      <c r="D2896">
        <f t="shared" si="181"/>
        <v>70810.960000000006</v>
      </c>
      <c r="E2896">
        <v>44000</v>
      </c>
      <c r="F2896" t="s">
        <v>1679</v>
      </c>
      <c r="G2896" t="s">
        <v>6509</v>
      </c>
      <c r="H2896" t="s">
        <v>6510</v>
      </c>
      <c r="I2896" t="s">
        <v>72</v>
      </c>
      <c r="J2896" t="s">
        <v>33</v>
      </c>
      <c r="K2896" t="s">
        <v>22</v>
      </c>
      <c r="L2896" t="s">
        <v>41</v>
      </c>
      <c r="M2896">
        <f t="shared" si="182"/>
        <v>0</v>
      </c>
      <c r="N2896" t="s">
        <v>24</v>
      </c>
      <c r="O2896" t="s">
        <v>441</v>
      </c>
      <c r="P2896">
        <f t="shared" si="183"/>
        <v>15910</v>
      </c>
      <c r="Q2896">
        <v>18500</v>
      </c>
      <c r="R2896">
        <v>182</v>
      </c>
      <c r="S2896" t="e">
        <f t="shared" si="184"/>
        <v>#VALUE!</v>
      </c>
    </row>
    <row r="2897" spans="1:19" x14ac:dyDescent="0.25">
      <c r="A2897" t="s">
        <v>690</v>
      </c>
      <c r="B2897" t="s">
        <v>2646</v>
      </c>
      <c r="C2897">
        <v>2017</v>
      </c>
      <c r="D2897">
        <f t="shared" si="181"/>
        <v>91587.539399999994</v>
      </c>
      <c r="E2897">
        <v>56910</v>
      </c>
      <c r="F2897" t="s">
        <v>6511</v>
      </c>
      <c r="G2897" t="s">
        <v>29</v>
      </c>
      <c r="H2897" t="s">
        <v>1381</v>
      </c>
      <c r="I2897" t="s">
        <v>107</v>
      </c>
      <c r="J2897" t="s">
        <v>40</v>
      </c>
      <c r="K2897" t="s">
        <v>22</v>
      </c>
      <c r="M2897">
        <f t="shared" si="182"/>
        <v>0</v>
      </c>
      <c r="O2897" t="s">
        <v>598</v>
      </c>
      <c r="P2897">
        <f t="shared" si="183"/>
        <v>19780</v>
      </c>
      <c r="Q2897">
        <v>23000</v>
      </c>
      <c r="R2897">
        <v>280</v>
      </c>
      <c r="S2897">
        <f t="shared" si="184"/>
        <v>2</v>
      </c>
    </row>
    <row r="2898" spans="1:19" x14ac:dyDescent="0.25">
      <c r="A2898" t="s">
        <v>84</v>
      </c>
      <c r="B2898" t="s">
        <v>1915</v>
      </c>
      <c r="C2898">
        <v>2019</v>
      </c>
      <c r="D2898">
        <f t="shared" si="181"/>
        <v>104637.67746000001</v>
      </c>
      <c r="E2898">
        <v>65019</v>
      </c>
      <c r="F2898" t="s">
        <v>6512</v>
      </c>
      <c r="G2898" t="s">
        <v>29</v>
      </c>
      <c r="H2898" t="s">
        <v>410</v>
      </c>
      <c r="I2898" t="s">
        <v>72</v>
      </c>
      <c r="J2898" t="s">
        <v>22</v>
      </c>
      <c r="K2898" t="s">
        <v>146</v>
      </c>
      <c r="L2898" t="s">
        <v>41</v>
      </c>
      <c r="M2898">
        <f t="shared" si="182"/>
        <v>0</v>
      </c>
      <c r="N2898" t="s">
        <v>24</v>
      </c>
      <c r="O2898" t="s">
        <v>1316</v>
      </c>
      <c r="P2898">
        <f t="shared" si="183"/>
        <v>34830</v>
      </c>
      <c r="Q2898">
        <v>40500</v>
      </c>
      <c r="R2898">
        <v>340</v>
      </c>
      <c r="S2898">
        <f t="shared" si="184"/>
        <v>3</v>
      </c>
    </row>
    <row r="2899" spans="1:19" x14ac:dyDescent="0.25">
      <c r="A2899" t="s">
        <v>130</v>
      </c>
      <c r="B2899" t="s">
        <v>3339</v>
      </c>
      <c r="C2899">
        <v>2009</v>
      </c>
      <c r="D2899">
        <f t="shared" si="181"/>
        <v>214700.44005999999</v>
      </c>
      <c r="E2899">
        <v>133409</v>
      </c>
      <c r="F2899" t="s">
        <v>6513</v>
      </c>
      <c r="G2899" t="s">
        <v>29</v>
      </c>
      <c r="H2899" t="s">
        <v>1938</v>
      </c>
      <c r="I2899" t="s">
        <v>134</v>
      </c>
      <c r="J2899" t="s">
        <v>61</v>
      </c>
      <c r="K2899" t="s">
        <v>33</v>
      </c>
      <c r="L2899" t="s">
        <v>23</v>
      </c>
      <c r="M2899">
        <f t="shared" si="182"/>
        <v>1</v>
      </c>
      <c r="N2899" t="s">
        <v>24</v>
      </c>
      <c r="O2899" t="s">
        <v>2555</v>
      </c>
      <c r="P2899">
        <f t="shared" si="183"/>
        <v>12899.14</v>
      </c>
      <c r="Q2899">
        <v>14999</v>
      </c>
      <c r="R2899">
        <v>332</v>
      </c>
      <c r="S2899">
        <f t="shared" si="184"/>
        <v>3.7</v>
      </c>
    </row>
    <row r="2900" spans="1:19" x14ac:dyDescent="0.25">
      <c r="A2900" t="s">
        <v>68</v>
      </c>
      <c r="B2900" t="s">
        <v>6294</v>
      </c>
      <c r="C2900">
        <v>2018</v>
      </c>
      <c r="D2900">
        <f t="shared" si="181"/>
        <v>119704.31853999999</v>
      </c>
      <c r="E2900">
        <v>74381</v>
      </c>
      <c r="F2900" t="s">
        <v>6514</v>
      </c>
      <c r="G2900" t="s">
        <v>29</v>
      </c>
      <c r="H2900" t="s">
        <v>371</v>
      </c>
      <c r="I2900" t="s">
        <v>95</v>
      </c>
      <c r="J2900" t="s">
        <v>118</v>
      </c>
      <c r="K2900" t="s">
        <v>108</v>
      </c>
      <c r="L2900" t="s">
        <v>23</v>
      </c>
      <c r="M2900">
        <f t="shared" si="182"/>
        <v>1</v>
      </c>
      <c r="N2900" t="s">
        <v>24</v>
      </c>
      <c r="O2900" t="s">
        <v>2405</v>
      </c>
      <c r="P2900">
        <f t="shared" si="183"/>
        <v>19775.7</v>
      </c>
      <c r="Q2900">
        <v>22995</v>
      </c>
      <c r="R2900">
        <v>248</v>
      </c>
      <c r="S2900">
        <f t="shared" si="184"/>
        <v>2</v>
      </c>
    </row>
    <row r="2901" spans="1:19" x14ac:dyDescent="0.25">
      <c r="A2901" t="s">
        <v>277</v>
      </c>
      <c r="B2901" t="s">
        <v>2700</v>
      </c>
      <c r="C2901">
        <v>2023</v>
      </c>
      <c r="D2901">
        <f t="shared" si="181"/>
        <v>4707.3194999999996</v>
      </c>
      <c r="E2901">
        <v>2925</v>
      </c>
      <c r="F2901" t="s">
        <v>6515</v>
      </c>
      <c r="G2901" t="s">
        <v>29</v>
      </c>
      <c r="H2901" t="s">
        <v>53</v>
      </c>
      <c r="I2901" t="s">
        <v>337</v>
      </c>
      <c r="J2901" t="s">
        <v>6516</v>
      </c>
      <c r="K2901" t="s">
        <v>22</v>
      </c>
      <c r="L2901" t="s">
        <v>41</v>
      </c>
      <c r="M2901">
        <f t="shared" si="182"/>
        <v>0</v>
      </c>
      <c r="N2901" t="s">
        <v>24</v>
      </c>
      <c r="O2901" t="s">
        <v>6517</v>
      </c>
      <c r="P2901">
        <f t="shared" si="183"/>
        <v>63038</v>
      </c>
      <c r="Q2901">
        <v>73300</v>
      </c>
      <c r="R2901" t="e">
        <v>#VALUE!</v>
      </c>
      <c r="S2901" t="e">
        <f t="shared" si="184"/>
        <v>#VALUE!</v>
      </c>
    </row>
    <row r="2902" spans="1:19" x14ac:dyDescent="0.25">
      <c r="A2902" t="s">
        <v>68</v>
      </c>
      <c r="B2902" t="s">
        <v>6518</v>
      </c>
      <c r="C2902">
        <v>2013</v>
      </c>
      <c r="D2902">
        <f t="shared" si="181"/>
        <v>109232.34316</v>
      </c>
      <c r="E2902">
        <v>67874</v>
      </c>
      <c r="F2902" t="s">
        <v>6519</v>
      </c>
      <c r="G2902" t="s">
        <v>29</v>
      </c>
      <c r="H2902" t="s">
        <v>1448</v>
      </c>
      <c r="I2902" t="s">
        <v>21</v>
      </c>
      <c r="J2902" t="s">
        <v>33</v>
      </c>
      <c r="K2902" t="s">
        <v>22</v>
      </c>
      <c r="L2902" t="s">
        <v>41</v>
      </c>
      <c r="M2902">
        <f t="shared" si="182"/>
        <v>0</v>
      </c>
      <c r="N2902" t="s">
        <v>24</v>
      </c>
      <c r="O2902" t="s">
        <v>546</v>
      </c>
      <c r="P2902">
        <f t="shared" si="183"/>
        <v>15480</v>
      </c>
      <c r="Q2902">
        <v>18000</v>
      </c>
      <c r="R2902">
        <v>230</v>
      </c>
      <c r="S2902">
        <f t="shared" si="184"/>
        <v>3</v>
      </c>
    </row>
    <row r="2903" spans="1:19" x14ac:dyDescent="0.25">
      <c r="A2903" t="s">
        <v>120</v>
      </c>
      <c r="B2903" t="s">
        <v>6520</v>
      </c>
      <c r="C2903">
        <v>2018</v>
      </c>
      <c r="D2903">
        <f t="shared" si="181"/>
        <v>115067.81</v>
      </c>
      <c r="E2903">
        <v>71500</v>
      </c>
      <c r="F2903" t="s">
        <v>6521</v>
      </c>
      <c r="G2903" t="s">
        <v>29</v>
      </c>
      <c r="H2903" t="s">
        <v>2032</v>
      </c>
      <c r="I2903" t="s">
        <v>48</v>
      </c>
      <c r="J2903" t="s">
        <v>118</v>
      </c>
      <c r="K2903" t="s">
        <v>118</v>
      </c>
      <c r="L2903" t="s">
        <v>41</v>
      </c>
      <c r="M2903">
        <f t="shared" si="182"/>
        <v>0</v>
      </c>
      <c r="N2903" t="s">
        <v>24</v>
      </c>
      <c r="O2903" t="s">
        <v>166</v>
      </c>
      <c r="P2903">
        <f t="shared" si="183"/>
        <v>52460</v>
      </c>
      <c r="Q2903">
        <v>61000</v>
      </c>
      <c r="R2903">
        <v>577</v>
      </c>
      <c r="S2903">
        <f t="shared" si="184"/>
        <v>5.5</v>
      </c>
    </row>
    <row r="2904" spans="1:19" x14ac:dyDescent="0.25">
      <c r="A2904" t="s">
        <v>210</v>
      </c>
      <c r="B2904" t="s">
        <v>4813</v>
      </c>
      <c r="C2904">
        <v>2014</v>
      </c>
      <c r="D2904">
        <f t="shared" si="181"/>
        <v>114263.14</v>
      </c>
      <c r="E2904">
        <v>71000</v>
      </c>
      <c r="F2904" t="s">
        <v>1825</v>
      </c>
      <c r="G2904" t="s">
        <v>29</v>
      </c>
      <c r="H2904" t="s">
        <v>540</v>
      </c>
      <c r="I2904" t="s">
        <v>247</v>
      </c>
      <c r="J2904" t="s">
        <v>33</v>
      </c>
      <c r="K2904" t="s">
        <v>22</v>
      </c>
      <c r="L2904" t="s">
        <v>41</v>
      </c>
      <c r="M2904">
        <f t="shared" si="182"/>
        <v>0</v>
      </c>
      <c r="N2904" t="s">
        <v>24</v>
      </c>
      <c r="O2904" t="s">
        <v>1463</v>
      </c>
      <c r="P2904">
        <f t="shared" si="183"/>
        <v>18920</v>
      </c>
      <c r="Q2904">
        <v>22000</v>
      </c>
      <c r="R2904">
        <v>285</v>
      </c>
      <c r="S2904">
        <f t="shared" si="184"/>
        <v>3.6</v>
      </c>
    </row>
    <row r="2905" spans="1:19" x14ac:dyDescent="0.25">
      <c r="A2905" t="s">
        <v>16</v>
      </c>
      <c r="B2905" t="s">
        <v>4495</v>
      </c>
      <c r="C2905">
        <v>2018</v>
      </c>
      <c r="D2905">
        <f t="shared" si="181"/>
        <v>103829.78878</v>
      </c>
      <c r="E2905">
        <v>64517</v>
      </c>
      <c r="F2905" t="s">
        <v>6522</v>
      </c>
      <c r="G2905" t="s">
        <v>29</v>
      </c>
      <c r="H2905" t="s">
        <v>970</v>
      </c>
      <c r="I2905" t="s">
        <v>165</v>
      </c>
      <c r="J2905" t="s">
        <v>22</v>
      </c>
      <c r="K2905" t="s">
        <v>22</v>
      </c>
      <c r="L2905" t="s">
        <v>41</v>
      </c>
      <c r="M2905">
        <f t="shared" si="182"/>
        <v>0</v>
      </c>
      <c r="N2905" t="s">
        <v>24</v>
      </c>
      <c r="O2905" t="s">
        <v>1125</v>
      </c>
      <c r="P2905">
        <f t="shared" si="183"/>
        <v>41275.699999999997</v>
      </c>
      <c r="Q2905">
        <v>47995</v>
      </c>
      <c r="R2905">
        <v>450</v>
      </c>
      <c r="S2905">
        <f t="shared" si="184"/>
        <v>3.5</v>
      </c>
    </row>
    <row r="2906" spans="1:19" x14ac:dyDescent="0.25">
      <c r="A2906" t="s">
        <v>125</v>
      </c>
      <c r="B2906" t="s">
        <v>6523</v>
      </c>
      <c r="C2906">
        <v>2004</v>
      </c>
      <c r="D2906">
        <f t="shared" si="181"/>
        <v>88513.7</v>
      </c>
      <c r="E2906">
        <v>55000</v>
      </c>
      <c r="F2906" t="s">
        <v>2354</v>
      </c>
      <c r="G2906" t="s">
        <v>245</v>
      </c>
      <c r="H2906" t="s">
        <v>6524</v>
      </c>
      <c r="I2906" t="s">
        <v>72</v>
      </c>
      <c r="J2906" t="s">
        <v>118</v>
      </c>
      <c r="K2906" t="s">
        <v>33</v>
      </c>
      <c r="L2906" t="s">
        <v>41</v>
      </c>
      <c r="M2906">
        <f t="shared" si="182"/>
        <v>0</v>
      </c>
      <c r="N2906" t="s">
        <v>24</v>
      </c>
      <c r="O2906" t="s">
        <v>720</v>
      </c>
      <c r="P2906">
        <f t="shared" si="183"/>
        <v>20640</v>
      </c>
      <c r="Q2906">
        <v>24000</v>
      </c>
      <c r="R2906">
        <v>154</v>
      </c>
      <c r="S2906">
        <f t="shared" si="184"/>
        <v>2.7</v>
      </c>
    </row>
    <row r="2907" spans="1:19" x14ac:dyDescent="0.25">
      <c r="A2907" t="s">
        <v>68</v>
      </c>
      <c r="B2907" t="s">
        <v>1326</v>
      </c>
      <c r="C2907">
        <v>2019</v>
      </c>
      <c r="D2907">
        <f t="shared" si="181"/>
        <v>12198.797199999999</v>
      </c>
      <c r="E2907">
        <v>7580</v>
      </c>
      <c r="F2907" t="s">
        <v>6525</v>
      </c>
      <c r="G2907" t="s">
        <v>29</v>
      </c>
      <c r="H2907" t="s">
        <v>6526</v>
      </c>
      <c r="I2907" t="s">
        <v>107</v>
      </c>
      <c r="J2907" t="s">
        <v>22</v>
      </c>
      <c r="K2907" t="s">
        <v>22</v>
      </c>
      <c r="L2907" t="s">
        <v>41</v>
      </c>
      <c r="M2907">
        <f t="shared" si="182"/>
        <v>0</v>
      </c>
      <c r="N2907" t="s">
        <v>24</v>
      </c>
      <c r="O2907" t="s">
        <v>1767</v>
      </c>
      <c r="P2907">
        <f t="shared" si="183"/>
        <v>44290</v>
      </c>
      <c r="Q2907">
        <v>51500</v>
      </c>
      <c r="R2907">
        <v>456</v>
      </c>
      <c r="S2907">
        <f t="shared" si="184"/>
        <v>4.4000000000000004</v>
      </c>
    </row>
    <row r="2908" spans="1:19" x14ac:dyDescent="0.25">
      <c r="A2908" t="s">
        <v>26</v>
      </c>
      <c r="B2908" t="s">
        <v>5403</v>
      </c>
      <c r="C2908">
        <v>2010</v>
      </c>
      <c r="D2908">
        <f t="shared" si="181"/>
        <v>217260.9</v>
      </c>
      <c r="E2908">
        <v>135000</v>
      </c>
      <c r="F2908" t="s">
        <v>4102</v>
      </c>
      <c r="G2908" t="s">
        <v>29</v>
      </c>
      <c r="H2908" t="s">
        <v>4519</v>
      </c>
      <c r="I2908" t="s">
        <v>107</v>
      </c>
      <c r="J2908" t="s">
        <v>40</v>
      </c>
      <c r="K2908" t="s">
        <v>33</v>
      </c>
      <c r="L2908" t="s">
        <v>41</v>
      </c>
      <c r="M2908">
        <f t="shared" si="182"/>
        <v>0</v>
      </c>
      <c r="N2908" t="s">
        <v>24</v>
      </c>
      <c r="O2908" t="s">
        <v>6527</v>
      </c>
      <c r="P2908">
        <f t="shared" si="183"/>
        <v>3439.14</v>
      </c>
      <c r="Q2908">
        <v>3999</v>
      </c>
      <c r="R2908">
        <v>168</v>
      </c>
      <c r="S2908">
        <f t="shared" si="184"/>
        <v>2.4</v>
      </c>
    </row>
    <row r="2909" spans="1:19" x14ac:dyDescent="0.25">
      <c r="A2909" t="s">
        <v>237</v>
      </c>
      <c r="B2909" t="s">
        <v>1816</v>
      </c>
      <c r="C2909">
        <v>2019</v>
      </c>
      <c r="D2909">
        <f t="shared" si="181"/>
        <v>100100.948</v>
      </c>
      <c r="E2909">
        <v>62200</v>
      </c>
      <c r="F2909" t="s">
        <v>6088</v>
      </c>
      <c r="G2909" t="s">
        <v>29</v>
      </c>
      <c r="H2909" t="s">
        <v>6528</v>
      </c>
      <c r="I2909" t="s">
        <v>72</v>
      </c>
      <c r="J2909" t="s">
        <v>118</v>
      </c>
      <c r="K2909" t="s">
        <v>22</v>
      </c>
      <c r="L2909" t="s">
        <v>23</v>
      </c>
      <c r="M2909">
        <f t="shared" si="182"/>
        <v>1</v>
      </c>
      <c r="N2909" t="s">
        <v>24</v>
      </c>
      <c r="O2909" t="s">
        <v>1635</v>
      </c>
      <c r="P2909">
        <f t="shared" si="183"/>
        <v>18490</v>
      </c>
      <c r="Q2909">
        <v>21500</v>
      </c>
      <c r="R2909">
        <v>192</v>
      </c>
      <c r="S2909">
        <f t="shared" si="184"/>
        <v>1.5</v>
      </c>
    </row>
    <row r="2910" spans="1:19" x14ac:dyDescent="0.25">
      <c r="A2910" t="s">
        <v>363</v>
      </c>
      <c r="B2910" t="s">
        <v>6529</v>
      </c>
      <c r="C2910">
        <v>2014</v>
      </c>
      <c r="D2910">
        <f t="shared" si="181"/>
        <v>111046.06934</v>
      </c>
      <c r="E2910">
        <v>69001</v>
      </c>
      <c r="F2910" t="s">
        <v>6530</v>
      </c>
      <c r="G2910" t="s">
        <v>29</v>
      </c>
      <c r="H2910" t="s">
        <v>4039</v>
      </c>
      <c r="I2910" t="s">
        <v>21</v>
      </c>
      <c r="J2910" t="s">
        <v>214</v>
      </c>
      <c r="K2910" t="s">
        <v>22</v>
      </c>
      <c r="L2910" t="s">
        <v>41</v>
      </c>
      <c r="M2910">
        <f t="shared" si="182"/>
        <v>0</v>
      </c>
      <c r="N2910" t="s">
        <v>24</v>
      </c>
      <c r="O2910" t="s">
        <v>296</v>
      </c>
      <c r="P2910">
        <f t="shared" si="183"/>
        <v>16770</v>
      </c>
      <c r="Q2910">
        <v>19500</v>
      </c>
      <c r="R2910">
        <v>321</v>
      </c>
      <c r="S2910">
        <f t="shared" si="184"/>
        <v>3.6</v>
      </c>
    </row>
    <row r="2911" spans="1:19" x14ac:dyDescent="0.25">
      <c r="A2911" t="s">
        <v>97</v>
      </c>
      <c r="B2911" t="s">
        <v>6531</v>
      </c>
      <c r="C2911">
        <v>2021</v>
      </c>
      <c r="D2911">
        <f t="shared" si="181"/>
        <v>45974.015780000002</v>
      </c>
      <c r="E2911">
        <v>28567</v>
      </c>
      <c r="F2911" t="s">
        <v>6532</v>
      </c>
      <c r="G2911" t="s">
        <v>29</v>
      </c>
      <c r="H2911" t="s">
        <v>6533</v>
      </c>
      <c r="I2911" t="s">
        <v>39</v>
      </c>
      <c r="J2911" t="s">
        <v>136</v>
      </c>
      <c r="K2911" t="s">
        <v>6534</v>
      </c>
      <c r="L2911" t="s">
        <v>41</v>
      </c>
      <c r="M2911">
        <f t="shared" si="182"/>
        <v>0</v>
      </c>
      <c r="O2911" t="s">
        <v>6535</v>
      </c>
      <c r="P2911">
        <f t="shared" si="183"/>
        <v>38506.5</v>
      </c>
      <c r="Q2911">
        <v>44775</v>
      </c>
      <c r="R2911" t="e">
        <v>#VALUE!</v>
      </c>
      <c r="S2911" t="e">
        <f t="shared" si="184"/>
        <v>#VALUE!</v>
      </c>
    </row>
    <row r="2912" spans="1:19" x14ac:dyDescent="0.25">
      <c r="A2912" t="s">
        <v>110</v>
      </c>
      <c r="B2912" t="s">
        <v>6536</v>
      </c>
      <c r="C2912">
        <v>2006</v>
      </c>
      <c r="D2912">
        <f t="shared" si="181"/>
        <v>125607.37766</v>
      </c>
      <c r="E2912">
        <v>78049</v>
      </c>
      <c r="F2912" t="s">
        <v>6537</v>
      </c>
      <c r="G2912" t="s">
        <v>29</v>
      </c>
      <c r="H2912" t="s">
        <v>4047</v>
      </c>
      <c r="I2912" t="s">
        <v>21</v>
      </c>
      <c r="J2912" t="s">
        <v>118</v>
      </c>
      <c r="K2912" t="s">
        <v>146</v>
      </c>
      <c r="L2912" t="s">
        <v>41</v>
      </c>
      <c r="M2912">
        <f t="shared" si="182"/>
        <v>0</v>
      </c>
      <c r="N2912" t="s">
        <v>24</v>
      </c>
      <c r="O2912" t="s">
        <v>6538</v>
      </c>
      <c r="P2912">
        <f t="shared" si="183"/>
        <v>12022.8</v>
      </c>
      <c r="Q2912">
        <v>13980</v>
      </c>
      <c r="R2912">
        <v>300</v>
      </c>
      <c r="S2912">
        <f t="shared" si="184"/>
        <v>4.2</v>
      </c>
    </row>
    <row r="2913" spans="1:19" x14ac:dyDescent="0.25">
      <c r="A2913" t="s">
        <v>16</v>
      </c>
      <c r="B2913" t="s">
        <v>2727</v>
      </c>
      <c r="C2913">
        <v>2021</v>
      </c>
      <c r="D2913">
        <f t="shared" si="181"/>
        <v>59257.508139999998</v>
      </c>
      <c r="E2913">
        <v>36821</v>
      </c>
      <c r="F2913" t="s">
        <v>6539</v>
      </c>
      <c r="G2913" t="s">
        <v>29</v>
      </c>
      <c r="H2913" t="s">
        <v>159</v>
      </c>
      <c r="I2913" t="s">
        <v>39</v>
      </c>
      <c r="J2913" t="s">
        <v>4743</v>
      </c>
      <c r="K2913" t="s">
        <v>22</v>
      </c>
      <c r="M2913">
        <f t="shared" si="182"/>
        <v>0</v>
      </c>
      <c r="O2913" t="s">
        <v>6540</v>
      </c>
      <c r="P2913">
        <f t="shared" si="183"/>
        <v>42374.78</v>
      </c>
      <c r="Q2913">
        <v>49273</v>
      </c>
      <c r="R2913" t="e">
        <v>#VALUE!</v>
      </c>
      <c r="S2913" t="e">
        <f t="shared" si="184"/>
        <v>#VALUE!</v>
      </c>
    </row>
    <row r="2914" spans="1:19" x14ac:dyDescent="0.25">
      <c r="A2914" t="s">
        <v>148</v>
      </c>
      <c r="B2914" t="s">
        <v>6299</v>
      </c>
      <c r="C2914">
        <v>2021</v>
      </c>
      <c r="D2914">
        <f t="shared" si="181"/>
        <v>37484.747280000003</v>
      </c>
      <c r="E2914">
        <v>23292</v>
      </c>
      <c r="F2914" t="s">
        <v>6541</v>
      </c>
      <c r="G2914" t="s">
        <v>29</v>
      </c>
      <c r="H2914" t="s">
        <v>1808</v>
      </c>
      <c r="I2914" t="s">
        <v>165</v>
      </c>
      <c r="J2914" t="s">
        <v>108</v>
      </c>
      <c r="K2914" t="s">
        <v>22</v>
      </c>
      <c r="L2914" t="s">
        <v>41</v>
      </c>
      <c r="M2914">
        <f t="shared" si="182"/>
        <v>0</v>
      </c>
      <c r="N2914" t="s">
        <v>24</v>
      </c>
      <c r="O2914" t="s">
        <v>5034</v>
      </c>
      <c r="P2914">
        <f t="shared" si="183"/>
        <v>63210</v>
      </c>
      <c r="Q2914">
        <v>73500</v>
      </c>
      <c r="R2914">
        <v>420</v>
      </c>
      <c r="S2914">
        <f t="shared" si="184"/>
        <v>6.2</v>
      </c>
    </row>
    <row r="2915" spans="1:19" x14ac:dyDescent="0.25">
      <c r="A2915" t="s">
        <v>148</v>
      </c>
      <c r="B2915" t="s">
        <v>3554</v>
      </c>
      <c r="C2915">
        <v>2010</v>
      </c>
      <c r="D2915">
        <f t="shared" si="181"/>
        <v>261792.94714</v>
      </c>
      <c r="E2915">
        <v>162671</v>
      </c>
      <c r="F2915" t="s">
        <v>6542</v>
      </c>
      <c r="G2915" t="s">
        <v>19</v>
      </c>
      <c r="H2915" t="s">
        <v>821</v>
      </c>
      <c r="I2915" t="s">
        <v>72</v>
      </c>
      <c r="J2915" t="s">
        <v>22</v>
      </c>
      <c r="K2915" t="s">
        <v>22</v>
      </c>
      <c r="L2915" t="s">
        <v>41</v>
      </c>
      <c r="M2915">
        <f t="shared" si="182"/>
        <v>0</v>
      </c>
      <c r="N2915" t="s">
        <v>24</v>
      </c>
      <c r="O2915" t="s">
        <v>672</v>
      </c>
      <c r="P2915">
        <f t="shared" si="183"/>
        <v>10320</v>
      </c>
      <c r="Q2915">
        <v>12000</v>
      </c>
      <c r="R2915">
        <v>320</v>
      </c>
      <c r="S2915">
        <f t="shared" si="184"/>
        <v>5.3</v>
      </c>
    </row>
    <row r="2916" spans="1:19" x14ac:dyDescent="0.25">
      <c r="A2916" t="s">
        <v>84</v>
      </c>
      <c r="B2916" t="s">
        <v>6543</v>
      </c>
      <c r="C2916">
        <v>2010</v>
      </c>
      <c r="D2916">
        <f t="shared" si="181"/>
        <v>161693.60848</v>
      </c>
      <c r="E2916">
        <v>100472</v>
      </c>
      <c r="F2916" t="s">
        <v>6544</v>
      </c>
      <c r="G2916" t="s">
        <v>29</v>
      </c>
      <c r="H2916" t="s">
        <v>6545</v>
      </c>
      <c r="I2916" t="s">
        <v>21</v>
      </c>
      <c r="J2916" t="s">
        <v>33</v>
      </c>
      <c r="K2916" t="s">
        <v>146</v>
      </c>
      <c r="L2916" t="s">
        <v>41</v>
      </c>
      <c r="M2916">
        <f t="shared" si="182"/>
        <v>0</v>
      </c>
      <c r="N2916" t="s">
        <v>24</v>
      </c>
      <c r="O2916" t="s">
        <v>5780</v>
      </c>
      <c r="P2916">
        <f t="shared" si="183"/>
        <v>8578.5</v>
      </c>
      <c r="Q2916">
        <v>9975</v>
      </c>
      <c r="R2916">
        <v>230</v>
      </c>
      <c r="S2916">
        <f t="shared" si="184"/>
        <v>3.2</v>
      </c>
    </row>
    <row r="2917" spans="1:19" x14ac:dyDescent="0.25">
      <c r="A2917" t="s">
        <v>450</v>
      </c>
      <c r="B2917" t="s">
        <v>4052</v>
      </c>
      <c r="C2917">
        <v>2017</v>
      </c>
      <c r="D2917">
        <f t="shared" si="181"/>
        <v>117674.9408</v>
      </c>
      <c r="E2917">
        <v>73120</v>
      </c>
      <c r="F2917" t="s">
        <v>6546</v>
      </c>
      <c r="G2917" t="s">
        <v>29</v>
      </c>
      <c r="H2917" t="s">
        <v>3148</v>
      </c>
      <c r="I2917" t="s">
        <v>521</v>
      </c>
      <c r="J2917" t="s">
        <v>118</v>
      </c>
      <c r="K2917" t="s">
        <v>22</v>
      </c>
      <c r="L2917" t="s">
        <v>23</v>
      </c>
      <c r="M2917">
        <f t="shared" si="182"/>
        <v>1</v>
      </c>
      <c r="N2917" t="s">
        <v>24</v>
      </c>
      <c r="O2917" t="s">
        <v>4895</v>
      </c>
      <c r="P2917">
        <f t="shared" si="183"/>
        <v>17157</v>
      </c>
      <c r="Q2917">
        <v>19950</v>
      </c>
      <c r="R2917">
        <v>268</v>
      </c>
      <c r="S2917">
        <f t="shared" si="184"/>
        <v>2</v>
      </c>
    </row>
    <row r="2918" spans="1:19" x14ac:dyDescent="0.25">
      <c r="A2918" t="s">
        <v>16</v>
      </c>
      <c r="B2918" t="s">
        <v>4239</v>
      </c>
      <c r="C2918">
        <v>2022</v>
      </c>
      <c r="D2918">
        <f t="shared" si="181"/>
        <v>37497.622000000003</v>
      </c>
      <c r="E2918">
        <v>23300</v>
      </c>
      <c r="F2918" t="s">
        <v>6547</v>
      </c>
      <c r="G2918" t="s">
        <v>29</v>
      </c>
      <c r="H2918" t="s">
        <v>865</v>
      </c>
      <c r="I2918" t="s">
        <v>165</v>
      </c>
      <c r="J2918" t="s">
        <v>73</v>
      </c>
      <c r="K2918" t="s">
        <v>73</v>
      </c>
      <c r="L2918" t="s">
        <v>41</v>
      </c>
      <c r="M2918">
        <f t="shared" si="182"/>
        <v>0</v>
      </c>
      <c r="N2918" t="s">
        <v>24</v>
      </c>
      <c r="O2918" t="s">
        <v>3792</v>
      </c>
      <c r="P2918">
        <f t="shared" si="183"/>
        <v>58050</v>
      </c>
      <c r="Q2918">
        <v>67500</v>
      </c>
      <c r="R2918">
        <v>440</v>
      </c>
      <c r="S2918">
        <f t="shared" si="184"/>
        <v>3.5</v>
      </c>
    </row>
    <row r="2919" spans="1:19" x14ac:dyDescent="0.25">
      <c r="A2919" t="s">
        <v>237</v>
      </c>
      <c r="B2919" t="s">
        <v>6548</v>
      </c>
      <c r="C2919">
        <v>2018</v>
      </c>
      <c r="D2919">
        <f t="shared" si="181"/>
        <v>114263.14</v>
      </c>
      <c r="E2919">
        <v>71000</v>
      </c>
      <c r="F2919" t="s">
        <v>1825</v>
      </c>
      <c r="G2919" t="s">
        <v>331</v>
      </c>
      <c r="H2919" t="s">
        <v>6549</v>
      </c>
      <c r="I2919" t="s">
        <v>72</v>
      </c>
      <c r="J2919" t="s">
        <v>214</v>
      </c>
      <c r="K2919" t="s">
        <v>146</v>
      </c>
      <c r="L2919" t="s">
        <v>23</v>
      </c>
      <c r="M2919">
        <f t="shared" si="182"/>
        <v>1</v>
      </c>
      <c r="N2919" t="s">
        <v>24</v>
      </c>
      <c r="O2919" t="s">
        <v>276</v>
      </c>
      <c r="P2919">
        <f t="shared" si="183"/>
        <v>15050</v>
      </c>
      <c r="Q2919">
        <v>17500</v>
      </c>
      <c r="R2919">
        <v>212</v>
      </c>
      <c r="S2919">
        <f t="shared" si="184"/>
        <v>1.5</v>
      </c>
    </row>
    <row r="2920" spans="1:19" x14ac:dyDescent="0.25">
      <c r="A2920" t="s">
        <v>567</v>
      </c>
      <c r="B2920" t="s">
        <v>2910</v>
      </c>
      <c r="C2920">
        <v>2022</v>
      </c>
      <c r="D2920">
        <f t="shared" si="181"/>
        <v>26792.29232</v>
      </c>
      <c r="E2920">
        <v>16648</v>
      </c>
      <c r="F2920" t="s">
        <v>6550</v>
      </c>
      <c r="G2920" t="s">
        <v>245</v>
      </c>
      <c r="H2920" t="s">
        <v>2041</v>
      </c>
      <c r="I2920" t="s">
        <v>571</v>
      </c>
      <c r="J2920" t="s">
        <v>2158</v>
      </c>
      <c r="K2920" t="s">
        <v>22</v>
      </c>
      <c r="L2920" t="s">
        <v>41</v>
      </c>
      <c r="M2920">
        <f t="shared" si="182"/>
        <v>0</v>
      </c>
      <c r="O2920" t="s">
        <v>6551</v>
      </c>
      <c r="P2920">
        <f t="shared" si="183"/>
        <v>61059.14</v>
      </c>
      <c r="Q2920">
        <v>70999</v>
      </c>
      <c r="R2920" t="e">
        <v>#VALUE!</v>
      </c>
      <c r="S2920" t="e">
        <f t="shared" si="184"/>
        <v>#VALUE!</v>
      </c>
    </row>
    <row r="2921" spans="1:19" x14ac:dyDescent="0.25">
      <c r="A2921" t="s">
        <v>148</v>
      </c>
      <c r="B2921" t="s">
        <v>4341</v>
      </c>
      <c r="C2921">
        <v>2011</v>
      </c>
      <c r="D2921">
        <f t="shared" si="181"/>
        <v>386241.6</v>
      </c>
      <c r="E2921">
        <v>240000</v>
      </c>
      <c r="F2921" t="s">
        <v>6552</v>
      </c>
      <c r="G2921" t="s">
        <v>245</v>
      </c>
      <c r="H2921" t="s">
        <v>6553</v>
      </c>
      <c r="I2921" t="s">
        <v>21</v>
      </c>
      <c r="J2921" t="s">
        <v>118</v>
      </c>
      <c r="K2921" t="s">
        <v>22</v>
      </c>
      <c r="L2921" t="s">
        <v>41</v>
      </c>
      <c r="M2921">
        <f t="shared" si="182"/>
        <v>0</v>
      </c>
      <c r="N2921" t="s">
        <v>24</v>
      </c>
      <c r="O2921" t="s">
        <v>441</v>
      </c>
      <c r="P2921">
        <f t="shared" si="183"/>
        <v>15910</v>
      </c>
      <c r="Q2921">
        <v>18500</v>
      </c>
      <c r="R2921">
        <v>335</v>
      </c>
      <c r="S2921">
        <f t="shared" si="184"/>
        <v>6.6</v>
      </c>
    </row>
    <row r="2922" spans="1:19" x14ac:dyDescent="0.25">
      <c r="A2922" t="s">
        <v>35</v>
      </c>
      <c r="B2922" t="s">
        <v>2445</v>
      </c>
      <c r="C2922">
        <v>2013</v>
      </c>
      <c r="D2922">
        <f t="shared" si="181"/>
        <v>192726.5117</v>
      </c>
      <c r="E2922">
        <v>119755</v>
      </c>
      <c r="F2922" t="s">
        <v>6554</v>
      </c>
      <c r="G2922" t="s">
        <v>46</v>
      </c>
      <c r="H2922" t="s">
        <v>3200</v>
      </c>
      <c r="I2922" t="s">
        <v>107</v>
      </c>
      <c r="J2922" t="s">
        <v>61</v>
      </c>
      <c r="K2922" t="s">
        <v>22</v>
      </c>
      <c r="L2922" t="s">
        <v>41</v>
      </c>
      <c r="M2922">
        <f t="shared" si="182"/>
        <v>0</v>
      </c>
      <c r="N2922" t="s">
        <v>24</v>
      </c>
      <c r="O2922" t="s">
        <v>296</v>
      </c>
      <c r="P2922">
        <f t="shared" si="183"/>
        <v>16770</v>
      </c>
      <c r="Q2922">
        <v>19500</v>
      </c>
      <c r="R2922">
        <v>295</v>
      </c>
      <c r="S2922">
        <f t="shared" si="184"/>
        <v>3.5</v>
      </c>
    </row>
    <row r="2923" spans="1:19" x14ac:dyDescent="0.25">
      <c r="A2923" t="s">
        <v>120</v>
      </c>
      <c r="B2923" t="s">
        <v>5546</v>
      </c>
      <c r="C2923">
        <v>2015</v>
      </c>
      <c r="D2923">
        <f t="shared" si="181"/>
        <v>141621.92000000001</v>
      </c>
      <c r="E2923">
        <v>88000</v>
      </c>
      <c r="F2923" t="s">
        <v>3460</v>
      </c>
      <c r="G2923" t="s">
        <v>19</v>
      </c>
      <c r="H2923" t="s">
        <v>5548</v>
      </c>
      <c r="I2923" t="s">
        <v>72</v>
      </c>
      <c r="J2923" t="s">
        <v>61</v>
      </c>
      <c r="K2923" t="s">
        <v>33</v>
      </c>
      <c r="L2923" t="s">
        <v>41</v>
      </c>
      <c r="M2923">
        <f t="shared" si="182"/>
        <v>0</v>
      </c>
      <c r="N2923" t="s">
        <v>24</v>
      </c>
      <c r="O2923" t="s">
        <v>296</v>
      </c>
      <c r="P2923">
        <f t="shared" si="183"/>
        <v>16770</v>
      </c>
      <c r="Q2923">
        <v>19500</v>
      </c>
      <c r="R2923">
        <v>302</v>
      </c>
      <c r="S2923">
        <f t="shared" si="184"/>
        <v>3.5</v>
      </c>
    </row>
    <row r="2924" spans="1:19" x14ac:dyDescent="0.25">
      <c r="A2924" t="s">
        <v>68</v>
      </c>
      <c r="B2924" t="s">
        <v>2699</v>
      </c>
      <c r="C2924">
        <v>2021</v>
      </c>
      <c r="D2924">
        <f t="shared" si="181"/>
        <v>65982.94</v>
      </c>
      <c r="E2924">
        <v>41000</v>
      </c>
      <c r="F2924" t="s">
        <v>626</v>
      </c>
      <c r="G2924" t="s">
        <v>46</v>
      </c>
      <c r="H2924" t="s">
        <v>3287</v>
      </c>
      <c r="I2924" t="s">
        <v>95</v>
      </c>
      <c r="J2924" t="s">
        <v>118</v>
      </c>
      <c r="K2924" t="s">
        <v>22</v>
      </c>
      <c r="L2924" t="s">
        <v>41</v>
      </c>
      <c r="M2924">
        <f t="shared" si="182"/>
        <v>0</v>
      </c>
      <c r="N2924" t="s">
        <v>24</v>
      </c>
      <c r="O2924" t="s">
        <v>1450</v>
      </c>
      <c r="P2924">
        <f t="shared" si="183"/>
        <v>43000</v>
      </c>
      <c r="Q2924">
        <v>50000</v>
      </c>
      <c r="R2924">
        <v>335</v>
      </c>
      <c r="S2924">
        <f t="shared" si="184"/>
        <v>3</v>
      </c>
    </row>
    <row r="2925" spans="1:19" x14ac:dyDescent="0.25">
      <c r="A2925" t="s">
        <v>148</v>
      </c>
      <c r="B2925" t="s">
        <v>3223</v>
      </c>
      <c r="C2925">
        <v>2022</v>
      </c>
      <c r="D2925">
        <f t="shared" si="181"/>
        <v>12002.45772</v>
      </c>
      <c r="E2925">
        <v>7458</v>
      </c>
      <c r="F2925" t="s">
        <v>6555</v>
      </c>
      <c r="G2925" t="s">
        <v>29</v>
      </c>
      <c r="H2925" t="s">
        <v>3196</v>
      </c>
      <c r="I2925" t="s">
        <v>134</v>
      </c>
      <c r="J2925" t="s">
        <v>214</v>
      </c>
      <c r="K2925" t="s">
        <v>22</v>
      </c>
      <c r="L2925" t="s">
        <v>41</v>
      </c>
      <c r="M2925">
        <f t="shared" si="182"/>
        <v>0</v>
      </c>
      <c r="N2925" t="s">
        <v>24</v>
      </c>
      <c r="O2925" t="s">
        <v>541</v>
      </c>
      <c r="P2925">
        <f t="shared" si="183"/>
        <v>40850</v>
      </c>
      <c r="Q2925">
        <v>47500</v>
      </c>
      <c r="R2925">
        <v>455</v>
      </c>
      <c r="S2925">
        <f t="shared" si="184"/>
        <v>6.2</v>
      </c>
    </row>
    <row r="2926" spans="1:19" x14ac:dyDescent="0.25">
      <c r="A2926" t="s">
        <v>210</v>
      </c>
      <c r="B2926" t="s">
        <v>6364</v>
      </c>
      <c r="C2926">
        <v>2022</v>
      </c>
      <c r="D2926">
        <f t="shared" si="181"/>
        <v>37014.82</v>
      </c>
      <c r="E2926">
        <v>23000</v>
      </c>
      <c r="F2926" t="s">
        <v>6556</v>
      </c>
      <c r="G2926" t="s">
        <v>29</v>
      </c>
      <c r="H2926" t="s">
        <v>540</v>
      </c>
      <c r="I2926" t="s">
        <v>72</v>
      </c>
      <c r="J2926" t="s">
        <v>73</v>
      </c>
      <c r="K2926" t="s">
        <v>22</v>
      </c>
      <c r="L2926" t="s">
        <v>41</v>
      </c>
      <c r="M2926">
        <f t="shared" si="182"/>
        <v>0</v>
      </c>
      <c r="N2926" t="s">
        <v>24</v>
      </c>
      <c r="O2926" t="s">
        <v>805</v>
      </c>
      <c r="P2926">
        <f t="shared" si="183"/>
        <v>36980</v>
      </c>
      <c r="Q2926">
        <v>43000</v>
      </c>
      <c r="R2926">
        <v>285</v>
      </c>
      <c r="S2926">
        <f t="shared" si="184"/>
        <v>3.6</v>
      </c>
    </row>
    <row r="2927" spans="1:19" x14ac:dyDescent="0.25">
      <c r="A2927" t="s">
        <v>84</v>
      </c>
      <c r="B2927" t="s">
        <v>6557</v>
      </c>
      <c r="C2927">
        <v>1998</v>
      </c>
      <c r="D2927">
        <f t="shared" si="181"/>
        <v>240494.94158000001</v>
      </c>
      <c r="E2927">
        <v>149437</v>
      </c>
      <c r="F2927" t="s">
        <v>6558</v>
      </c>
      <c r="G2927" t="s">
        <v>29</v>
      </c>
      <c r="H2927" t="s">
        <v>6559</v>
      </c>
      <c r="I2927" t="s">
        <v>72</v>
      </c>
      <c r="J2927" t="s">
        <v>73</v>
      </c>
      <c r="K2927" t="s">
        <v>146</v>
      </c>
      <c r="L2927" t="s">
        <v>41</v>
      </c>
      <c r="M2927">
        <f t="shared" si="182"/>
        <v>0</v>
      </c>
      <c r="N2927" t="s">
        <v>24</v>
      </c>
      <c r="O2927" t="s">
        <v>578</v>
      </c>
      <c r="P2927">
        <f t="shared" si="183"/>
        <v>8595.7000000000007</v>
      </c>
      <c r="Q2927">
        <v>9995</v>
      </c>
      <c r="R2927">
        <v>182</v>
      </c>
      <c r="S2927">
        <f t="shared" si="184"/>
        <v>4</v>
      </c>
    </row>
    <row r="2928" spans="1:19" x14ac:dyDescent="0.25">
      <c r="A2928" t="s">
        <v>16</v>
      </c>
      <c r="B2928" t="s">
        <v>3332</v>
      </c>
      <c r="C2928">
        <v>2017</v>
      </c>
      <c r="D2928">
        <f t="shared" si="181"/>
        <v>392678.96</v>
      </c>
      <c r="E2928">
        <v>244000</v>
      </c>
      <c r="F2928" t="s">
        <v>5323</v>
      </c>
      <c r="G2928" t="s">
        <v>245</v>
      </c>
      <c r="H2928" t="s">
        <v>4514</v>
      </c>
      <c r="I2928" t="s">
        <v>21</v>
      </c>
      <c r="J2928" t="s">
        <v>214</v>
      </c>
      <c r="K2928" t="s">
        <v>146</v>
      </c>
      <c r="L2928" t="s">
        <v>41</v>
      </c>
      <c r="M2928">
        <f t="shared" si="182"/>
        <v>0</v>
      </c>
      <c r="N2928" t="s">
        <v>24</v>
      </c>
      <c r="O2928" t="s">
        <v>2980</v>
      </c>
      <c r="P2928">
        <f t="shared" si="183"/>
        <v>30530</v>
      </c>
      <c r="Q2928">
        <v>35500</v>
      </c>
      <c r="R2928">
        <v>440</v>
      </c>
      <c r="S2928">
        <f t="shared" si="184"/>
        <v>6.7</v>
      </c>
    </row>
    <row r="2929" spans="1:19" x14ac:dyDescent="0.25">
      <c r="A2929" t="s">
        <v>567</v>
      </c>
      <c r="B2929" t="s">
        <v>6560</v>
      </c>
      <c r="C2929">
        <v>2019</v>
      </c>
      <c r="D2929">
        <f t="shared" si="181"/>
        <v>74029.64</v>
      </c>
      <c r="E2929">
        <v>46000</v>
      </c>
      <c r="F2929" t="s">
        <v>950</v>
      </c>
      <c r="G2929" t="s">
        <v>46</v>
      </c>
      <c r="H2929" t="s">
        <v>6561</v>
      </c>
      <c r="I2929" t="s">
        <v>95</v>
      </c>
      <c r="J2929" t="s">
        <v>118</v>
      </c>
      <c r="K2929" t="s">
        <v>136</v>
      </c>
      <c r="L2929" t="s">
        <v>41</v>
      </c>
      <c r="M2929">
        <f t="shared" si="182"/>
        <v>0</v>
      </c>
      <c r="N2929" t="s">
        <v>24</v>
      </c>
      <c r="O2929" t="s">
        <v>1063</v>
      </c>
      <c r="P2929">
        <f t="shared" si="183"/>
        <v>32594</v>
      </c>
      <c r="Q2929">
        <v>37900</v>
      </c>
      <c r="R2929">
        <v>305</v>
      </c>
      <c r="S2929">
        <f t="shared" si="184"/>
        <v>3.6</v>
      </c>
    </row>
    <row r="2930" spans="1:19" x14ac:dyDescent="0.25">
      <c r="A2930" t="s">
        <v>50</v>
      </c>
      <c r="B2930" t="s">
        <v>1370</v>
      </c>
      <c r="C2930">
        <v>2022</v>
      </c>
      <c r="D2930">
        <f t="shared" si="181"/>
        <v>21135.462220000001</v>
      </c>
      <c r="E2930">
        <v>13133</v>
      </c>
      <c r="F2930" t="s">
        <v>6562</v>
      </c>
      <c r="G2930" t="s">
        <v>46</v>
      </c>
      <c r="H2930" t="s">
        <v>1110</v>
      </c>
      <c r="I2930" t="s">
        <v>39</v>
      </c>
      <c r="J2930" t="s">
        <v>61</v>
      </c>
      <c r="K2930" t="s">
        <v>22</v>
      </c>
      <c r="L2930" t="s">
        <v>41</v>
      </c>
      <c r="M2930">
        <f t="shared" si="182"/>
        <v>0</v>
      </c>
      <c r="O2930" t="s">
        <v>1112</v>
      </c>
      <c r="P2930">
        <f t="shared" si="183"/>
        <v>36978.28</v>
      </c>
      <c r="Q2930">
        <v>42998</v>
      </c>
      <c r="R2930" t="e">
        <v>#VALUE!</v>
      </c>
      <c r="S2930">
        <f t="shared" si="184"/>
        <v>2</v>
      </c>
    </row>
    <row r="2931" spans="1:19" x14ac:dyDescent="0.25">
      <c r="A2931" t="s">
        <v>567</v>
      </c>
      <c r="B2931" t="s">
        <v>3347</v>
      </c>
      <c r="C2931">
        <v>2017</v>
      </c>
      <c r="D2931">
        <f t="shared" si="181"/>
        <v>72420.3</v>
      </c>
      <c r="E2931">
        <v>45000</v>
      </c>
      <c r="F2931" t="s">
        <v>1357</v>
      </c>
      <c r="G2931" t="s">
        <v>29</v>
      </c>
      <c r="H2931" t="s">
        <v>1385</v>
      </c>
      <c r="I2931" t="s">
        <v>72</v>
      </c>
      <c r="J2931" t="s">
        <v>22</v>
      </c>
      <c r="K2931" t="s">
        <v>33</v>
      </c>
      <c r="L2931" t="s">
        <v>41</v>
      </c>
      <c r="M2931">
        <f t="shared" si="182"/>
        <v>0</v>
      </c>
      <c r="N2931" t="s">
        <v>24</v>
      </c>
      <c r="O2931" t="s">
        <v>1136</v>
      </c>
      <c r="P2931">
        <f t="shared" si="183"/>
        <v>25799.14</v>
      </c>
      <c r="Q2931">
        <v>29999</v>
      </c>
      <c r="R2931">
        <v>395</v>
      </c>
      <c r="S2931">
        <f t="shared" si="184"/>
        <v>5.7</v>
      </c>
    </row>
    <row r="2932" spans="1:19" x14ac:dyDescent="0.25">
      <c r="A2932" t="s">
        <v>857</v>
      </c>
      <c r="B2932" t="s">
        <v>1216</v>
      </c>
      <c r="C2932">
        <v>2021</v>
      </c>
      <c r="D2932">
        <f t="shared" si="181"/>
        <v>29587.715899999999</v>
      </c>
      <c r="E2932">
        <v>18385</v>
      </c>
      <c r="F2932" t="s">
        <v>5870</v>
      </c>
      <c r="G2932" t="s">
        <v>29</v>
      </c>
      <c r="H2932" t="s">
        <v>1466</v>
      </c>
      <c r="I2932" t="s">
        <v>571</v>
      </c>
      <c r="J2932" t="s">
        <v>3007</v>
      </c>
      <c r="K2932" t="s">
        <v>5305</v>
      </c>
      <c r="L2932" t="s">
        <v>41</v>
      </c>
      <c r="M2932">
        <f t="shared" si="182"/>
        <v>0</v>
      </c>
      <c r="N2932" t="s">
        <v>24</v>
      </c>
      <c r="O2932" t="s">
        <v>6563</v>
      </c>
      <c r="P2932">
        <f t="shared" si="183"/>
        <v>25159.3</v>
      </c>
      <c r="Q2932">
        <v>29255</v>
      </c>
      <c r="R2932" t="e">
        <v>#VALUE!</v>
      </c>
      <c r="S2932" t="e">
        <f t="shared" si="184"/>
        <v>#VALUE!</v>
      </c>
    </row>
    <row r="2933" spans="1:19" x14ac:dyDescent="0.25">
      <c r="A2933" t="s">
        <v>68</v>
      </c>
      <c r="B2933" t="s">
        <v>6564</v>
      </c>
      <c r="C2933">
        <v>2020</v>
      </c>
      <c r="D2933">
        <f t="shared" si="181"/>
        <v>41509.706619999997</v>
      </c>
      <c r="E2933">
        <v>25793</v>
      </c>
      <c r="F2933" t="s">
        <v>6565</v>
      </c>
      <c r="G2933" t="s">
        <v>29</v>
      </c>
      <c r="H2933" t="s">
        <v>1872</v>
      </c>
      <c r="I2933" t="s">
        <v>31</v>
      </c>
      <c r="J2933" t="s">
        <v>5604</v>
      </c>
      <c r="K2933" t="s">
        <v>22</v>
      </c>
      <c r="L2933" t="s">
        <v>41</v>
      </c>
      <c r="M2933">
        <f t="shared" si="182"/>
        <v>0</v>
      </c>
      <c r="O2933" t="s">
        <v>3395</v>
      </c>
      <c r="P2933">
        <f t="shared" si="183"/>
        <v>45579.14</v>
      </c>
      <c r="Q2933">
        <v>52999</v>
      </c>
      <c r="R2933" t="e">
        <v>#VALUE!</v>
      </c>
      <c r="S2933" t="e">
        <f t="shared" si="184"/>
        <v>#VALUE!</v>
      </c>
    </row>
    <row r="2934" spans="1:19" x14ac:dyDescent="0.25">
      <c r="A2934" t="s">
        <v>277</v>
      </c>
      <c r="B2934" t="s">
        <v>1989</v>
      </c>
      <c r="C2934">
        <v>2005</v>
      </c>
      <c r="D2934">
        <f t="shared" si="181"/>
        <v>71454.695999999996</v>
      </c>
      <c r="E2934">
        <v>44400</v>
      </c>
      <c r="F2934" t="s">
        <v>6566</v>
      </c>
      <c r="G2934" t="s">
        <v>29</v>
      </c>
      <c r="H2934" t="s">
        <v>3627</v>
      </c>
      <c r="I2934" t="s">
        <v>134</v>
      </c>
      <c r="J2934" t="s">
        <v>61</v>
      </c>
      <c r="K2934" t="s">
        <v>22</v>
      </c>
      <c r="L2934" t="s">
        <v>41</v>
      </c>
      <c r="M2934">
        <f t="shared" si="182"/>
        <v>0</v>
      </c>
      <c r="N2934" t="s">
        <v>24</v>
      </c>
      <c r="O2934" t="s">
        <v>1485</v>
      </c>
      <c r="P2934">
        <f t="shared" si="183"/>
        <v>25628</v>
      </c>
      <c r="Q2934">
        <v>29800</v>
      </c>
      <c r="R2934">
        <v>280</v>
      </c>
      <c r="S2934">
        <f t="shared" si="184"/>
        <v>3.2</v>
      </c>
    </row>
    <row r="2935" spans="1:19" x14ac:dyDescent="0.25">
      <c r="A2935" t="s">
        <v>148</v>
      </c>
      <c r="B2935" t="s">
        <v>6567</v>
      </c>
      <c r="C2935">
        <v>2016</v>
      </c>
      <c r="D2935">
        <f t="shared" si="181"/>
        <v>167371.35999999999</v>
      </c>
      <c r="E2935">
        <v>104000</v>
      </c>
      <c r="F2935" t="s">
        <v>350</v>
      </c>
      <c r="G2935" t="s">
        <v>29</v>
      </c>
      <c r="H2935" t="s">
        <v>6568</v>
      </c>
      <c r="I2935" t="s">
        <v>21</v>
      </c>
      <c r="J2935" t="s">
        <v>61</v>
      </c>
      <c r="K2935" t="s">
        <v>33</v>
      </c>
      <c r="L2935" t="s">
        <v>41</v>
      </c>
      <c r="M2935">
        <f t="shared" si="182"/>
        <v>0</v>
      </c>
      <c r="N2935" t="s">
        <v>24</v>
      </c>
      <c r="O2935" t="s">
        <v>1035</v>
      </c>
      <c r="P2935">
        <f t="shared" si="183"/>
        <v>9030</v>
      </c>
      <c r="Q2935">
        <v>10500</v>
      </c>
      <c r="R2935" t="e">
        <v>#VALUE!</v>
      </c>
      <c r="S2935" t="e">
        <f t="shared" si="184"/>
        <v>#VALUE!</v>
      </c>
    </row>
    <row r="2936" spans="1:19" x14ac:dyDescent="0.25">
      <c r="A2936" t="s">
        <v>363</v>
      </c>
      <c r="B2936" t="s">
        <v>4711</v>
      </c>
      <c r="C2936">
        <v>2023</v>
      </c>
      <c r="D2936">
        <f t="shared" si="181"/>
        <v>965.60400000000004</v>
      </c>
      <c r="E2936">
        <v>600</v>
      </c>
      <c r="F2936" t="s">
        <v>4429</v>
      </c>
      <c r="G2936" t="s">
        <v>29</v>
      </c>
      <c r="H2936" t="s">
        <v>1808</v>
      </c>
      <c r="I2936" t="s">
        <v>72</v>
      </c>
      <c r="J2936" t="s">
        <v>22</v>
      </c>
      <c r="K2936" t="s">
        <v>22</v>
      </c>
      <c r="L2936" t="s">
        <v>41</v>
      </c>
      <c r="M2936">
        <f t="shared" si="182"/>
        <v>0</v>
      </c>
      <c r="N2936" t="s">
        <v>24</v>
      </c>
      <c r="O2936" t="s">
        <v>2331</v>
      </c>
      <c r="P2936">
        <f t="shared" si="183"/>
        <v>88580</v>
      </c>
      <c r="Q2936">
        <v>103000</v>
      </c>
      <c r="R2936">
        <v>420</v>
      </c>
      <c r="S2936">
        <f t="shared" si="184"/>
        <v>6.2</v>
      </c>
    </row>
    <row r="2937" spans="1:19" x14ac:dyDescent="0.25">
      <c r="A2937" t="s">
        <v>268</v>
      </c>
      <c r="B2937" t="s">
        <v>4622</v>
      </c>
      <c r="C2937">
        <v>2007</v>
      </c>
      <c r="D2937">
        <f t="shared" si="181"/>
        <v>72420.3</v>
      </c>
      <c r="E2937">
        <v>45000</v>
      </c>
      <c r="F2937" t="s">
        <v>1357</v>
      </c>
      <c r="G2937" t="s">
        <v>29</v>
      </c>
      <c r="H2937" t="s">
        <v>2309</v>
      </c>
      <c r="I2937" t="s">
        <v>134</v>
      </c>
      <c r="J2937" t="s">
        <v>101</v>
      </c>
      <c r="K2937" t="s">
        <v>22</v>
      </c>
      <c r="L2937" t="s">
        <v>41</v>
      </c>
      <c r="M2937">
        <f t="shared" si="182"/>
        <v>0</v>
      </c>
      <c r="N2937" t="s">
        <v>24</v>
      </c>
      <c r="O2937" t="s">
        <v>507</v>
      </c>
      <c r="P2937">
        <f t="shared" si="183"/>
        <v>6794</v>
      </c>
      <c r="Q2937">
        <v>7900</v>
      </c>
      <c r="R2937">
        <v>172</v>
      </c>
      <c r="S2937">
        <f t="shared" si="184"/>
        <v>1.6</v>
      </c>
    </row>
    <row r="2938" spans="1:19" x14ac:dyDescent="0.25">
      <c r="A2938" t="s">
        <v>210</v>
      </c>
      <c r="B2938" t="s">
        <v>6569</v>
      </c>
      <c r="C2938">
        <v>2022</v>
      </c>
      <c r="D2938">
        <f t="shared" si="181"/>
        <v>39428.83</v>
      </c>
      <c r="E2938">
        <v>24500</v>
      </c>
      <c r="F2938" t="s">
        <v>6178</v>
      </c>
      <c r="G2938" t="s">
        <v>29</v>
      </c>
      <c r="H2938" t="s">
        <v>540</v>
      </c>
      <c r="I2938" t="s">
        <v>95</v>
      </c>
      <c r="J2938" t="s">
        <v>40</v>
      </c>
      <c r="K2938" t="s">
        <v>22</v>
      </c>
      <c r="L2938" t="s">
        <v>41</v>
      </c>
      <c r="M2938">
        <f t="shared" si="182"/>
        <v>0</v>
      </c>
      <c r="N2938" t="s">
        <v>24</v>
      </c>
      <c r="O2938" t="s">
        <v>2720</v>
      </c>
      <c r="P2938">
        <f t="shared" si="183"/>
        <v>55040</v>
      </c>
      <c r="Q2938">
        <v>64000</v>
      </c>
      <c r="R2938">
        <v>285</v>
      </c>
      <c r="S2938">
        <f t="shared" si="184"/>
        <v>3.6</v>
      </c>
    </row>
    <row r="2939" spans="1:19" x14ac:dyDescent="0.25">
      <c r="A2939" t="s">
        <v>1831</v>
      </c>
      <c r="B2939" t="s">
        <v>1966</v>
      </c>
      <c r="C2939">
        <v>2020</v>
      </c>
      <c r="D2939">
        <f t="shared" si="181"/>
        <v>57242.614459999997</v>
      </c>
      <c r="E2939">
        <v>35569</v>
      </c>
      <c r="F2939" t="s">
        <v>6570</v>
      </c>
      <c r="G2939" t="s">
        <v>29</v>
      </c>
      <c r="H2939" t="s">
        <v>6571</v>
      </c>
      <c r="I2939" t="s">
        <v>289</v>
      </c>
      <c r="J2939" t="s">
        <v>5666</v>
      </c>
      <c r="K2939" t="s">
        <v>813</v>
      </c>
      <c r="L2939" t="s">
        <v>41</v>
      </c>
      <c r="M2939">
        <f t="shared" si="182"/>
        <v>0</v>
      </c>
      <c r="O2939" t="s">
        <v>5479</v>
      </c>
      <c r="P2939">
        <f t="shared" si="183"/>
        <v>18919.14</v>
      </c>
      <c r="Q2939">
        <v>21999</v>
      </c>
      <c r="R2939" t="e">
        <v>#VALUE!</v>
      </c>
      <c r="S2939" t="e">
        <f t="shared" si="184"/>
        <v>#VALUE!</v>
      </c>
    </row>
    <row r="2940" spans="1:19" x14ac:dyDescent="0.25">
      <c r="A2940" t="s">
        <v>97</v>
      </c>
      <c r="B2940" t="s">
        <v>995</v>
      </c>
      <c r="C2940">
        <v>2020</v>
      </c>
      <c r="D2940">
        <f t="shared" si="181"/>
        <v>56326.9</v>
      </c>
      <c r="E2940">
        <v>35000</v>
      </c>
      <c r="F2940" t="s">
        <v>3023</v>
      </c>
      <c r="G2940" t="s">
        <v>29</v>
      </c>
      <c r="H2940" t="s">
        <v>3094</v>
      </c>
      <c r="I2940" t="s">
        <v>72</v>
      </c>
      <c r="J2940" t="s">
        <v>61</v>
      </c>
      <c r="K2940" t="s">
        <v>22</v>
      </c>
      <c r="L2940" t="s">
        <v>41</v>
      </c>
      <c r="M2940">
        <f t="shared" si="182"/>
        <v>0</v>
      </c>
      <c r="N2940" t="s">
        <v>24</v>
      </c>
      <c r="O2940" t="s">
        <v>716</v>
      </c>
      <c r="P2940">
        <f t="shared" si="183"/>
        <v>31819.14</v>
      </c>
      <c r="Q2940">
        <v>36999</v>
      </c>
      <c r="R2940">
        <v>295</v>
      </c>
      <c r="S2940">
        <f t="shared" si="184"/>
        <v>3.5</v>
      </c>
    </row>
    <row r="2941" spans="1:19" x14ac:dyDescent="0.25">
      <c r="A2941" t="s">
        <v>56</v>
      </c>
      <c r="B2941" t="s">
        <v>6572</v>
      </c>
      <c r="C2941">
        <v>2003</v>
      </c>
      <c r="D2941">
        <f t="shared" si="181"/>
        <v>265541.09999999998</v>
      </c>
      <c r="E2941">
        <v>165000</v>
      </c>
      <c r="F2941" t="s">
        <v>4565</v>
      </c>
      <c r="G2941" t="s">
        <v>29</v>
      </c>
      <c r="H2941" t="s">
        <v>3657</v>
      </c>
      <c r="I2941" t="s">
        <v>72</v>
      </c>
      <c r="J2941" t="s">
        <v>61</v>
      </c>
      <c r="K2941" t="s">
        <v>22</v>
      </c>
      <c r="L2941" t="s">
        <v>23</v>
      </c>
      <c r="M2941">
        <f t="shared" si="182"/>
        <v>1</v>
      </c>
      <c r="N2941" t="s">
        <v>24</v>
      </c>
      <c r="O2941" t="s">
        <v>2961</v>
      </c>
      <c r="P2941">
        <f t="shared" si="183"/>
        <v>3440</v>
      </c>
      <c r="Q2941">
        <v>4000</v>
      </c>
      <c r="R2941">
        <v>260</v>
      </c>
      <c r="S2941">
        <f t="shared" si="184"/>
        <v>3.5</v>
      </c>
    </row>
    <row r="2942" spans="1:19" x14ac:dyDescent="0.25">
      <c r="A2942" t="s">
        <v>84</v>
      </c>
      <c r="B2942" t="s">
        <v>6573</v>
      </c>
      <c r="C2942">
        <v>2021</v>
      </c>
      <c r="D2942">
        <f t="shared" si="181"/>
        <v>24140.1</v>
      </c>
      <c r="E2942">
        <v>15000</v>
      </c>
      <c r="F2942" t="s">
        <v>2252</v>
      </c>
      <c r="G2942" t="s">
        <v>46</v>
      </c>
      <c r="H2942" t="s">
        <v>6574</v>
      </c>
      <c r="I2942" t="s">
        <v>72</v>
      </c>
      <c r="J2942" t="s">
        <v>22</v>
      </c>
      <c r="K2942" t="s">
        <v>22</v>
      </c>
      <c r="L2942" t="s">
        <v>41</v>
      </c>
      <c r="M2942">
        <f t="shared" si="182"/>
        <v>0</v>
      </c>
      <c r="N2942" t="s">
        <v>24</v>
      </c>
      <c r="O2942" t="s">
        <v>1232</v>
      </c>
      <c r="P2942">
        <f t="shared" si="183"/>
        <v>59340</v>
      </c>
      <c r="Q2942">
        <v>69000</v>
      </c>
      <c r="R2942">
        <v>355</v>
      </c>
      <c r="S2942">
        <f t="shared" si="184"/>
        <v>3</v>
      </c>
    </row>
    <row r="2943" spans="1:19" x14ac:dyDescent="0.25">
      <c r="A2943" t="s">
        <v>68</v>
      </c>
      <c r="B2943" t="s">
        <v>4318</v>
      </c>
      <c r="C2943">
        <v>2014</v>
      </c>
      <c r="D2943">
        <f t="shared" si="181"/>
        <v>192718.465</v>
      </c>
      <c r="E2943">
        <v>119750</v>
      </c>
      <c r="F2943" t="s">
        <v>6575</v>
      </c>
      <c r="G2943" t="s">
        <v>29</v>
      </c>
      <c r="H2943" t="s">
        <v>479</v>
      </c>
      <c r="I2943" t="s">
        <v>95</v>
      </c>
      <c r="J2943" t="s">
        <v>118</v>
      </c>
      <c r="K2943" t="s">
        <v>146</v>
      </c>
      <c r="L2943" t="s">
        <v>41</v>
      </c>
      <c r="M2943">
        <f t="shared" si="182"/>
        <v>0</v>
      </c>
      <c r="N2943" t="s">
        <v>24</v>
      </c>
      <c r="O2943" t="s">
        <v>5821</v>
      </c>
      <c r="P2943">
        <f t="shared" si="183"/>
        <v>13329.14</v>
      </c>
      <c r="Q2943">
        <v>15499</v>
      </c>
      <c r="R2943">
        <v>300</v>
      </c>
      <c r="S2943">
        <f t="shared" si="184"/>
        <v>3</v>
      </c>
    </row>
    <row r="2944" spans="1:19" x14ac:dyDescent="0.25">
      <c r="A2944" t="s">
        <v>130</v>
      </c>
      <c r="B2944" t="s">
        <v>2168</v>
      </c>
      <c r="C2944">
        <v>2007</v>
      </c>
      <c r="D2944">
        <f t="shared" si="181"/>
        <v>144840.6</v>
      </c>
      <c r="E2944">
        <v>90000</v>
      </c>
      <c r="F2944" t="s">
        <v>2624</v>
      </c>
      <c r="G2944" t="s">
        <v>29</v>
      </c>
      <c r="H2944" t="s">
        <v>351</v>
      </c>
      <c r="I2944" t="s">
        <v>454</v>
      </c>
      <c r="J2944" t="s">
        <v>118</v>
      </c>
      <c r="K2944" t="s">
        <v>73</v>
      </c>
      <c r="L2944" t="s">
        <v>23</v>
      </c>
      <c r="M2944">
        <f t="shared" si="182"/>
        <v>1</v>
      </c>
      <c r="N2944" t="s">
        <v>24</v>
      </c>
      <c r="O2944" t="s">
        <v>672</v>
      </c>
      <c r="P2944">
        <f t="shared" si="183"/>
        <v>10320</v>
      </c>
      <c r="Q2944">
        <v>12000</v>
      </c>
      <c r="R2944">
        <v>306</v>
      </c>
      <c r="S2944">
        <f t="shared" si="184"/>
        <v>3.5</v>
      </c>
    </row>
    <row r="2945" spans="1:19" x14ac:dyDescent="0.25">
      <c r="A2945" t="s">
        <v>16</v>
      </c>
      <c r="B2945" t="s">
        <v>645</v>
      </c>
      <c r="C2945">
        <v>2015</v>
      </c>
      <c r="D2945">
        <f t="shared" si="181"/>
        <v>180246.08</v>
      </c>
      <c r="E2945">
        <v>112000</v>
      </c>
      <c r="F2945" t="s">
        <v>1813</v>
      </c>
      <c r="G2945" t="s">
        <v>29</v>
      </c>
      <c r="H2945" t="s">
        <v>647</v>
      </c>
      <c r="I2945" t="s">
        <v>72</v>
      </c>
      <c r="J2945" t="s">
        <v>118</v>
      </c>
      <c r="K2945" t="s">
        <v>22</v>
      </c>
      <c r="L2945" t="s">
        <v>23</v>
      </c>
      <c r="M2945">
        <f t="shared" si="182"/>
        <v>1</v>
      </c>
      <c r="N2945" t="s">
        <v>24</v>
      </c>
      <c r="O2945" t="s">
        <v>537</v>
      </c>
      <c r="P2945">
        <f t="shared" si="183"/>
        <v>12470</v>
      </c>
      <c r="Q2945">
        <v>14500</v>
      </c>
      <c r="R2945">
        <v>169</v>
      </c>
      <c r="S2945">
        <f t="shared" si="184"/>
        <v>2.5</v>
      </c>
    </row>
    <row r="2946" spans="1:19" x14ac:dyDescent="0.25">
      <c r="A2946" t="s">
        <v>120</v>
      </c>
      <c r="B2946" t="s">
        <v>6093</v>
      </c>
      <c r="C2946">
        <v>2008</v>
      </c>
      <c r="D2946">
        <f t="shared" si="181"/>
        <v>241401</v>
      </c>
      <c r="E2946">
        <v>150000</v>
      </c>
      <c r="F2946" t="s">
        <v>5775</v>
      </c>
      <c r="G2946" t="s">
        <v>29</v>
      </c>
      <c r="H2946" t="s">
        <v>955</v>
      </c>
      <c r="I2946" t="s">
        <v>48</v>
      </c>
      <c r="J2946" t="s">
        <v>22</v>
      </c>
      <c r="K2946" t="s">
        <v>146</v>
      </c>
      <c r="L2946" t="s">
        <v>41</v>
      </c>
      <c r="M2946">
        <f t="shared" si="182"/>
        <v>0</v>
      </c>
      <c r="N2946" t="s">
        <v>24</v>
      </c>
      <c r="O2946" t="s">
        <v>129</v>
      </c>
      <c r="P2946">
        <f t="shared" si="183"/>
        <v>14448</v>
      </c>
      <c r="Q2946">
        <v>16800</v>
      </c>
      <c r="R2946">
        <v>382</v>
      </c>
      <c r="S2946">
        <f t="shared" si="184"/>
        <v>5.5</v>
      </c>
    </row>
    <row r="2947" spans="1:19" x14ac:dyDescent="0.25">
      <c r="A2947" t="s">
        <v>277</v>
      </c>
      <c r="B2947" t="s">
        <v>6576</v>
      </c>
      <c r="C2947">
        <v>2021</v>
      </c>
      <c r="D2947">
        <f t="shared" ref="D2947:D3010" si="185">E2947*1.60934</f>
        <v>3077.0580799999998</v>
      </c>
      <c r="E2947">
        <v>1912</v>
      </c>
      <c r="F2947" t="s">
        <v>6577</v>
      </c>
      <c r="G2947" t="s">
        <v>29</v>
      </c>
      <c r="H2947" t="s">
        <v>6578</v>
      </c>
      <c r="I2947" t="s">
        <v>95</v>
      </c>
      <c r="J2947" t="s">
        <v>61</v>
      </c>
      <c r="K2947" t="s">
        <v>22</v>
      </c>
      <c r="L2947" t="s">
        <v>41</v>
      </c>
      <c r="M2947">
        <f t="shared" ref="M2947:M3010" si="186">IF(ISNUMBER(SEARCH("At least 1 accident or damage reported", L2947)), 1, 0)</f>
        <v>0</v>
      </c>
      <c r="N2947" t="s">
        <v>24</v>
      </c>
      <c r="O2947" t="s">
        <v>6579</v>
      </c>
      <c r="P2947">
        <f t="shared" ref="P2947:P3010" si="187">Q2947*0.86</f>
        <v>206400</v>
      </c>
      <c r="Q2947">
        <v>240000</v>
      </c>
      <c r="R2947">
        <v>640</v>
      </c>
      <c r="S2947">
        <f t="shared" ref="S2947:S3010" si="188">VALUE(SUBSTITUTE(MID(H2947, SEARCH("L", H2947)-4, 4), "L", ""))</f>
        <v>3.8</v>
      </c>
    </row>
    <row r="2948" spans="1:19" x14ac:dyDescent="0.25">
      <c r="A2948" t="s">
        <v>26</v>
      </c>
      <c r="B2948" t="s">
        <v>6580</v>
      </c>
      <c r="C2948">
        <v>2015</v>
      </c>
      <c r="D2948">
        <f t="shared" si="185"/>
        <v>133414.28599999999</v>
      </c>
      <c r="E2948">
        <v>82900</v>
      </c>
      <c r="F2948" t="s">
        <v>6223</v>
      </c>
      <c r="G2948" t="s">
        <v>29</v>
      </c>
      <c r="H2948" t="s">
        <v>6581</v>
      </c>
      <c r="I2948" t="s">
        <v>72</v>
      </c>
      <c r="J2948" t="s">
        <v>22</v>
      </c>
      <c r="K2948" t="s">
        <v>22</v>
      </c>
      <c r="L2948" t="s">
        <v>23</v>
      </c>
      <c r="M2948">
        <f t="shared" si="186"/>
        <v>1</v>
      </c>
      <c r="N2948" t="s">
        <v>24</v>
      </c>
      <c r="O2948" t="s">
        <v>6582</v>
      </c>
      <c r="P2948">
        <f t="shared" si="187"/>
        <v>12035.699999999999</v>
      </c>
      <c r="Q2948">
        <v>13995</v>
      </c>
      <c r="R2948">
        <v>245</v>
      </c>
      <c r="S2948">
        <f t="shared" si="188"/>
        <v>2</v>
      </c>
    </row>
    <row r="2949" spans="1:19" x14ac:dyDescent="0.25">
      <c r="A2949" t="s">
        <v>50</v>
      </c>
      <c r="B2949" t="s">
        <v>6583</v>
      </c>
      <c r="C2949">
        <v>2004</v>
      </c>
      <c r="D2949">
        <f t="shared" si="185"/>
        <v>127942.53</v>
      </c>
      <c r="E2949">
        <v>79500</v>
      </c>
      <c r="F2949" t="s">
        <v>1715</v>
      </c>
      <c r="G2949" t="s">
        <v>29</v>
      </c>
      <c r="H2949" t="s">
        <v>3388</v>
      </c>
      <c r="I2949" t="s">
        <v>72</v>
      </c>
      <c r="J2949" t="s">
        <v>61</v>
      </c>
      <c r="K2949" t="s">
        <v>22</v>
      </c>
      <c r="L2949" t="s">
        <v>41</v>
      </c>
      <c r="M2949">
        <f t="shared" si="186"/>
        <v>0</v>
      </c>
      <c r="N2949" t="s">
        <v>24</v>
      </c>
      <c r="O2949" t="s">
        <v>672</v>
      </c>
      <c r="P2949">
        <f t="shared" si="187"/>
        <v>10320</v>
      </c>
      <c r="Q2949">
        <v>12000</v>
      </c>
      <c r="R2949">
        <v>180</v>
      </c>
      <c r="S2949">
        <f t="shared" si="188"/>
        <v>1.8</v>
      </c>
    </row>
    <row r="2950" spans="1:19" x14ac:dyDescent="0.25">
      <c r="A2950" t="s">
        <v>328</v>
      </c>
      <c r="B2950" t="s">
        <v>1847</v>
      </c>
      <c r="C2950">
        <v>2019</v>
      </c>
      <c r="D2950">
        <f t="shared" si="185"/>
        <v>96560.4</v>
      </c>
      <c r="E2950">
        <v>60000</v>
      </c>
      <c r="F2950" t="s">
        <v>283</v>
      </c>
      <c r="G2950" t="s">
        <v>29</v>
      </c>
      <c r="H2950" t="s">
        <v>1571</v>
      </c>
      <c r="I2950" t="s">
        <v>95</v>
      </c>
      <c r="J2950" t="s">
        <v>118</v>
      </c>
      <c r="K2950" t="s">
        <v>22</v>
      </c>
      <c r="L2950" t="s">
        <v>41</v>
      </c>
      <c r="M2950">
        <f t="shared" si="186"/>
        <v>0</v>
      </c>
      <c r="N2950" t="s">
        <v>24</v>
      </c>
      <c r="O2950" t="s">
        <v>1193</v>
      </c>
      <c r="P2950">
        <f t="shared" si="187"/>
        <v>31820</v>
      </c>
      <c r="Q2950">
        <v>37000</v>
      </c>
      <c r="R2950">
        <v>316</v>
      </c>
      <c r="S2950">
        <f t="shared" si="188"/>
        <v>2</v>
      </c>
    </row>
    <row r="2951" spans="1:19" x14ac:dyDescent="0.25">
      <c r="A2951" t="s">
        <v>567</v>
      </c>
      <c r="B2951" t="s">
        <v>1383</v>
      </c>
      <c r="C2951">
        <v>2021</v>
      </c>
      <c r="D2951">
        <f t="shared" si="185"/>
        <v>67270.411999999997</v>
      </c>
      <c r="E2951">
        <v>41800</v>
      </c>
      <c r="F2951" t="s">
        <v>6584</v>
      </c>
      <c r="G2951" t="s">
        <v>245</v>
      </c>
      <c r="H2951" t="s">
        <v>6585</v>
      </c>
      <c r="I2951" t="s">
        <v>95</v>
      </c>
      <c r="J2951" t="s">
        <v>118</v>
      </c>
      <c r="K2951" t="s">
        <v>22</v>
      </c>
      <c r="L2951" t="s">
        <v>41</v>
      </c>
      <c r="M2951">
        <f t="shared" si="186"/>
        <v>0</v>
      </c>
      <c r="N2951" t="s">
        <v>24</v>
      </c>
      <c r="O2951" t="s">
        <v>1842</v>
      </c>
      <c r="P2951">
        <f t="shared" si="187"/>
        <v>38614</v>
      </c>
      <c r="Q2951">
        <v>44900</v>
      </c>
      <c r="R2951">
        <v>260</v>
      </c>
      <c r="S2951">
        <f t="shared" si="188"/>
        <v>3</v>
      </c>
    </row>
    <row r="2952" spans="1:19" x14ac:dyDescent="0.25">
      <c r="A2952" t="s">
        <v>148</v>
      </c>
      <c r="B2952" t="s">
        <v>2336</v>
      </c>
      <c r="C2952">
        <v>2021</v>
      </c>
      <c r="D2952">
        <f t="shared" si="185"/>
        <v>115125.74623999999</v>
      </c>
      <c r="E2952">
        <v>71536</v>
      </c>
      <c r="F2952" t="s">
        <v>6586</v>
      </c>
      <c r="G2952" t="s">
        <v>29</v>
      </c>
      <c r="H2952" t="s">
        <v>265</v>
      </c>
      <c r="I2952" t="s">
        <v>500</v>
      </c>
      <c r="J2952" t="s">
        <v>22</v>
      </c>
      <c r="K2952" t="s">
        <v>266</v>
      </c>
      <c r="L2952" t="s">
        <v>41</v>
      </c>
      <c r="M2952">
        <f t="shared" si="186"/>
        <v>0</v>
      </c>
      <c r="N2952" t="s">
        <v>24</v>
      </c>
      <c r="O2952" t="s">
        <v>6587</v>
      </c>
      <c r="P2952">
        <f t="shared" si="187"/>
        <v>42729.1</v>
      </c>
      <c r="Q2952">
        <v>49685</v>
      </c>
      <c r="R2952" t="e">
        <v>#VALUE!</v>
      </c>
      <c r="S2952" t="e">
        <f t="shared" si="188"/>
        <v>#VALUE!</v>
      </c>
    </row>
    <row r="2953" spans="1:19" x14ac:dyDescent="0.25">
      <c r="A2953" t="s">
        <v>16</v>
      </c>
      <c r="B2953" t="s">
        <v>1288</v>
      </c>
      <c r="C2953">
        <v>2014</v>
      </c>
      <c r="D2953">
        <f t="shared" si="185"/>
        <v>205284.19172</v>
      </c>
      <c r="E2953">
        <v>127558</v>
      </c>
      <c r="F2953" t="s">
        <v>6588</v>
      </c>
      <c r="G2953" t="s">
        <v>29</v>
      </c>
      <c r="H2953" t="s">
        <v>5432</v>
      </c>
      <c r="I2953" t="s">
        <v>571</v>
      </c>
      <c r="J2953" t="s">
        <v>73</v>
      </c>
      <c r="K2953" t="s">
        <v>3228</v>
      </c>
      <c r="L2953" t="s">
        <v>41</v>
      </c>
      <c r="M2953">
        <f t="shared" si="186"/>
        <v>0</v>
      </c>
      <c r="N2953" t="s">
        <v>24</v>
      </c>
      <c r="O2953" t="s">
        <v>6589</v>
      </c>
      <c r="P2953">
        <f t="shared" si="187"/>
        <v>11794.9</v>
      </c>
      <c r="Q2953">
        <v>13715</v>
      </c>
      <c r="R2953" t="e">
        <v>#VALUE!</v>
      </c>
      <c r="S2953" t="e">
        <f t="shared" si="188"/>
        <v>#VALUE!</v>
      </c>
    </row>
    <row r="2954" spans="1:19" x14ac:dyDescent="0.25">
      <c r="A2954" t="s">
        <v>16</v>
      </c>
      <c r="B2954" t="s">
        <v>2532</v>
      </c>
      <c r="C2954">
        <v>2023</v>
      </c>
      <c r="D2954">
        <f t="shared" si="185"/>
        <v>21294.78688</v>
      </c>
      <c r="E2954">
        <v>13232</v>
      </c>
      <c r="F2954" t="s">
        <v>6590</v>
      </c>
      <c r="H2954" t="s">
        <v>2550</v>
      </c>
      <c r="I2954" t="s">
        <v>257</v>
      </c>
      <c r="J2954" t="s">
        <v>33</v>
      </c>
      <c r="K2954" t="s">
        <v>22</v>
      </c>
      <c r="L2954" t="s">
        <v>41</v>
      </c>
      <c r="M2954">
        <f t="shared" si="186"/>
        <v>0</v>
      </c>
      <c r="N2954" t="s">
        <v>24</v>
      </c>
      <c r="O2954" t="s">
        <v>437</v>
      </c>
      <c r="P2954">
        <f t="shared" si="187"/>
        <v>38700</v>
      </c>
      <c r="Q2954">
        <v>45000</v>
      </c>
      <c r="R2954">
        <v>346</v>
      </c>
      <c r="S2954" t="e">
        <f t="shared" si="188"/>
        <v>#VALUE!</v>
      </c>
    </row>
    <row r="2955" spans="1:19" x14ac:dyDescent="0.25">
      <c r="A2955" t="s">
        <v>148</v>
      </c>
      <c r="B2955" t="s">
        <v>3194</v>
      </c>
      <c r="C2955">
        <v>2017</v>
      </c>
      <c r="D2955">
        <f t="shared" si="185"/>
        <v>62764.26</v>
      </c>
      <c r="E2955">
        <v>39000</v>
      </c>
      <c r="F2955" t="s">
        <v>298</v>
      </c>
      <c r="G2955" t="s">
        <v>29</v>
      </c>
      <c r="H2955" t="s">
        <v>3196</v>
      </c>
      <c r="I2955" t="s">
        <v>95</v>
      </c>
      <c r="J2955" t="s">
        <v>101</v>
      </c>
      <c r="K2955" t="s">
        <v>22</v>
      </c>
      <c r="L2955" t="s">
        <v>41</v>
      </c>
      <c r="M2955">
        <f t="shared" si="186"/>
        <v>0</v>
      </c>
      <c r="N2955" t="s">
        <v>24</v>
      </c>
      <c r="O2955" t="s">
        <v>3576</v>
      </c>
      <c r="P2955">
        <f t="shared" si="187"/>
        <v>27090</v>
      </c>
      <c r="Q2955">
        <v>31500</v>
      </c>
      <c r="R2955">
        <v>455</v>
      </c>
      <c r="S2955">
        <f t="shared" si="188"/>
        <v>6.2</v>
      </c>
    </row>
    <row r="2956" spans="1:19" x14ac:dyDescent="0.25">
      <c r="A2956" t="s">
        <v>16</v>
      </c>
      <c r="B2956" t="s">
        <v>4424</v>
      </c>
      <c r="C2956">
        <v>2023</v>
      </c>
      <c r="D2956">
        <f t="shared" si="185"/>
        <v>18507.41</v>
      </c>
      <c r="E2956">
        <v>11500</v>
      </c>
      <c r="F2956" t="s">
        <v>419</v>
      </c>
      <c r="G2956" t="s">
        <v>29</v>
      </c>
      <c r="H2956" t="s">
        <v>2571</v>
      </c>
      <c r="I2956" t="s">
        <v>165</v>
      </c>
      <c r="J2956" t="s">
        <v>33</v>
      </c>
      <c r="K2956" t="s">
        <v>22</v>
      </c>
      <c r="L2956" t="s">
        <v>41</v>
      </c>
      <c r="M2956">
        <f t="shared" si="186"/>
        <v>0</v>
      </c>
      <c r="N2956" t="s">
        <v>24</v>
      </c>
      <c r="O2956" t="s">
        <v>6169</v>
      </c>
      <c r="P2956">
        <f t="shared" si="187"/>
        <v>46861.4</v>
      </c>
      <c r="Q2956">
        <v>54490</v>
      </c>
      <c r="R2956">
        <v>315</v>
      </c>
      <c r="S2956">
        <f t="shared" si="188"/>
        <v>2.7</v>
      </c>
    </row>
    <row r="2957" spans="1:19" x14ac:dyDescent="0.25">
      <c r="A2957" t="s">
        <v>305</v>
      </c>
      <c r="B2957" t="s">
        <v>6591</v>
      </c>
      <c r="C2957">
        <v>2020</v>
      </c>
      <c r="D2957">
        <f t="shared" si="185"/>
        <v>35727.347999999998</v>
      </c>
      <c r="E2957">
        <v>22200</v>
      </c>
      <c r="F2957" t="s">
        <v>6592</v>
      </c>
      <c r="G2957" t="s">
        <v>29</v>
      </c>
      <c r="H2957" t="s">
        <v>6593</v>
      </c>
      <c r="I2957" t="s">
        <v>191</v>
      </c>
      <c r="J2957" t="s">
        <v>22</v>
      </c>
      <c r="K2957" t="s">
        <v>22</v>
      </c>
      <c r="L2957" t="s">
        <v>41</v>
      </c>
      <c r="M2957">
        <f t="shared" si="186"/>
        <v>0</v>
      </c>
      <c r="N2957" t="s">
        <v>24</v>
      </c>
      <c r="O2957" t="s">
        <v>1015</v>
      </c>
      <c r="P2957">
        <f t="shared" si="187"/>
        <v>31648</v>
      </c>
      <c r="Q2957">
        <v>36800</v>
      </c>
      <c r="R2957">
        <v>287</v>
      </c>
      <c r="S2957">
        <f t="shared" si="188"/>
        <v>3.6</v>
      </c>
    </row>
    <row r="2958" spans="1:19" x14ac:dyDescent="0.25">
      <c r="A2958" t="s">
        <v>79</v>
      </c>
      <c r="B2958" t="s">
        <v>1904</v>
      </c>
      <c r="C2958">
        <v>2023</v>
      </c>
      <c r="D2958">
        <f t="shared" si="185"/>
        <v>11931.64676</v>
      </c>
      <c r="E2958">
        <v>7414</v>
      </c>
      <c r="F2958" t="s">
        <v>6594</v>
      </c>
      <c r="H2958" t="s">
        <v>1906</v>
      </c>
      <c r="I2958" t="s">
        <v>72</v>
      </c>
      <c r="J2958" t="s">
        <v>22</v>
      </c>
      <c r="K2958" t="s">
        <v>118</v>
      </c>
      <c r="L2958" t="s">
        <v>41</v>
      </c>
      <c r="M2958">
        <f t="shared" si="186"/>
        <v>0</v>
      </c>
      <c r="N2958" t="s">
        <v>24</v>
      </c>
      <c r="O2958" t="s">
        <v>6595</v>
      </c>
      <c r="P2958">
        <f t="shared" si="187"/>
        <v>48602.9</v>
      </c>
      <c r="Q2958">
        <v>56515</v>
      </c>
      <c r="R2958">
        <v>425</v>
      </c>
      <c r="S2958" t="e">
        <f t="shared" si="188"/>
        <v>#VALUE!</v>
      </c>
    </row>
    <row r="2959" spans="1:19" x14ac:dyDescent="0.25">
      <c r="A2959" t="s">
        <v>396</v>
      </c>
      <c r="B2959" t="s">
        <v>2566</v>
      </c>
      <c r="C2959">
        <v>2017</v>
      </c>
      <c r="D2959">
        <f t="shared" si="185"/>
        <v>23473.83324</v>
      </c>
      <c r="E2959">
        <v>14586</v>
      </c>
      <c r="F2959" t="s">
        <v>6596</v>
      </c>
      <c r="G2959" t="s">
        <v>29</v>
      </c>
      <c r="H2959" t="s">
        <v>399</v>
      </c>
      <c r="I2959" t="s">
        <v>39</v>
      </c>
      <c r="J2959" t="s">
        <v>6597</v>
      </c>
      <c r="K2959" t="s">
        <v>401</v>
      </c>
      <c r="L2959" t="s">
        <v>41</v>
      </c>
      <c r="M2959">
        <f t="shared" si="186"/>
        <v>0</v>
      </c>
      <c r="O2959" t="s">
        <v>6598</v>
      </c>
      <c r="P2959">
        <f t="shared" si="187"/>
        <v>180592.26</v>
      </c>
      <c r="Q2959">
        <v>209991</v>
      </c>
      <c r="R2959" t="e">
        <v>#VALUE!</v>
      </c>
      <c r="S2959" t="e">
        <f t="shared" si="188"/>
        <v>#VALUE!</v>
      </c>
    </row>
    <row r="2960" spans="1:19" x14ac:dyDescent="0.25">
      <c r="A2960" t="s">
        <v>567</v>
      </c>
      <c r="B2960" t="s">
        <v>6560</v>
      </c>
      <c r="C2960">
        <v>2021</v>
      </c>
      <c r="D2960">
        <f t="shared" si="185"/>
        <v>51498.879999999997</v>
      </c>
      <c r="E2960">
        <v>32000</v>
      </c>
      <c r="F2960" t="s">
        <v>1174</v>
      </c>
      <c r="G2960" t="s">
        <v>46</v>
      </c>
      <c r="H2960" t="s">
        <v>5167</v>
      </c>
      <c r="I2960" t="s">
        <v>95</v>
      </c>
      <c r="J2960" t="s">
        <v>118</v>
      </c>
      <c r="K2960" t="s">
        <v>22</v>
      </c>
      <c r="L2960" t="s">
        <v>41</v>
      </c>
      <c r="M2960">
        <f t="shared" si="186"/>
        <v>0</v>
      </c>
      <c r="N2960" t="s">
        <v>24</v>
      </c>
      <c r="O2960" t="s">
        <v>6599</v>
      </c>
      <c r="P2960">
        <f t="shared" si="187"/>
        <v>43797.22</v>
      </c>
      <c r="Q2960">
        <v>50927</v>
      </c>
      <c r="R2960">
        <v>395</v>
      </c>
      <c r="S2960">
        <f t="shared" si="188"/>
        <v>5.7</v>
      </c>
    </row>
    <row r="2961" spans="1:19" x14ac:dyDescent="0.25">
      <c r="A2961" t="s">
        <v>97</v>
      </c>
      <c r="B2961" t="s">
        <v>6600</v>
      </c>
      <c r="C2961">
        <v>2020</v>
      </c>
      <c r="D2961">
        <f t="shared" si="185"/>
        <v>23657.297999999999</v>
      </c>
      <c r="E2961">
        <v>14700</v>
      </c>
      <c r="F2961" t="s">
        <v>3768</v>
      </c>
      <c r="G2961" t="s">
        <v>29</v>
      </c>
      <c r="H2961" t="s">
        <v>318</v>
      </c>
      <c r="I2961" t="s">
        <v>72</v>
      </c>
      <c r="J2961" t="s">
        <v>118</v>
      </c>
      <c r="K2961" t="s">
        <v>22</v>
      </c>
      <c r="L2961" t="s">
        <v>41</v>
      </c>
      <c r="M2961">
        <f t="shared" si="186"/>
        <v>0</v>
      </c>
      <c r="N2961" t="s">
        <v>24</v>
      </c>
      <c r="O2961" t="s">
        <v>6601</v>
      </c>
      <c r="P2961">
        <f t="shared" si="187"/>
        <v>23521</v>
      </c>
      <c r="Q2961">
        <v>27350</v>
      </c>
      <c r="R2961">
        <v>200</v>
      </c>
      <c r="S2961">
        <f t="shared" si="188"/>
        <v>2</v>
      </c>
    </row>
    <row r="2962" spans="1:19" x14ac:dyDescent="0.25">
      <c r="A2962" t="s">
        <v>68</v>
      </c>
      <c r="B2962" t="s">
        <v>3658</v>
      </c>
      <c r="C2962">
        <v>2016</v>
      </c>
      <c r="D2962">
        <f t="shared" si="185"/>
        <v>128739.15330000001</v>
      </c>
      <c r="E2962">
        <v>79995</v>
      </c>
      <c r="F2962" t="s">
        <v>6602</v>
      </c>
      <c r="G2962" t="s">
        <v>29</v>
      </c>
      <c r="H2962" t="s">
        <v>181</v>
      </c>
      <c r="I2962" t="s">
        <v>107</v>
      </c>
      <c r="J2962" t="s">
        <v>22</v>
      </c>
      <c r="K2962" t="s">
        <v>22</v>
      </c>
      <c r="L2962" t="s">
        <v>41</v>
      </c>
      <c r="M2962">
        <f t="shared" si="186"/>
        <v>0</v>
      </c>
      <c r="N2962" t="s">
        <v>24</v>
      </c>
      <c r="O2962" t="s">
        <v>1088</v>
      </c>
      <c r="P2962">
        <f t="shared" si="187"/>
        <v>20635.7</v>
      </c>
      <c r="Q2962">
        <v>23995</v>
      </c>
      <c r="R2962">
        <v>445</v>
      </c>
      <c r="S2962">
        <f t="shared" si="188"/>
        <v>4.4000000000000004</v>
      </c>
    </row>
    <row r="2963" spans="1:19" x14ac:dyDescent="0.25">
      <c r="A2963" t="s">
        <v>503</v>
      </c>
      <c r="B2963" t="s">
        <v>2487</v>
      </c>
      <c r="C2963">
        <v>2018</v>
      </c>
      <c r="D2963">
        <f t="shared" si="185"/>
        <v>122309.84</v>
      </c>
      <c r="E2963">
        <v>76000</v>
      </c>
      <c r="F2963" t="s">
        <v>2409</v>
      </c>
      <c r="G2963" t="s">
        <v>29</v>
      </c>
      <c r="H2963" t="s">
        <v>1808</v>
      </c>
      <c r="I2963" t="s">
        <v>72</v>
      </c>
      <c r="J2963" t="s">
        <v>22</v>
      </c>
      <c r="K2963" t="s">
        <v>22</v>
      </c>
      <c r="L2963" t="s">
        <v>41</v>
      </c>
      <c r="M2963">
        <f t="shared" si="186"/>
        <v>0</v>
      </c>
      <c r="N2963" t="s">
        <v>24</v>
      </c>
      <c r="O2963" t="s">
        <v>6603</v>
      </c>
      <c r="P2963">
        <f t="shared" si="187"/>
        <v>38270</v>
      </c>
      <c r="Q2963">
        <v>44500</v>
      </c>
      <c r="R2963">
        <v>420</v>
      </c>
      <c r="S2963">
        <f t="shared" si="188"/>
        <v>6.2</v>
      </c>
    </row>
    <row r="2964" spans="1:19" x14ac:dyDescent="0.25">
      <c r="A2964" t="s">
        <v>237</v>
      </c>
      <c r="B2964" t="s">
        <v>1816</v>
      </c>
      <c r="C2964">
        <v>2014</v>
      </c>
      <c r="D2964">
        <f t="shared" si="185"/>
        <v>99779.08</v>
      </c>
      <c r="E2964">
        <v>62000</v>
      </c>
      <c r="F2964" t="s">
        <v>633</v>
      </c>
      <c r="G2964" t="s">
        <v>29</v>
      </c>
      <c r="H2964" t="s">
        <v>2734</v>
      </c>
      <c r="I2964" t="s">
        <v>521</v>
      </c>
      <c r="J2964" t="s">
        <v>33</v>
      </c>
      <c r="K2964" t="s">
        <v>22</v>
      </c>
      <c r="L2964" t="s">
        <v>23</v>
      </c>
      <c r="M2964">
        <f t="shared" si="186"/>
        <v>1</v>
      </c>
      <c r="N2964" t="s">
        <v>24</v>
      </c>
      <c r="O2964" t="s">
        <v>6604</v>
      </c>
      <c r="P2964">
        <f t="shared" si="187"/>
        <v>16328.82</v>
      </c>
      <c r="Q2964">
        <v>18987</v>
      </c>
      <c r="R2964">
        <v>185</v>
      </c>
      <c r="S2964">
        <f t="shared" si="188"/>
        <v>2.4</v>
      </c>
    </row>
    <row r="2965" spans="1:19" x14ac:dyDescent="0.25">
      <c r="A2965" t="s">
        <v>403</v>
      </c>
      <c r="B2965" t="s">
        <v>971</v>
      </c>
      <c r="C2965">
        <v>2017</v>
      </c>
      <c r="D2965">
        <f t="shared" si="185"/>
        <v>86099.69</v>
      </c>
      <c r="E2965">
        <v>53500</v>
      </c>
      <c r="F2965" t="s">
        <v>1673</v>
      </c>
      <c r="G2965" t="s">
        <v>29</v>
      </c>
      <c r="H2965" t="s">
        <v>973</v>
      </c>
      <c r="I2965" t="s">
        <v>95</v>
      </c>
      <c r="J2965" t="s">
        <v>33</v>
      </c>
      <c r="K2965" t="s">
        <v>22</v>
      </c>
      <c r="L2965" t="s">
        <v>41</v>
      </c>
      <c r="M2965">
        <f t="shared" si="186"/>
        <v>0</v>
      </c>
      <c r="N2965" t="s">
        <v>24</v>
      </c>
      <c r="O2965" t="s">
        <v>6605</v>
      </c>
      <c r="P2965">
        <f t="shared" si="187"/>
        <v>24682</v>
      </c>
      <c r="Q2965">
        <v>28700</v>
      </c>
      <c r="R2965">
        <v>404</v>
      </c>
      <c r="S2965">
        <f t="shared" si="188"/>
        <v>3</v>
      </c>
    </row>
    <row r="2966" spans="1:19" x14ac:dyDescent="0.25">
      <c r="A2966" t="s">
        <v>26</v>
      </c>
      <c r="B2966" t="s">
        <v>3433</v>
      </c>
      <c r="C2966">
        <v>2022</v>
      </c>
      <c r="D2966">
        <f t="shared" si="185"/>
        <v>15127.796</v>
      </c>
      <c r="E2966">
        <v>9400</v>
      </c>
      <c r="F2966" t="s">
        <v>5002</v>
      </c>
      <c r="H2966" t="s">
        <v>3435</v>
      </c>
      <c r="I2966" t="s">
        <v>257</v>
      </c>
      <c r="J2966" t="s">
        <v>214</v>
      </c>
      <c r="K2966" t="s">
        <v>22</v>
      </c>
      <c r="L2966" t="s">
        <v>41</v>
      </c>
      <c r="M2966">
        <f t="shared" si="186"/>
        <v>0</v>
      </c>
      <c r="N2966" t="s">
        <v>24</v>
      </c>
      <c r="O2966" t="s">
        <v>3911</v>
      </c>
      <c r="P2966">
        <f t="shared" si="187"/>
        <v>27519.14</v>
      </c>
      <c r="Q2966">
        <v>31999</v>
      </c>
      <c r="R2966">
        <v>201</v>
      </c>
      <c r="S2966" t="e">
        <f t="shared" si="188"/>
        <v>#VALUE!</v>
      </c>
    </row>
    <row r="2967" spans="1:19" x14ac:dyDescent="0.25">
      <c r="A2967" t="s">
        <v>68</v>
      </c>
      <c r="B2967" t="s">
        <v>2510</v>
      </c>
      <c r="C2967">
        <v>2014</v>
      </c>
      <c r="D2967">
        <f t="shared" si="185"/>
        <v>139207.91</v>
      </c>
      <c r="E2967">
        <v>86500</v>
      </c>
      <c r="F2967" t="s">
        <v>6606</v>
      </c>
      <c r="G2967" t="s">
        <v>29</v>
      </c>
      <c r="H2967" t="s">
        <v>479</v>
      </c>
      <c r="I2967" t="s">
        <v>72</v>
      </c>
      <c r="J2967" t="s">
        <v>61</v>
      </c>
      <c r="K2967" t="s">
        <v>22</v>
      </c>
      <c r="L2967" t="s">
        <v>41</v>
      </c>
      <c r="M2967">
        <f t="shared" si="186"/>
        <v>0</v>
      </c>
      <c r="N2967" t="s">
        <v>24</v>
      </c>
      <c r="O2967" t="s">
        <v>2604</v>
      </c>
      <c r="P2967">
        <f t="shared" si="187"/>
        <v>17974</v>
      </c>
      <c r="Q2967">
        <v>20900</v>
      </c>
      <c r="R2967">
        <v>300</v>
      </c>
      <c r="S2967">
        <f t="shared" si="188"/>
        <v>3</v>
      </c>
    </row>
    <row r="2968" spans="1:19" x14ac:dyDescent="0.25">
      <c r="A2968" t="s">
        <v>120</v>
      </c>
      <c r="B2968" t="s">
        <v>3873</v>
      </c>
      <c r="C2968">
        <v>2011</v>
      </c>
      <c r="D2968">
        <f t="shared" si="185"/>
        <v>238182.32</v>
      </c>
      <c r="E2968">
        <v>148000</v>
      </c>
      <c r="F2968" t="s">
        <v>3604</v>
      </c>
      <c r="G2968" t="s">
        <v>29</v>
      </c>
      <c r="H2968" t="s">
        <v>3875</v>
      </c>
      <c r="I2968" t="s">
        <v>72</v>
      </c>
      <c r="J2968" t="s">
        <v>22</v>
      </c>
      <c r="K2968" t="s">
        <v>22</v>
      </c>
      <c r="L2968" t="s">
        <v>23</v>
      </c>
      <c r="M2968">
        <f t="shared" si="186"/>
        <v>1</v>
      </c>
      <c r="N2968" t="s">
        <v>24</v>
      </c>
      <c r="O2968" t="s">
        <v>1011</v>
      </c>
      <c r="P2968">
        <f t="shared" si="187"/>
        <v>8514</v>
      </c>
      <c r="Q2968">
        <v>9900</v>
      </c>
      <c r="R2968">
        <v>335</v>
      </c>
      <c r="S2968">
        <f t="shared" si="188"/>
        <v>4.7</v>
      </c>
    </row>
    <row r="2969" spans="1:19" x14ac:dyDescent="0.25">
      <c r="A2969" t="s">
        <v>503</v>
      </c>
      <c r="B2969" t="s">
        <v>6607</v>
      </c>
      <c r="C2969">
        <v>2014</v>
      </c>
      <c r="D2969">
        <f t="shared" si="185"/>
        <v>161062.74720000001</v>
      </c>
      <c r="E2969">
        <v>100080</v>
      </c>
      <c r="F2969" t="s">
        <v>6608</v>
      </c>
      <c r="G2969" t="s">
        <v>19</v>
      </c>
      <c r="H2969" t="s">
        <v>2617</v>
      </c>
      <c r="I2969" t="s">
        <v>21</v>
      </c>
      <c r="J2969" t="s">
        <v>118</v>
      </c>
      <c r="K2969" t="s">
        <v>33</v>
      </c>
      <c r="L2969" t="s">
        <v>41</v>
      </c>
      <c r="M2969">
        <f t="shared" si="186"/>
        <v>0</v>
      </c>
      <c r="N2969" t="s">
        <v>24</v>
      </c>
      <c r="O2969" t="s">
        <v>6609</v>
      </c>
      <c r="P2969">
        <f t="shared" si="187"/>
        <v>19770.54</v>
      </c>
      <c r="Q2969">
        <v>22989</v>
      </c>
      <c r="R2969">
        <v>285</v>
      </c>
      <c r="S2969">
        <f t="shared" si="188"/>
        <v>4.3</v>
      </c>
    </row>
    <row r="2970" spans="1:19" x14ac:dyDescent="0.25">
      <c r="A2970" t="s">
        <v>125</v>
      </c>
      <c r="B2970" t="s">
        <v>6610</v>
      </c>
      <c r="C2970">
        <v>2018</v>
      </c>
      <c r="D2970">
        <f t="shared" si="185"/>
        <v>4216.4708000000001</v>
      </c>
      <c r="E2970">
        <v>2620</v>
      </c>
      <c r="F2970" t="s">
        <v>6611</v>
      </c>
      <c r="G2970" t="s">
        <v>29</v>
      </c>
      <c r="H2970" t="s">
        <v>6612</v>
      </c>
      <c r="I2970" t="s">
        <v>95</v>
      </c>
      <c r="J2970" t="s">
        <v>22</v>
      </c>
      <c r="K2970" t="s">
        <v>22</v>
      </c>
      <c r="M2970">
        <f t="shared" si="186"/>
        <v>0</v>
      </c>
      <c r="O2970" t="s">
        <v>6613</v>
      </c>
      <c r="P2970">
        <f t="shared" si="187"/>
        <v>133902</v>
      </c>
      <c r="Q2970">
        <v>155700</v>
      </c>
      <c r="R2970">
        <v>808</v>
      </c>
      <c r="S2970">
        <f t="shared" si="188"/>
        <v>6.2</v>
      </c>
    </row>
    <row r="2971" spans="1:19" x14ac:dyDescent="0.25">
      <c r="A2971" t="s">
        <v>68</v>
      </c>
      <c r="B2971" t="s">
        <v>2091</v>
      </c>
      <c r="C2971">
        <v>2023</v>
      </c>
      <c r="D2971">
        <f t="shared" si="185"/>
        <v>4987.3446599999997</v>
      </c>
      <c r="E2971">
        <v>3099</v>
      </c>
      <c r="F2971" t="s">
        <v>6614</v>
      </c>
      <c r="G2971" t="s">
        <v>331</v>
      </c>
      <c r="H2971" t="s">
        <v>2093</v>
      </c>
      <c r="I2971" t="s">
        <v>95</v>
      </c>
      <c r="J2971" t="s">
        <v>22</v>
      </c>
      <c r="K2971" t="s">
        <v>22</v>
      </c>
      <c r="L2971" t="s">
        <v>41</v>
      </c>
      <c r="M2971">
        <f t="shared" si="186"/>
        <v>0</v>
      </c>
      <c r="N2971" t="s">
        <v>24</v>
      </c>
      <c r="O2971" t="s">
        <v>6615</v>
      </c>
      <c r="P2971">
        <f t="shared" si="187"/>
        <v>64495.7</v>
      </c>
      <c r="Q2971">
        <v>74995</v>
      </c>
      <c r="R2971">
        <v>389</v>
      </c>
      <c r="S2971">
        <f t="shared" si="188"/>
        <v>3</v>
      </c>
    </row>
    <row r="2972" spans="1:19" x14ac:dyDescent="0.25">
      <c r="A2972" t="s">
        <v>125</v>
      </c>
      <c r="B2972" t="s">
        <v>4110</v>
      </c>
      <c r="C2972">
        <v>2020</v>
      </c>
      <c r="D2972">
        <f t="shared" si="185"/>
        <v>125528.52</v>
      </c>
      <c r="E2972">
        <v>78000</v>
      </c>
      <c r="F2972" t="s">
        <v>3624</v>
      </c>
      <c r="G2972" t="s">
        <v>29</v>
      </c>
      <c r="H2972" t="s">
        <v>4111</v>
      </c>
      <c r="I2972" t="s">
        <v>95</v>
      </c>
      <c r="J2972" t="s">
        <v>22</v>
      </c>
      <c r="K2972" t="s">
        <v>214</v>
      </c>
      <c r="L2972" t="s">
        <v>23</v>
      </c>
      <c r="M2972">
        <f t="shared" si="186"/>
        <v>1</v>
      </c>
      <c r="N2972" t="s">
        <v>24</v>
      </c>
      <c r="O2972" t="s">
        <v>1090</v>
      </c>
      <c r="P2972">
        <f t="shared" si="187"/>
        <v>25370</v>
      </c>
      <c r="Q2972">
        <v>29500</v>
      </c>
      <c r="R2972">
        <v>360</v>
      </c>
      <c r="S2972">
        <f t="shared" si="188"/>
        <v>5.7</v>
      </c>
    </row>
    <row r="2973" spans="1:19" x14ac:dyDescent="0.25">
      <c r="A2973" t="s">
        <v>697</v>
      </c>
      <c r="B2973" t="s">
        <v>6616</v>
      </c>
      <c r="C2973">
        <v>2019</v>
      </c>
      <c r="D2973">
        <f t="shared" si="185"/>
        <v>14492.1067</v>
      </c>
      <c r="E2973">
        <v>9005</v>
      </c>
      <c r="F2973" t="s">
        <v>6617</v>
      </c>
      <c r="G2973" t="s">
        <v>29</v>
      </c>
      <c r="H2973" t="s">
        <v>3979</v>
      </c>
      <c r="I2973" t="s">
        <v>337</v>
      </c>
      <c r="J2973" t="s">
        <v>118</v>
      </c>
      <c r="K2973" t="s">
        <v>136</v>
      </c>
      <c r="L2973" t="s">
        <v>41</v>
      </c>
      <c r="M2973">
        <f t="shared" si="186"/>
        <v>0</v>
      </c>
      <c r="O2973" t="s">
        <v>6618</v>
      </c>
      <c r="P2973">
        <f t="shared" si="187"/>
        <v>275114</v>
      </c>
      <c r="Q2973">
        <v>319900</v>
      </c>
      <c r="R2973" t="e">
        <v>#VALUE!</v>
      </c>
      <c r="S2973" t="e">
        <f t="shared" si="188"/>
        <v>#VALUE!</v>
      </c>
    </row>
    <row r="2974" spans="1:19" x14ac:dyDescent="0.25">
      <c r="A2974" t="s">
        <v>16</v>
      </c>
      <c r="B2974" t="s">
        <v>2063</v>
      </c>
      <c r="C2974">
        <v>2022</v>
      </c>
      <c r="D2974">
        <f t="shared" si="185"/>
        <v>26875.977999999999</v>
      </c>
      <c r="E2974">
        <v>16700</v>
      </c>
      <c r="F2974" t="s">
        <v>4405</v>
      </c>
      <c r="G2974" t="s">
        <v>29</v>
      </c>
      <c r="H2974" t="s">
        <v>6619</v>
      </c>
      <c r="I2974" t="s">
        <v>95</v>
      </c>
      <c r="J2974" t="s">
        <v>40</v>
      </c>
      <c r="K2974" t="s">
        <v>22</v>
      </c>
      <c r="L2974" t="s">
        <v>41</v>
      </c>
      <c r="M2974">
        <f t="shared" si="186"/>
        <v>0</v>
      </c>
      <c r="N2974" t="s">
        <v>24</v>
      </c>
      <c r="O2974" t="s">
        <v>67</v>
      </c>
      <c r="P2974">
        <f t="shared" si="187"/>
        <v>26660</v>
      </c>
      <c r="Q2974">
        <v>31000</v>
      </c>
      <c r="R2974">
        <v>181</v>
      </c>
      <c r="S2974">
        <f t="shared" si="188"/>
        <v>1.5</v>
      </c>
    </row>
    <row r="2975" spans="1:19" x14ac:dyDescent="0.25">
      <c r="A2975" t="s">
        <v>237</v>
      </c>
      <c r="B2975" t="s">
        <v>1000</v>
      </c>
      <c r="C2975">
        <v>2015</v>
      </c>
      <c r="D2975">
        <f t="shared" si="185"/>
        <v>82559.141999999993</v>
      </c>
      <c r="E2975">
        <v>51300</v>
      </c>
      <c r="F2975" t="s">
        <v>4135</v>
      </c>
      <c r="G2975" t="s">
        <v>29</v>
      </c>
      <c r="H2975" t="s">
        <v>6620</v>
      </c>
      <c r="I2975" t="s">
        <v>839</v>
      </c>
      <c r="J2975" t="s">
        <v>22</v>
      </c>
      <c r="K2975" t="s">
        <v>22</v>
      </c>
      <c r="L2975" t="s">
        <v>41</v>
      </c>
      <c r="M2975">
        <f t="shared" si="186"/>
        <v>0</v>
      </c>
      <c r="N2975" t="s">
        <v>24</v>
      </c>
      <c r="O2975" t="s">
        <v>276</v>
      </c>
      <c r="P2975">
        <f t="shared" si="187"/>
        <v>15050</v>
      </c>
      <c r="Q2975">
        <v>17500</v>
      </c>
      <c r="R2975">
        <v>143</v>
      </c>
      <c r="S2975">
        <f t="shared" si="188"/>
        <v>1.8</v>
      </c>
    </row>
    <row r="2976" spans="1:19" x14ac:dyDescent="0.25">
      <c r="A2976" t="s">
        <v>16</v>
      </c>
      <c r="B2976" t="s">
        <v>4351</v>
      </c>
      <c r="C2976">
        <v>2018</v>
      </c>
      <c r="D2976">
        <f t="shared" si="185"/>
        <v>13256.13358</v>
      </c>
      <c r="E2976">
        <v>8237</v>
      </c>
      <c r="F2976" t="s">
        <v>6621</v>
      </c>
      <c r="G2976" t="s">
        <v>29</v>
      </c>
      <c r="H2976" t="s">
        <v>3254</v>
      </c>
      <c r="I2976" t="s">
        <v>134</v>
      </c>
      <c r="J2976" t="s">
        <v>33</v>
      </c>
      <c r="K2976" t="s">
        <v>22</v>
      </c>
      <c r="L2976" t="s">
        <v>41</v>
      </c>
      <c r="M2976">
        <f t="shared" si="186"/>
        <v>0</v>
      </c>
      <c r="N2976" t="s">
        <v>24</v>
      </c>
      <c r="O2976" t="s">
        <v>2178</v>
      </c>
      <c r="P2976">
        <f t="shared" si="187"/>
        <v>54094</v>
      </c>
      <c r="Q2976">
        <v>62900</v>
      </c>
      <c r="R2976">
        <v>526</v>
      </c>
      <c r="S2976">
        <f t="shared" si="188"/>
        <v>5.2</v>
      </c>
    </row>
    <row r="2977" spans="1:19" x14ac:dyDescent="0.25">
      <c r="A2977" t="s">
        <v>426</v>
      </c>
      <c r="B2977" t="s">
        <v>6622</v>
      </c>
      <c r="C2977">
        <v>2010</v>
      </c>
      <c r="D2977">
        <f t="shared" si="185"/>
        <v>159324.66</v>
      </c>
      <c r="E2977">
        <v>99000</v>
      </c>
      <c r="F2977" t="s">
        <v>1601</v>
      </c>
      <c r="G2977" t="s">
        <v>29</v>
      </c>
      <c r="H2977" t="s">
        <v>5347</v>
      </c>
      <c r="I2977" t="s">
        <v>72</v>
      </c>
      <c r="J2977" t="s">
        <v>33</v>
      </c>
      <c r="K2977" t="s">
        <v>22</v>
      </c>
      <c r="L2977" t="s">
        <v>23</v>
      </c>
      <c r="M2977">
        <f t="shared" si="186"/>
        <v>1</v>
      </c>
      <c r="N2977" t="s">
        <v>24</v>
      </c>
      <c r="O2977" t="s">
        <v>1273</v>
      </c>
      <c r="P2977">
        <f t="shared" si="187"/>
        <v>5160</v>
      </c>
      <c r="Q2977">
        <v>6000</v>
      </c>
      <c r="R2977">
        <v>170</v>
      </c>
      <c r="S2977">
        <f t="shared" si="188"/>
        <v>2.5</v>
      </c>
    </row>
    <row r="2978" spans="1:19" x14ac:dyDescent="0.25">
      <c r="A2978" t="s">
        <v>857</v>
      </c>
      <c r="B2978" t="s">
        <v>6623</v>
      </c>
      <c r="C2978">
        <v>2021</v>
      </c>
      <c r="D2978">
        <f t="shared" si="185"/>
        <v>100385.80117999999</v>
      </c>
      <c r="E2978">
        <v>62377</v>
      </c>
      <c r="F2978" t="s">
        <v>6624</v>
      </c>
      <c r="G2978" t="s">
        <v>29</v>
      </c>
      <c r="H2978" t="s">
        <v>1218</v>
      </c>
      <c r="I2978" t="s">
        <v>571</v>
      </c>
      <c r="J2978" t="s">
        <v>2789</v>
      </c>
      <c r="K2978" t="s">
        <v>22</v>
      </c>
      <c r="L2978" t="s">
        <v>41</v>
      </c>
      <c r="M2978">
        <f t="shared" si="186"/>
        <v>0</v>
      </c>
      <c r="N2978" t="s">
        <v>24</v>
      </c>
      <c r="O2978" t="s">
        <v>6625</v>
      </c>
      <c r="P2978">
        <f t="shared" si="187"/>
        <v>22607.68</v>
      </c>
      <c r="Q2978">
        <v>26288</v>
      </c>
      <c r="R2978" t="e">
        <v>#VALUE!</v>
      </c>
      <c r="S2978" t="e">
        <f t="shared" si="188"/>
        <v>#VALUE!</v>
      </c>
    </row>
    <row r="2979" spans="1:19" x14ac:dyDescent="0.25">
      <c r="A2979" t="s">
        <v>210</v>
      </c>
      <c r="B2979" t="s">
        <v>2538</v>
      </c>
      <c r="C2979">
        <v>2009</v>
      </c>
      <c r="D2979">
        <f t="shared" si="185"/>
        <v>209214.2</v>
      </c>
      <c r="E2979">
        <v>130000</v>
      </c>
      <c r="F2979" t="s">
        <v>4097</v>
      </c>
      <c r="G2979" t="s">
        <v>29</v>
      </c>
      <c r="H2979" t="s">
        <v>4376</v>
      </c>
      <c r="I2979" t="s">
        <v>134</v>
      </c>
      <c r="J2979" t="s">
        <v>22</v>
      </c>
      <c r="K2979" t="s">
        <v>33</v>
      </c>
      <c r="L2979" t="s">
        <v>41</v>
      </c>
      <c r="M2979">
        <f t="shared" si="186"/>
        <v>0</v>
      </c>
      <c r="N2979" t="s">
        <v>24</v>
      </c>
      <c r="O2979" t="s">
        <v>49</v>
      </c>
      <c r="P2979">
        <f t="shared" si="187"/>
        <v>13330</v>
      </c>
      <c r="Q2979">
        <v>15500</v>
      </c>
      <c r="R2979">
        <v>202</v>
      </c>
      <c r="S2979">
        <f t="shared" si="188"/>
        <v>3.8</v>
      </c>
    </row>
    <row r="2980" spans="1:19" x14ac:dyDescent="0.25">
      <c r="A2980" t="s">
        <v>16</v>
      </c>
      <c r="B2980" t="s">
        <v>3332</v>
      </c>
      <c r="C2980">
        <v>2016</v>
      </c>
      <c r="D2980">
        <f t="shared" si="185"/>
        <v>151760.76199999999</v>
      </c>
      <c r="E2980">
        <v>94300</v>
      </c>
      <c r="F2980" t="s">
        <v>6626</v>
      </c>
      <c r="G2980" t="s">
        <v>19</v>
      </c>
      <c r="H2980" t="s">
        <v>5171</v>
      </c>
      <c r="I2980" t="s">
        <v>21</v>
      </c>
      <c r="J2980" t="s">
        <v>61</v>
      </c>
      <c r="K2980" t="s">
        <v>33</v>
      </c>
      <c r="L2980" t="s">
        <v>23</v>
      </c>
      <c r="M2980">
        <f t="shared" si="186"/>
        <v>1</v>
      </c>
      <c r="N2980" t="s">
        <v>24</v>
      </c>
      <c r="O2980" t="s">
        <v>5880</v>
      </c>
      <c r="P2980">
        <f t="shared" si="187"/>
        <v>24939.14</v>
      </c>
      <c r="Q2980">
        <v>28999</v>
      </c>
      <c r="R2980">
        <v>385</v>
      </c>
      <c r="S2980">
        <f t="shared" si="188"/>
        <v>6.2</v>
      </c>
    </row>
    <row r="2981" spans="1:19" x14ac:dyDescent="0.25">
      <c r="A2981" t="s">
        <v>79</v>
      </c>
      <c r="B2981" t="s">
        <v>840</v>
      </c>
      <c r="C2981">
        <v>2022</v>
      </c>
      <c r="D2981">
        <f t="shared" si="185"/>
        <v>38809.234100000001</v>
      </c>
      <c r="E2981">
        <v>24115</v>
      </c>
      <c r="F2981" t="s">
        <v>6627</v>
      </c>
      <c r="H2981" t="s">
        <v>710</v>
      </c>
      <c r="I2981" t="s">
        <v>72</v>
      </c>
      <c r="J2981" t="s">
        <v>33</v>
      </c>
      <c r="K2981" t="s">
        <v>118</v>
      </c>
      <c r="L2981" t="s">
        <v>41</v>
      </c>
      <c r="M2981">
        <f t="shared" si="186"/>
        <v>0</v>
      </c>
      <c r="N2981" t="s">
        <v>24</v>
      </c>
      <c r="O2981" t="s">
        <v>2659</v>
      </c>
      <c r="P2981">
        <f t="shared" si="187"/>
        <v>39990</v>
      </c>
      <c r="Q2981">
        <v>46500</v>
      </c>
      <c r="R2981">
        <v>455</v>
      </c>
      <c r="S2981" t="e">
        <f t="shared" si="188"/>
        <v>#VALUE!</v>
      </c>
    </row>
    <row r="2982" spans="1:19" x14ac:dyDescent="0.25">
      <c r="A2982" t="s">
        <v>68</v>
      </c>
      <c r="B2982" t="s">
        <v>5931</v>
      </c>
      <c r="C2982">
        <v>2016</v>
      </c>
      <c r="D2982">
        <f t="shared" si="185"/>
        <v>131965.88</v>
      </c>
      <c r="E2982">
        <v>82000</v>
      </c>
      <c r="F2982" t="s">
        <v>753</v>
      </c>
      <c r="G2982" t="s">
        <v>29</v>
      </c>
      <c r="H2982" t="s">
        <v>230</v>
      </c>
      <c r="I2982" t="s">
        <v>95</v>
      </c>
      <c r="J2982" t="s">
        <v>61</v>
      </c>
      <c r="K2982" t="s">
        <v>22</v>
      </c>
      <c r="L2982" t="s">
        <v>23</v>
      </c>
      <c r="M2982">
        <f t="shared" si="186"/>
        <v>1</v>
      </c>
      <c r="N2982" t="s">
        <v>24</v>
      </c>
      <c r="O2982" t="s">
        <v>6628</v>
      </c>
      <c r="P2982">
        <f t="shared" si="187"/>
        <v>14615.699999999999</v>
      </c>
      <c r="Q2982">
        <v>16995</v>
      </c>
      <c r="R2982">
        <v>240</v>
      </c>
      <c r="S2982">
        <f t="shared" si="188"/>
        <v>2</v>
      </c>
    </row>
    <row r="2983" spans="1:19" x14ac:dyDescent="0.25">
      <c r="A2983" t="s">
        <v>201</v>
      </c>
      <c r="B2983" t="s">
        <v>6629</v>
      </c>
      <c r="C2983">
        <v>2021</v>
      </c>
      <c r="D2983">
        <f t="shared" si="185"/>
        <v>108929.78724000001</v>
      </c>
      <c r="E2983">
        <v>67686</v>
      </c>
      <c r="F2983" t="s">
        <v>6630</v>
      </c>
      <c r="G2983" t="s">
        <v>29</v>
      </c>
      <c r="H2983" t="s">
        <v>6229</v>
      </c>
      <c r="I2983" t="s">
        <v>72</v>
      </c>
      <c r="J2983" t="s">
        <v>61</v>
      </c>
      <c r="K2983" t="s">
        <v>22</v>
      </c>
      <c r="L2983" t="s">
        <v>41</v>
      </c>
      <c r="M2983">
        <f t="shared" si="186"/>
        <v>0</v>
      </c>
      <c r="N2983" t="s">
        <v>24</v>
      </c>
      <c r="O2983" t="s">
        <v>6631</v>
      </c>
      <c r="P2983">
        <f t="shared" si="187"/>
        <v>13502</v>
      </c>
      <c r="Q2983">
        <v>15700</v>
      </c>
      <c r="R2983">
        <v>120</v>
      </c>
      <c r="S2983">
        <f t="shared" si="188"/>
        <v>1.6</v>
      </c>
    </row>
    <row r="2984" spans="1:19" x14ac:dyDescent="0.25">
      <c r="A2984" t="s">
        <v>79</v>
      </c>
      <c r="B2984" t="s">
        <v>6632</v>
      </c>
      <c r="C2984">
        <v>2014</v>
      </c>
      <c r="D2984">
        <f t="shared" si="185"/>
        <v>155784.11199999999</v>
      </c>
      <c r="E2984">
        <v>96800</v>
      </c>
      <c r="F2984" t="s">
        <v>6633</v>
      </c>
      <c r="H2984" t="s">
        <v>6634</v>
      </c>
      <c r="I2984" t="s">
        <v>72</v>
      </c>
      <c r="J2984" t="s">
        <v>40</v>
      </c>
      <c r="K2984" t="s">
        <v>22</v>
      </c>
      <c r="L2984" t="s">
        <v>41</v>
      </c>
      <c r="M2984">
        <f t="shared" si="186"/>
        <v>0</v>
      </c>
      <c r="N2984" t="s">
        <v>24</v>
      </c>
      <c r="O2984" t="s">
        <v>4613</v>
      </c>
      <c r="P2984">
        <f t="shared" si="187"/>
        <v>24467</v>
      </c>
      <c r="Q2984">
        <v>28450</v>
      </c>
      <c r="R2984">
        <v>362</v>
      </c>
      <c r="S2984" t="e">
        <f t="shared" si="188"/>
        <v>#VALUE!</v>
      </c>
    </row>
    <row r="2985" spans="1:19" x14ac:dyDescent="0.25">
      <c r="A2985" t="s">
        <v>210</v>
      </c>
      <c r="B2985" t="s">
        <v>4813</v>
      </c>
      <c r="C2985">
        <v>1997</v>
      </c>
      <c r="D2985">
        <f t="shared" si="185"/>
        <v>210823.54</v>
      </c>
      <c r="E2985">
        <v>131000</v>
      </c>
      <c r="F2985" t="s">
        <v>6635</v>
      </c>
      <c r="G2985" t="s">
        <v>29</v>
      </c>
      <c r="H2985" t="s">
        <v>4326</v>
      </c>
      <c r="I2985" t="s">
        <v>839</v>
      </c>
      <c r="J2985" t="s">
        <v>73</v>
      </c>
      <c r="K2985" t="s">
        <v>33</v>
      </c>
      <c r="L2985" t="s">
        <v>23</v>
      </c>
      <c r="M2985">
        <f t="shared" si="186"/>
        <v>1</v>
      </c>
      <c r="N2985" t="s">
        <v>24</v>
      </c>
      <c r="O2985" t="s">
        <v>1519</v>
      </c>
      <c r="P2985">
        <f t="shared" si="187"/>
        <v>4730</v>
      </c>
      <c r="Q2985">
        <v>5500</v>
      </c>
      <c r="R2985">
        <v>181</v>
      </c>
      <c r="S2985">
        <f t="shared" si="188"/>
        <v>4</v>
      </c>
    </row>
    <row r="2986" spans="1:19" x14ac:dyDescent="0.25">
      <c r="A2986" t="s">
        <v>79</v>
      </c>
      <c r="B2986" t="s">
        <v>6636</v>
      </c>
      <c r="C2986">
        <v>2020</v>
      </c>
      <c r="D2986">
        <f t="shared" si="185"/>
        <v>37170.92598</v>
      </c>
      <c r="E2986">
        <v>23097</v>
      </c>
      <c r="F2986" t="s">
        <v>6637</v>
      </c>
      <c r="H2986" t="s">
        <v>1228</v>
      </c>
      <c r="I2986" t="s">
        <v>72</v>
      </c>
      <c r="J2986" t="s">
        <v>22</v>
      </c>
      <c r="K2986" t="s">
        <v>22</v>
      </c>
      <c r="L2986" t="s">
        <v>41</v>
      </c>
      <c r="M2986">
        <f t="shared" si="186"/>
        <v>0</v>
      </c>
      <c r="N2986" t="s">
        <v>24</v>
      </c>
      <c r="O2986" t="s">
        <v>476</v>
      </c>
      <c r="P2986">
        <f t="shared" si="187"/>
        <v>25714</v>
      </c>
      <c r="Q2986">
        <v>29900</v>
      </c>
      <c r="R2986">
        <v>271</v>
      </c>
      <c r="S2986" t="e">
        <f t="shared" si="188"/>
        <v>#VALUE!</v>
      </c>
    </row>
    <row r="2987" spans="1:19" x14ac:dyDescent="0.25">
      <c r="A2987" t="s">
        <v>697</v>
      </c>
      <c r="B2987" t="s">
        <v>5716</v>
      </c>
      <c r="C2987">
        <v>2018</v>
      </c>
      <c r="D2987">
        <f t="shared" si="185"/>
        <v>49889.54</v>
      </c>
      <c r="E2987">
        <v>31000</v>
      </c>
      <c r="F2987" t="s">
        <v>2384</v>
      </c>
      <c r="G2987" t="s">
        <v>29</v>
      </c>
      <c r="H2987" t="s">
        <v>6638</v>
      </c>
      <c r="I2987" t="s">
        <v>72</v>
      </c>
      <c r="J2987" t="s">
        <v>118</v>
      </c>
      <c r="K2987" t="s">
        <v>214</v>
      </c>
      <c r="L2987" t="s">
        <v>41</v>
      </c>
      <c r="M2987">
        <f t="shared" si="186"/>
        <v>0</v>
      </c>
      <c r="N2987" t="s">
        <v>24</v>
      </c>
      <c r="O2987" t="s">
        <v>6639</v>
      </c>
      <c r="P2987">
        <f t="shared" si="187"/>
        <v>169849.13999999998</v>
      </c>
      <c r="Q2987">
        <v>197499</v>
      </c>
      <c r="R2987">
        <v>602</v>
      </c>
      <c r="S2987">
        <f t="shared" si="188"/>
        <v>3.9</v>
      </c>
    </row>
    <row r="2988" spans="1:19" x14ac:dyDescent="0.25">
      <c r="A2988" t="s">
        <v>68</v>
      </c>
      <c r="B2988" t="s">
        <v>6640</v>
      </c>
      <c r="C2988">
        <v>2021</v>
      </c>
      <c r="D2988">
        <f t="shared" si="185"/>
        <v>46506.707320000001</v>
      </c>
      <c r="E2988">
        <v>28898</v>
      </c>
      <c r="F2988" t="s">
        <v>6641</v>
      </c>
      <c r="G2988" t="s">
        <v>29</v>
      </c>
      <c r="H2988" t="s">
        <v>1327</v>
      </c>
      <c r="I2988" t="s">
        <v>72</v>
      </c>
      <c r="J2988" t="s">
        <v>22</v>
      </c>
      <c r="K2988" t="s">
        <v>487</v>
      </c>
      <c r="L2988" t="s">
        <v>41</v>
      </c>
      <c r="M2988">
        <f t="shared" si="186"/>
        <v>0</v>
      </c>
      <c r="N2988" t="s">
        <v>24</v>
      </c>
      <c r="O2988" t="s">
        <v>1496</v>
      </c>
      <c r="P2988">
        <f t="shared" si="187"/>
        <v>61060</v>
      </c>
      <c r="Q2988">
        <v>71000</v>
      </c>
      <c r="R2988">
        <v>523</v>
      </c>
      <c r="S2988">
        <f t="shared" si="188"/>
        <v>4.4000000000000004</v>
      </c>
    </row>
    <row r="2989" spans="1:19" x14ac:dyDescent="0.25">
      <c r="A2989" t="s">
        <v>857</v>
      </c>
      <c r="B2989" t="s">
        <v>6642</v>
      </c>
      <c r="C2989">
        <v>2022</v>
      </c>
      <c r="D2989">
        <f t="shared" si="185"/>
        <v>11667.715</v>
      </c>
      <c r="E2989">
        <v>7250</v>
      </c>
      <c r="F2989" t="s">
        <v>5885</v>
      </c>
      <c r="G2989" t="s">
        <v>29</v>
      </c>
      <c r="H2989" t="s">
        <v>5524</v>
      </c>
      <c r="I2989" t="s">
        <v>134</v>
      </c>
      <c r="J2989" t="s">
        <v>33</v>
      </c>
      <c r="K2989" t="s">
        <v>22</v>
      </c>
      <c r="L2989" t="s">
        <v>41</v>
      </c>
      <c r="M2989">
        <f t="shared" si="186"/>
        <v>0</v>
      </c>
      <c r="N2989" t="s">
        <v>24</v>
      </c>
      <c r="O2989" t="s">
        <v>6643</v>
      </c>
      <c r="P2989">
        <f t="shared" si="187"/>
        <v>30632.34</v>
      </c>
      <c r="Q2989">
        <v>35619</v>
      </c>
      <c r="R2989">
        <v>181</v>
      </c>
      <c r="S2989">
        <f t="shared" si="188"/>
        <v>2</v>
      </c>
    </row>
    <row r="2990" spans="1:19" x14ac:dyDescent="0.25">
      <c r="A2990" t="s">
        <v>16</v>
      </c>
      <c r="B2990" t="s">
        <v>3332</v>
      </c>
      <c r="C2990">
        <v>2014</v>
      </c>
      <c r="D2990">
        <f t="shared" si="185"/>
        <v>95689.747059999994</v>
      </c>
      <c r="E2990">
        <v>59459</v>
      </c>
      <c r="F2990" t="s">
        <v>6644</v>
      </c>
      <c r="G2990" t="s">
        <v>245</v>
      </c>
      <c r="H2990" t="s">
        <v>6645</v>
      </c>
      <c r="I2990" t="s">
        <v>21</v>
      </c>
      <c r="J2990" t="s">
        <v>22</v>
      </c>
      <c r="K2990" t="s">
        <v>61</v>
      </c>
      <c r="L2990" t="s">
        <v>23</v>
      </c>
      <c r="M2990">
        <f t="shared" si="186"/>
        <v>1</v>
      </c>
      <c r="N2990" t="s">
        <v>24</v>
      </c>
      <c r="O2990" t="s">
        <v>1527</v>
      </c>
      <c r="P2990">
        <f t="shared" si="187"/>
        <v>35259.14</v>
      </c>
      <c r="Q2990">
        <v>40999</v>
      </c>
      <c r="R2990">
        <v>400</v>
      </c>
      <c r="S2990">
        <f t="shared" si="188"/>
        <v>6.7</v>
      </c>
    </row>
    <row r="2991" spans="1:19" x14ac:dyDescent="0.25">
      <c r="A2991" t="s">
        <v>210</v>
      </c>
      <c r="B2991" t="s">
        <v>3205</v>
      </c>
      <c r="C2991">
        <v>2012</v>
      </c>
      <c r="D2991">
        <f t="shared" si="185"/>
        <v>125528.52</v>
      </c>
      <c r="E2991">
        <v>78000</v>
      </c>
      <c r="F2991" t="s">
        <v>3624</v>
      </c>
      <c r="G2991" t="s">
        <v>29</v>
      </c>
      <c r="H2991" t="s">
        <v>540</v>
      </c>
      <c r="I2991" t="s">
        <v>247</v>
      </c>
      <c r="J2991" t="s">
        <v>146</v>
      </c>
      <c r="K2991" t="s">
        <v>22</v>
      </c>
      <c r="L2991" t="s">
        <v>23</v>
      </c>
      <c r="M2991">
        <f t="shared" si="186"/>
        <v>1</v>
      </c>
      <c r="N2991" t="s">
        <v>24</v>
      </c>
      <c r="O2991" t="s">
        <v>1463</v>
      </c>
      <c r="P2991">
        <f t="shared" si="187"/>
        <v>18920</v>
      </c>
      <c r="Q2991">
        <v>22000</v>
      </c>
      <c r="R2991">
        <v>285</v>
      </c>
      <c r="S2991">
        <f t="shared" si="188"/>
        <v>3.6</v>
      </c>
    </row>
    <row r="2992" spans="1:19" x14ac:dyDescent="0.25">
      <c r="A2992" t="s">
        <v>567</v>
      </c>
      <c r="B2992" t="s">
        <v>1122</v>
      </c>
      <c r="C2992">
        <v>2021</v>
      </c>
      <c r="D2992">
        <f t="shared" si="185"/>
        <v>38966.949419999997</v>
      </c>
      <c r="E2992">
        <v>24213</v>
      </c>
      <c r="F2992" t="s">
        <v>6646</v>
      </c>
      <c r="G2992" t="s">
        <v>29</v>
      </c>
      <c r="H2992" t="s">
        <v>1385</v>
      </c>
      <c r="I2992" t="s">
        <v>95</v>
      </c>
      <c r="J2992" t="s">
        <v>118</v>
      </c>
      <c r="K2992" t="s">
        <v>22</v>
      </c>
      <c r="L2992" t="s">
        <v>41</v>
      </c>
      <c r="M2992">
        <f t="shared" si="186"/>
        <v>0</v>
      </c>
      <c r="N2992" t="s">
        <v>24</v>
      </c>
      <c r="O2992" t="s">
        <v>2659</v>
      </c>
      <c r="P2992">
        <f t="shared" si="187"/>
        <v>39990</v>
      </c>
      <c r="Q2992">
        <v>46500</v>
      </c>
      <c r="R2992">
        <v>395</v>
      </c>
      <c r="S2992">
        <f t="shared" si="188"/>
        <v>5.7</v>
      </c>
    </row>
    <row r="2993" spans="1:19" x14ac:dyDescent="0.25">
      <c r="A2993" t="s">
        <v>567</v>
      </c>
      <c r="B2993" t="s">
        <v>1122</v>
      </c>
      <c r="C2993">
        <v>2020</v>
      </c>
      <c r="D2993">
        <f t="shared" si="185"/>
        <v>34061.681100000002</v>
      </c>
      <c r="E2993">
        <v>21165</v>
      </c>
      <c r="F2993" t="s">
        <v>6647</v>
      </c>
      <c r="G2993" t="s">
        <v>29</v>
      </c>
      <c r="H2993" t="s">
        <v>483</v>
      </c>
      <c r="I2993" t="s">
        <v>31</v>
      </c>
      <c r="J2993" t="s">
        <v>572</v>
      </c>
      <c r="K2993" t="s">
        <v>22</v>
      </c>
      <c r="L2993" t="s">
        <v>41</v>
      </c>
      <c r="M2993">
        <f t="shared" si="186"/>
        <v>0</v>
      </c>
      <c r="O2993" t="s">
        <v>6648</v>
      </c>
      <c r="P2993">
        <f t="shared" si="187"/>
        <v>39650.300000000003</v>
      </c>
      <c r="Q2993">
        <v>46105</v>
      </c>
      <c r="R2993" t="e">
        <v>#VALUE!</v>
      </c>
      <c r="S2993" t="e">
        <f t="shared" si="188"/>
        <v>#VALUE!</v>
      </c>
    </row>
    <row r="2994" spans="1:19" x14ac:dyDescent="0.25">
      <c r="A2994" t="s">
        <v>503</v>
      </c>
      <c r="B2994" t="s">
        <v>2487</v>
      </c>
      <c r="C2994">
        <v>2016</v>
      </c>
      <c r="D2994">
        <f t="shared" si="185"/>
        <v>173406.38500000001</v>
      </c>
      <c r="E2994">
        <v>107750</v>
      </c>
      <c r="F2994" t="s">
        <v>6649</v>
      </c>
      <c r="G2994" t="s">
        <v>29</v>
      </c>
      <c r="H2994" t="s">
        <v>1808</v>
      </c>
      <c r="I2994" t="s">
        <v>95</v>
      </c>
      <c r="J2994" t="s">
        <v>22</v>
      </c>
      <c r="K2994" t="s">
        <v>22</v>
      </c>
      <c r="L2994" t="s">
        <v>41</v>
      </c>
      <c r="M2994">
        <f t="shared" si="186"/>
        <v>0</v>
      </c>
      <c r="N2994" t="s">
        <v>24</v>
      </c>
      <c r="O2994" t="s">
        <v>2980</v>
      </c>
      <c r="P2994">
        <f t="shared" si="187"/>
        <v>30530</v>
      </c>
      <c r="Q2994">
        <v>35500</v>
      </c>
      <c r="R2994">
        <v>420</v>
      </c>
      <c r="S2994">
        <f t="shared" si="188"/>
        <v>6.2</v>
      </c>
    </row>
    <row r="2995" spans="1:19" x14ac:dyDescent="0.25">
      <c r="A2995" t="s">
        <v>16</v>
      </c>
      <c r="B2995" t="s">
        <v>2727</v>
      </c>
      <c r="C2995">
        <v>2016</v>
      </c>
      <c r="D2995">
        <f t="shared" si="185"/>
        <v>188292.78</v>
      </c>
      <c r="E2995">
        <v>117000</v>
      </c>
      <c r="F2995" t="s">
        <v>3041</v>
      </c>
      <c r="G2995" t="s">
        <v>29</v>
      </c>
      <c r="H2995" t="s">
        <v>1642</v>
      </c>
      <c r="I2995" t="s">
        <v>72</v>
      </c>
      <c r="J2995" t="s">
        <v>118</v>
      </c>
      <c r="K2995" t="s">
        <v>22</v>
      </c>
      <c r="L2995" t="s">
        <v>41</v>
      </c>
      <c r="M2995">
        <f t="shared" si="186"/>
        <v>0</v>
      </c>
      <c r="N2995" t="s">
        <v>24</v>
      </c>
      <c r="O2995" t="s">
        <v>741</v>
      </c>
      <c r="P2995">
        <f t="shared" si="187"/>
        <v>22790</v>
      </c>
      <c r="Q2995">
        <v>26500</v>
      </c>
      <c r="R2995">
        <v>365</v>
      </c>
      <c r="S2995">
        <f t="shared" si="188"/>
        <v>3.5</v>
      </c>
    </row>
    <row r="2996" spans="1:19" x14ac:dyDescent="0.25">
      <c r="A2996" t="s">
        <v>148</v>
      </c>
      <c r="B2996" t="s">
        <v>1233</v>
      </c>
      <c r="C2996">
        <v>2006</v>
      </c>
      <c r="D2996">
        <f t="shared" si="185"/>
        <v>62976.692880000002</v>
      </c>
      <c r="E2996">
        <v>39132</v>
      </c>
      <c r="F2996" t="s">
        <v>6650</v>
      </c>
      <c r="G2996" t="s">
        <v>29</v>
      </c>
      <c r="H2996" t="s">
        <v>1235</v>
      </c>
      <c r="I2996" t="s">
        <v>107</v>
      </c>
      <c r="J2996" t="s">
        <v>214</v>
      </c>
      <c r="K2996" t="s">
        <v>146</v>
      </c>
      <c r="L2996" t="s">
        <v>41</v>
      </c>
      <c r="M2996">
        <f t="shared" si="186"/>
        <v>0</v>
      </c>
      <c r="N2996" t="s">
        <v>24</v>
      </c>
      <c r="O2996" t="s">
        <v>1024</v>
      </c>
      <c r="P2996">
        <f t="shared" si="187"/>
        <v>30100</v>
      </c>
      <c r="Q2996">
        <v>35000</v>
      </c>
      <c r="R2996">
        <v>400</v>
      </c>
      <c r="S2996">
        <f t="shared" si="188"/>
        <v>6</v>
      </c>
    </row>
    <row r="2997" spans="1:19" x14ac:dyDescent="0.25">
      <c r="A2997" t="s">
        <v>68</v>
      </c>
      <c r="B2997" t="s">
        <v>6651</v>
      </c>
      <c r="C2997">
        <v>2004</v>
      </c>
      <c r="D2997">
        <f t="shared" si="185"/>
        <v>152082.63</v>
      </c>
      <c r="E2997">
        <v>94500</v>
      </c>
      <c r="F2997" t="s">
        <v>4627</v>
      </c>
      <c r="G2997" t="s">
        <v>29</v>
      </c>
      <c r="H2997" t="s">
        <v>1890</v>
      </c>
      <c r="I2997" t="s">
        <v>839</v>
      </c>
      <c r="J2997" t="s">
        <v>33</v>
      </c>
      <c r="K2997" t="s">
        <v>22</v>
      </c>
      <c r="L2997" t="s">
        <v>41</v>
      </c>
      <c r="M2997">
        <f t="shared" si="186"/>
        <v>0</v>
      </c>
      <c r="N2997" t="s">
        <v>24</v>
      </c>
      <c r="O2997" t="s">
        <v>621</v>
      </c>
      <c r="P2997">
        <f t="shared" si="187"/>
        <v>7740</v>
      </c>
      <c r="Q2997">
        <v>9000</v>
      </c>
      <c r="R2997">
        <v>184</v>
      </c>
      <c r="S2997">
        <f t="shared" si="188"/>
        <v>2.5</v>
      </c>
    </row>
    <row r="2998" spans="1:19" x14ac:dyDescent="0.25">
      <c r="A2998" t="s">
        <v>450</v>
      </c>
      <c r="B2998" t="s">
        <v>6652</v>
      </c>
      <c r="C2998">
        <v>2017</v>
      </c>
      <c r="D2998">
        <f t="shared" si="185"/>
        <v>80484.702739999993</v>
      </c>
      <c r="E2998">
        <v>50011</v>
      </c>
      <c r="F2998" t="s">
        <v>6653</v>
      </c>
      <c r="G2998" t="s">
        <v>29</v>
      </c>
      <c r="H2998" t="s">
        <v>4408</v>
      </c>
      <c r="I2998" t="s">
        <v>72</v>
      </c>
      <c r="J2998" t="s">
        <v>214</v>
      </c>
      <c r="K2998" t="s">
        <v>146</v>
      </c>
      <c r="L2998" t="s">
        <v>23</v>
      </c>
      <c r="M2998">
        <f t="shared" si="186"/>
        <v>1</v>
      </c>
      <c r="N2998" t="s">
        <v>24</v>
      </c>
      <c r="O2998" t="s">
        <v>6654</v>
      </c>
      <c r="P2998">
        <f t="shared" si="187"/>
        <v>18485.7</v>
      </c>
      <c r="Q2998">
        <v>21495</v>
      </c>
      <c r="R2998">
        <v>148</v>
      </c>
      <c r="S2998">
        <f t="shared" si="188"/>
        <v>2</v>
      </c>
    </row>
    <row r="2999" spans="1:19" x14ac:dyDescent="0.25">
      <c r="A2999" t="s">
        <v>35</v>
      </c>
      <c r="B2999" t="s">
        <v>1265</v>
      </c>
      <c r="C2999">
        <v>2004</v>
      </c>
      <c r="D2999">
        <f t="shared" si="185"/>
        <v>346008.1</v>
      </c>
      <c r="E2999">
        <v>215000</v>
      </c>
      <c r="F2999" t="s">
        <v>3400</v>
      </c>
      <c r="G2999" t="s">
        <v>29</v>
      </c>
      <c r="H2999" t="s">
        <v>1267</v>
      </c>
      <c r="I2999" t="s">
        <v>247</v>
      </c>
      <c r="J2999" t="s">
        <v>118</v>
      </c>
      <c r="K2999" t="s">
        <v>146</v>
      </c>
      <c r="L2999" t="s">
        <v>23</v>
      </c>
      <c r="M2999">
        <f t="shared" si="186"/>
        <v>1</v>
      </c>
      <c r="N2999" t="s">
        <v>24</v>
      </c>
      <c r="O2999" t="s">
        <v>6655</v>
      </c>
      <c r="P2999">
        <f t="shared" si="187"/>
        <v>6321</v>
      </c>
      <c r="Q2999">
        <v>7350</v>
      </c>
      <c r="R2999">
        <v>235</v>
      </c>
      <c r="S2999">
        <f t="shared" si="188"/>
        <v>4.7</v>
      </c>
    </row>
    <row r="3000" spans="1:19" x14ac:dyDescent="0.25">
      <c r="A3000" t="s">
        <v>567</v>
      </c>
      <c r="B3000" t="s">
        <v>1122</v>
      </c>
      <c r="C3000">
        <v>2022</v>
      </c>
      <c r="D3000">
        <f t="shared" si="185"/>
        <v>26740.793440000001</v>
      </c>
      <c r="E3000">
        <v>16616</v>
      </c>
      <c r="F3000" t="s">
        <v>6656</v>
      </c>
      <c r="G3000" t="s">
        <v>29</v>
      </c>
      <c r="H3000" t="s">
        <v>483</v>
      </c>
      <c r="I3000" t="s">
        <v>31</v>
      </c>
      <c r="J3000" t="s">
        <v>2050</v>
      </c>
      <c r="K3000" t="s">
        <v>22</v>
      </c>
      <c r="L3000" t="s">
        <v>41</v>
      </c>
      <c r="M3000">
        <f t="shared" si="186"/>
        <v>0</v>
      </c>
      <c r="O3000" t="s">
        <v>3222</v>
      </c>
      <c r="P3000">
        <f t="shared" si="187"/>
        <v>39559.14</v>
      </c>
      <c r="Q3000">
        <v>45999</v>
      </c>
      <c r="R3000" t="e">
        <v>#VALUE!</v>
      </c>
      <c r="S3000" t="e">
        <f t="shared" si="188"/>
        <v>#VALUE!</v>
      </c>
    </row>
    <row r="3001" spans="1:19" x14ac:dyDescent="0.25">
      <c r="A3001" t="s">
        <v>16</v>
      </c>
      <c r="B3001" t="s">
        <v>157</v>
      </c>
      <c r="C3001">
        <v>2022</v>
      </c>
      <c r="D3001">
        <f t="shared" si="185"/>
        <v>54424.66012</v>
      </c>
      <c r="E3001">
        <v>33818</v>
      </c>
      <c r="F3001" t="s">
        <v>6657</v>
      </c>
      <c r="G3001" t="s">
        <v>29</v>
      </c>
      <c r="H3001" t="s">
        <v>510</v>
      </c>
      <c r="I3001" t="s">
        <v>39</v>
      </c>
      <c r="J3001" t="s">
        <v>4743</v>
      </c>
      <c r="K3001" t="s">
        <v>22</v>
      </c>
      <c r="L3001" t="s">
        <v>41</v>
      </c>
      <c r="M3001">
        <f t="shared" si="186"/>
        <v>0</v>
      </c>
      <c r="N3001" t="s">
        <v>24</v>
      </c>
      <c r="O3001" t="s">
        <v>6658</v>
      </c>
      <c r="P3001">
        <f t="shared" si="187"/>
        <v>40034.720000000001</v>
      </c>
      <c r="Q3001">
        <v>46552</v>
      </c>
      <c r="R3001" t="e">
        <v>#VALUE!</v>
      </c>
      <c r="S3001" t="e">
        <f t="shared" si="188"/>
        <v>#VALUE!</v>
      </c>
    </row>
    <row r="3002" spans="1:19" x14ac:dyDescent="0.25">
      <c r="A3002" t="s">
        <v>210</v>
      </c>
      <c r="B3002" t="s">
        <v>3470</v>
      </c>
      <c r="C3002">
        <v>2022</v>
      </c>
      <c r="D3002">
        <f t="shared" si="185"/>
        <v>14643.38466</v>
      </c>
      <c r="E3002">
        <v>9099</v>
      </c>
      <c r="F3002" t="s">
        <v>6659</v>
      </c>
      <c r="G3002" t="s">
        <v>29</v>
      </c>
      <c r="H3002" t="s">
        <v>483</v>
      </c>
      <c r="I3002" t="s">
        <v>31</v>
      </c>
      <c r="J3002" t="s">
        <v>3472</v>
      </c>
      <c r="K3002" t="s">
        <v>2228</v>
      </c>
      <c r="L3002" t="s">
        <v>41</v>
      </c>
      <c r="M3002">
        <f t="shared" si="186"/>
        <v>0</v>
      </c>
      <c r="N3002" t="s">
        <v>24</v>
      </c>
      <c r="O3002" t="s">
        <v>6660</v>
      </c>
      <c r="P3002">
        <f t="shared" si="187"/>
        <v>58791.32</v>
      </c>
      <c r="Q3002">
        <v>68362</v>
      </c>
      <c r="R3002" t="e">
        <v>#VALUE!</v>
      </c>
      <c r="S3002" t="e">
        <f t="shared" si="188"/>
        <v>#VALUE!</v>
      </c>
    </row>
    <row r="3003" spans="1:19" x14ac:dyDescent="0.25">
      <c r="A3003" t="s">
        <v>426</v>
      </c>
      <c r="B3003" t="s">
        <v>6661</v>
      </c>
      <c r="C3003">
        <v>2008</v>
      </c>
      <c r="D3003">
        <f t="shared" si="185"/>
        <v>154171.55332000001</v>
      </c>
      <c r="E3003">
        <v>95798</v>
      </c>
      <c r="F3003" t="s">
        <v>6662</v>
      </c>
      <c r="G3003" t="s">
        <v>29</v>
      </c>
      <c r="H3003" t="s">
        <v>318</v>
      </c>
      <c r="I3003" t="s">
        <v>134</v>
      </c>
      <c r="J3003" t="s">
        <v>118</v>
      </c>
      <c r="K3003" t="s">
        <v>22</v>
      </c>
      <c r="L3003" t="s">
        <v>41</v>
      </c>
      <c r="M3003">
        <f t="shared" si="186"/>
        <v>0</v>
      </c>
      <c r="N3003" t="s">
        <v>24</v>
      </c>
      <c r="O3003" t="s">
        <v>6663</v>
      </c>
      <c r="P3003">
        <f t="shared" si="187"/>
        <v>8471</v>
      </c>
      <c r="Q3003">
        <v>9850</v>
      </c>
      <c r="R3003">
        <v>200</v>
      </c>
      <c r="S3003">
        <f t="shared" si="188"/>
        <v>2</v>
      </c>
    </row>
    <row r="3004" spans="1:19" x14ac:dyDescent="0.25">
      <c r="A3004" t="s">
        <v>120</v>
      </c>
      <c r="B3004" t="s">
        <v>2031</v>
      </c>
      <c r="C3004">
        <v>2016</v>
      </c>
      <c r="D3004">
        <f t="shared" si="185"/>
        <v>57844.507619999997</v>
      </c>
      <c r="E3004">
        <v>35943</v>
      </c>
      <c r="F3004" t="s">
        <v>6664</v>
      </c>
      <c r="G3004" t="s">
        <v>29</v>
      </c>
      <c r="H3004" t="s">
        <v>2032</v>
      </c>
      <c r="I3004" t="s">
        <v>48</v>
      </c>
      <c r="J3004" t="s">
        <v>22</v>
      </c>
      <c r="K3004" t="s">
        <v>118</v>
      </c>
      <c r="L3004" t="s">
        <v>41</v>
      </c>
      <c r="M3004">
        <f t="shared" si="186"/>
        <v>0</v>
      </c>
      <c r="N3004" t="s">
        <v>24</v>
      </c>
      <c r="O3004" t="s">
        <v>6665</v>
      </c>
      <c r="P3004">
        <f t="shared" si="187"/>
        <v>44462</v>
      </c>
      <c r="Q3004">
        <v>51700</v>
      </c>
      <c r="R3004">
        <v>577</v>
      </c>
      <c r="S3004">
        <f t="shared" si="188"/>
        <v>5.5</v>
      </c>
    </row>
    <row r="3005" spans="1:19" x14ac:dyDescent="0.25">
      <c r="A3005" t="s">
        <v>857</v>
      </c>
      <c r="B3005" t="s">
        <v>6666</v>
      </c>
      <c r="C3005">
        <v>2008</v>
      </c>
      <c r="D3005">
        <f t="shared" si="185"/>
        <v>170590.04</v>
      </c>
      <c r="E3005">
        <v>106000</v>
      </c>
      <c r="F3005" t="s">
        <v>2816</v>
      </c>
      <c r="G3005" t="s">
        <v>29</v>
      </c>
      <c r="H3005" t="s">
        <v>5712</v>
      </c>
      <c r="I3005" t="s">
        <v>247</v>
      </c>
      <c r="J3005" t="s">
        <v>22</v>
      </c>
      <c r="K3005" t="s">
        <v>146</v>
      </c>
      <c r="L3005" t="s">
        <v>41</v>
      </c>
      <c r="M3005">
        <f t="shared" si="186"/>
        <v>0</v>
      </c>
      <c r="N3005" t="s">
        <v>24</v>
      </c>
      <c r="O3005" t="s">
        <v>2275</v>
      </c>
      <c r="P3005">
        <f t="shared" si="187"/>
        <v>3698</v>
      </c>
      <c r="Q3005">
        <v>4300</v>
      </c>
      <c r="R3005">
        <v>156</v>
      </c>
      <c r="S3005">
        <f t="shared" si="188"/>
        <v>2.2999999999999998</v>
      </c>
    </row>
    <row r="3006" spans="1:19" x14ac:dyDescent="0.25">
      <c r="A3006" t="s">
        <v>201</v>
      </c>
      <c r="B3006" t="s">
        <v>6667</v>
      </c>
      <c r="C3006">
        <v>2023</v>
      </c>
      <c r="D3006">
        <f t="shared" si="185"/>
        <v>16737.135999999999</v>
      </c>
      <c r="E3006">
        <v>10400</v>
      </c>
      <c r="F3006" t="s">
        <v>3177</v>
      </c>
      <c r="G3006" t="s">
        <v>29</v>
      </c>
      <c r="H3006" t="s">
        <v>2843</v>
      </c>
      <c r="I3006" t="s">
        <v>95</v>
      </c>
      <c r="J3006" t="s">
        <v>73</v>
      </c>
      <c r="K3006" t="s">
        <v>73</v>
      </c>
      <c r="L3006" t="s">
        <v>41</v>
      </c>
      <c r="M3006">
        <f t="shared" si="186"/>
        <v>0</v>
      </c>
      <c r="N3006" t="s">
        <v>24</v>
      </c>
      <c r="O3006" t="s">
        <v>192</v>
      </c>
      <c r="P3006">
        <f t="shared" si="187"/>
        <v>41280</v>
      </c>
      <c r="Q3006">
        <v>48000</v>
      </c>
      <c r="R3006">
        <v>291</v>
      </c>
      <c r="S3006">
        <f t="shared" si="188"/>
        <v>3.8</v>
      </c>
    </row>
    <row r="3007" spans="1:19" x14ac:dyDescent="0.25">
      <c r="A3007" t="s">
        <v>148</v>
      </c>
      <c r="B3007" t="s">
        <v>2336</v>
      </c>
      <c r="C3007">
        <v>2022</v>
      </c>
      <c r="D3007">
        <f t="shared" si="185"/>
        <v>4657.4299600000004</v>
      </c>
      <c r="E3007">
        <v>2894</v>
      </c>
      <c r="F3007" t="s">
        <v>6668</v>
      </c>
      <c r="G3007" t="s">
        <v>29</v>
      </c>
      <c r="H3007" t="s">
        <v>164</v>
      </c>
      <c r="I3007" t="s">
        <v>165</v>
      </c>
      <c r="J3007" t="s">
        <v>40</v>
      </c>
      <c r="K3007" t="s">
        <v>146</v>
      </c>
      <c r="L3007" t="s">
        <v>41</v>
      </c>
      <c r="M3007">
        <f t="shared" si="186"/>
        <v>0</v>
      </c>
      <c r="N3007" t="s">
        <v>24</v>
      </c>
      <c r="O3007" t="s">
        <v>1942</v>
      </c>
      <c r="P3007">
        <f t="shared" si="187"/>
        <v>54954</v>
      </c>
      <c r="Q3007">
        <v>63900</v>
      </c>
      <c r="R3007">
        <v>355</v>
      </c>
      <c r="S3007">
        <f t="shared" si="188"/>
        <v>5.3</v>
      </c>
    </row>
    <row r="3008" spans="1:19" x14ac:dyDescent="0.25">
      <c r="A3008" t="s">
        <v>125</v>
      </c>
      <c r="B3008" t="s">
        <v>1575</v>
      </c>
      <c r="C3008">
        <v>2022</v>
      </c>
      <c r="D3008">
        <f t="shared" si="185"/>
        <v>25092.829279999998</v>
      </c>
      <c r="E3008">
        <v>15592</v>
      </c>
      <c r="F3008" t="s">
        <v>6669</v>
      </c>
      <c r="G3008" t="s">
        <v>29</v>
      </c>
      <c r="H3008" t="s">
        <v>570</v>
      </c>
      <c r="I3008" t="s">
        <v>31</v>
      </c>
      <c r="J3008" t="s">
        <v>1576</v>
      </c>
      <c r="K3008" t="s">
        <v>22</v>
      </c>
      <c r="L3008" t="s">
        <v>41</v>
      </c>
      <c r="M3008">
        <f t="shared" si="186"/>
        <v>0</v>
      </c>
      <c r="N3008" t="s">
        <v>24</v>
      </c>
      <c r="O3008" t="s">
        <v>2565</v>
      </c>
      <c r="P3008">
        <f t="shared" si="187"/>
        <v>34387.1</v>
      </c>
      <c r="Q3008">
        <v>39985</v>
      </c>
      <c r="R3008" t="e">
        <v>#VALUE!</v>
      </c>
      <c r="S3008" t="e">
        <f t="shared" si="188"/>
        <v>#VALUE!</v>
      </c>
    </row>
    <row r="3009" spans="1:19" x14ac:dyDescent="0.25">
      <c r="A3009" t="s">
        <v>120</v>
      </c>
      <c r="B3009" t="s">
        <v>2188</v>
      </c>
      <c r="C3009">
        <v>2020</v>
      </c>
      <c r="D3009">
        <f t="shared" si="185"/>
        <v>53990.138319999998</v>
      </c>
      <c r="E3009">
        <v>33548</v>
      </c>
      <c r="F3009" t="s">
        <v>6670</v>
      </c>
      <c r="G3009" t="s">
        <v>29</v>
      </c>
      <c r="H3009" t="s">
        <v>634</v>
      </c>
      <c r="I3009" t="s">
        <v>191</v>
      </c>
      <c r="J3009" t="s">
        <v>61</v>
      </c>
      <c r="K3009" t="s">
        <v>22</v>
      </c>
      <c r="L3009" t="s">
        <v>41</v>
      </c>
      <c r="M3009">
        <f t="shared" si="186"/>
        <v>0</v>
      </c>
      <c r="N3009" t="s">
        <v>24</v>
      </c>
      <c r="O3009" t="s">
        <v>6671</v>
      </c>
      <c r="P3009">
        <f t="shared" si="187"/>
        <v>49879.14</v>
      </c>
      <c r="Q3009">
        <v>57999</v>
      </c>
      <c r="R3009">
        <v>469</v>
      </c>
      <c r="S3009">
        <f t="shared" si="188"/>
        <v>4</v>
      </c>
    </row>
    <row r="3010" spans="1:19" x14ac:dyDescent="0.25">
      <c r="A3010" t="s">
        <v>68</v>
      </c>
      <c r="B3010" t="s">
        <v>6672</v>
      </c>
      <c r="C3010">
        <v>2016</v>
      </c>
      <c r="D3010">
        <f t="shared" si="185"/>
        <v>297727.90000000002</v>
      </c>
      <c r="E3010">
        <v>185000</v>
      </c>
      <c r="F3010" t="s">
        <v>6137</v>
      </c>
      <c r="G3010" t="s">
        <v>29</v>
      </c>
      <c r="H3010" t="s">
        <v>6673</v>
      </c>
      <c r="I3010" t="s">
        <v>95</v>
      </c>
      <c r="J3010" t="s">
        <v>22</v>
      </c>
      <c r="K3010" t="s">
        <v>146</v>
      </c>
      <c r="L3010" t="s">
        <v>23</v>
      </c>
      <c r="M3010">
        <f t="shared" si="186"/>
        <v>1</v>
      </c>
      <c r="N3010" t="s">
        <v>24</v>
      </c>
      <c r="O3010" t="s">
        <v>309</v>
      </c>
      <c r="P3010">
        <f t="shared" si="187"/>
        <v>6450</v>
      </c>
      <c r="Q3010">
        <v>7500</v>
      </c>
      <c r="R3010">
        <v>180</v>
      </c>
      <c r="S3010">
        <f t="shared" si="188"/>
        <v>2</v>
      </c>
    </row>
    <row r="3011" spans="1:19" x14ac:dyDescent="0.25">
      <c r="A3011" t="s">
        <v>277</v>
      </c>
      <c r="B3011" t="s">
        <v>6674</v>
      </c>
      <c r="C3011">
        <v>2023</v>
      </c>
      <c r="D3011">
        <f t="shared" ref="D3011:D3074" si="189">E3011*1.60934</f>
        <v>10433.35122</v>
      </c>
      <c r="E3011">
        <v>6483</v>
      </c>
      <c r="F3011" t="s">
        <v>6675</v>
      </c>
      <c r="G3011" t="s">
        <v>29</v>
      </c>
      <c r="H3011" t="s">
        <v>1082</v>
      </c>
      <c r="I3011" t="s">
        <v>337</v>
      </c>
      <c r="J3011" t="s">
        <v>2545</v>
      </c>
      <c r="K3011" t="s">
        <v>22</v>
      </c>
      <c r="L3011" t="s">
        <v>41</v>
      </c>
      <c r="M3011">
        <f t="shared" ref="M3011:M3074" si="190">IF(ISNUMBER(SEARCH("At least 1 accident or damage reported", L3011)), 1, 0)</f>
        <v>0</v>
      </c>
      <c r="O3011" t="s">
        <v>3715</v>
      </c>
      <c r="P3011">
        <f t="shared" ref="P3011:P3074" si="191">Q3011*0.86</f>
        <v>83334</v>
      </c>
      <c r="Q3011">
        <v>96900</v>
      </c>
      <c r="R3011" t="e">
        <v>#VALUE!</v>
      </c>
      <c r="S3011" t="e">
        <f t="shared" ref="S3011:S3074" si="192">VALUE(SUBSTITUTE(MID(H3011, SEARCH("L", H3011)-4, 4), "L", ""))</f>
        <v>#VALUE!</v>
      </c>
    </row>
    <row r="3012" spans="1:19" x14ac:dyDescent="0.25">
      <c r="A3012" t="s">
        <v>237</v>
      </c>
      <c r="B3012" t="s">
        <v>6255</v>
      </c>
      <c r="C3012">
        <v>2020</v>
      </c>
      <c r="D3012">
        <f t="shared" si="189"/>
        <v>46487.395239999998</v>
      </c>
      <c r="E3012">
        <v>28886</v>
      </c>
      <c r="F3012" t="s">
        <v>6676</v>
      </c>
      <c r="G3012" t="s">
        <v>29</v>
      </c>
      <c r="H3012" t="s">
        <v>2199</v>
      </c>
      <c r="I3012" t="s">
        <v>571</v>
      </c>
      <c r="J3012" t="s">
        <v>33</v>
      </c>
      <c r="K3012" t="s">
        <v>33</v>
      </c>
      <c r="M3012">
        <f t="shared" si="190"/>
        <v>0</v>
      </c>
      <c r="O3012" t="s">
        <v>696</v>
      </c>
      <c r="P3012">
        <f t="shared" si="191"/>
        <v>30654.7</v>
      </c>
      <c r="Q3012">
        <v>35645</v>
      </c>
      <c r="R3012" t="e">
        <v>#VALUE!</v>
      </c>
      <c r="S3012" t="e">
        <f t="shared" si="192"/>
        <v>#VALUE!</v>
      </c>
    </row>
    <row r="3013" spans="1:19" x14ac:dyDescent="0.25">
      <c r="A3013" t="s">
        <v>120</v>
      </c>
      <c r="B3013" t="s">
        <v>6677</v>
      </c>
      <c r="C3013">
        <v>2020</v>
      </c>
      <c r="D3013">
        <f t="shared" si="189"/>
        <v>42314.376620000003</v>
      </c>
      <c r="E3013">
        <v>26293</v>
      </c>
      <c r="F3013" t="s">
        <v>6678</v>
      </c>
      <c r="G3013" t="s">
        <v>29</v>
      </c>
      <c r="H3013" t="s">
        <v>530</v>
      </c>
      <c r="I3013" t="s">
        <v>39</v>
      </c>
      <c r="J3013" t="s">
        <v>6679</v>
      </c>
      <c r="K3013" t="s">
        <v>6680</v>
      </c>
      <c r="L3013" t="s">
        <v>41</v>
      </c>
      <c r="M3013">
        <f t="shared" si="190"/>
        <v>0</v>
      </c>
      <c r="O3013" t="s">
        <v>611</v>
      </c>
      <c r="P3013">
        <f t="shared" si="191"/>
        <v>42998.28</v>
      </c>
      <c r="Q3013">
        <v>49998</v>
      </c>
      <c r="R3013" t="e">
        <v>#VALUE!</v>
      </c>
      <c r="S3013">
        <f t="shared" si="192"/>
        <v>2</v>
      </c>
    </row>
    <row r="3014" spans="1:19" x14ac:dyDescent="0.25">
      <c r="A3014" t="s">
        <v>148</v>
      </c>
      <c r="B3014" t="s">
        <v>3223</v>
      </c>
      <c r="C3014">
        <v>2017</v>
      </c>
      <c r="D3014">
        <f t="shared" si="189"/>
        <v>99779.08</v>
      </c>
      <c r="E3014">
        <v>62000</v>
      </c>
      <c r="F3014" t="s">
        <v>633</v>
      </c>
      <c r="G3014" t="s">
        <v>29</v>
      </c>
      <c r="H3014" t="s">
        <v>3196</v>
      </c>
      <c r="I3014" t="s">
        <v>107</v>
      </c>
      <c r="J3014" t="s">
        <v>40</v>
      </c>
      <c r="K3014" t="s">
        <v>22</v>
      </c>
      <c r="L3014" t="s">
        <v>41</v>
      </c>
      <c r="M3014">
        <f t="shared" si="190"/>
        <v>0</v>
      </c>
      <c r="N3014" t="s">
        <v>24</v>
      </c>
      <c r="O3014" t="s">
        <v>3369</v>
      </c>
      <c r="P3014">
        <f t="shared" si="191"/>
        <v>29670</v>
      </c>
      <c r="Q3014">
        <v>34500</v>
      </c>
      <c r="R3014">
        <v>455</v>
      </c>
      <c r="S3014">
        <f t="shared" si="192"/>
        <v>6.2</v>
      </c>
    </row>
    <row r="3015" spans="1:19" x14ac:dyDescent="0.25">
      <c r="A3015" t="s">
        <v>110</v>
      </c>
      <c r="B3015" t="s">
        <v>6681</v>
      </c>
      <c r="C3015">
        <v>2017</v>
      </c>
      <c r="D3015">
        <f t="shared" si="189"/>
        <v>163272.37101999999</v>
      </c>
      <c r="E3015">
        <v>101453</v>
      </c>
      <c r="F3015" t="s">
        <v>6682</v>
      </c>
      <c r="G3015" t="s">
        <v>29</v>
      </c>
      <c r="H3015" t="s">
        <v>410</v>
      </c>
      <c r="I3015" t="s">
        <v>72</v>
      </c>
      <c r="J3015" t="s">
        <v>118</v>
      </c>
      <c r="K3015" t="s">
        <v>146</v>
      </c>
      <c r="L3015" t="s">
        <v>23</v>
      </c>
      <c r="M3015">
        <f t="shared" si="190"/>
        <v>1</v>
      </c>
      <c r="N3015" t="s">
        <v>24</v>
      </c>
      <c r="O3015" t="s">
        <v>441</v>
      </c>
      <c r="P3015">
        <f t="shared" si="191"/>
        <v>15910</v>
      </c>
      <c r="Q3015">
        <v>18500</v>
      </c>
      <c r="R3015">
        <v>340</v>
      </c>
      <c r="S3015">
        <f t="shared" si="192"/>
        <v>3</v>
      </c>
    </row>
    <row r="3016" spans="1:19" x14ac:dyDescent="0.25">
      <c r="A3016" t="s">
        <v>567</v>
      </c>
      <c r="B3016" t="s">
        <v>2910</v>
      </c>
      <c r="C3016">
        <v>2013</v>
      </c>
      <c r="D3016">
        <f t="shared" si="189"/>
        <v>171209.63589999999</v>
      </c>
      <c r="E3016">
        <v>106385</v>
      </c>
      <c r="F3016" t="s">
        <v>6683</v>
      </c>
      <c r="G3016" t="s">
        <v>245</v>
      </c>
      <c r="H3016" t="s">
        <v>2912</v>
      </c>
      <c r="I3016" t="s">
        <v>21</v>
      </c>
      <c r="J3016" t="s">
        <v>118</v>
      </c>
      <c r="K3016" t="s">
        <v>22</v>
      </c>
      <c r="L3016" t="s">
        <v>23</v>
      </c>
      <c r="M3016">
        <f t="shared" si="190"/>
        <v>1</v>
      </c>
      <c r="N3016" t="s">
        <v>24</v>
      </c>
      <c r="O3016" t="s">
        <v>1800</v>
      </c>
      <c r="P3016">
        <f t="shared" si="191"/>
        <v>36894</v>
      </c>
      <c r="Q3016">
        <v>42900</v>
      </c>
      <c r="R3016">
        <v>385</v>
      </c>
      <c r="S3016">
        <f t="shared" si="192"/>
        <v>6.7</v>
      </c>
    </row>
    <row r="3017" spans="1:19" x14ac:dyDescent="0.25">
      <c r="A3017" t="s">
        <v>68</v>
      </c>
      <c r="B3017" t="s">
        <v>5672</v>
      </c>
      <c r="C3017">
        <v>2012</v>
      </c>
      <c r="D3017">
        <f t="shared" si="189"/>
        <v>139415.51486</v>
      </c>
      <c r="E3017">
        <v>86629</v>
      </c>
      <c r="F3017" t="s">
        <v>6684</v>
      </c>
      <c r="G3017" t="s">
        <v>29</v>
      </c>
      <c r="H3017" t="s">
        <v>933</v>
      </c>
      <c r="I3017" t="s">
        <v>48</v>
      </c>
      <c r="J3017" t="s">
        <v>118</v>
      </c>
      <c r="K3017" t="s">
        <v>214</v>
      </c>
      <c r="L3017" t="s">
        <v>41</v>
      </c>
      <c r="M3017">
        <f t="shared" si="190"/>
        <v>0</v>
      </c>
      <c r="N3017" t="s">
        <v>24</v>
      </c>
      <c r="O3017" t="s">
        <v>2074</v>
      </c>
      <c r="P3017">
        <f t="shared" si="191"/>
        <v>18055.7</v>
      </c>
      <c r="Q3017">
        <v>20995</v>
      </c>
      <c r="R3017">
        <v>320</v>
      </c>
      <c r="S3017">
        <f t="shared" si="192"/>
        <v>3</v>
      </c>
    </row>
    <row r="3018" spans="1:19" x14ac:dyDescent="0.25">
      <c r="A3018" t="s">
        <v>50</v>
      </c>
      <c r="B3018" t="s">
        <v>6685</v>
      </c>
      <c r="C3018">
        <v>2018</v>
      </c>
      <c r="D3018">
        <f t="shared" si="189"/>
        <v>98584.949720000004</v>
      </c>
      <c r="E3018">
        <v>61258</v>
      </c>
      <c r="F3018" t="s">
        <v>6686</v>
      </c>
      <c r="G3018" t="s">
        <v>29</v>
      </c>
      <c r="H3018" t="s">
        <v>688</v>
      </c>
      <c r="I3018" t="s">
        <v>48</v>
      </c>
      <c r="J3018" t="s">
        <v>118</v>
      </c>
      <c r="K3018" t="s">
        <v>22</v>
      </c>
      <c r="L3018" t="s">
        <v>41</v>
      </c>
      <c r="M3018">
        <f t="shared" si="190"/>
        <v>0</v>
      </c>
      <c r="N3018" t="s">
        <v>24</v>
      </c>
      <c r="O3018" t="s">
        <v>2783</v>
      </c>
      <c r="P3018">
        <f t="shared" si="191"/>
        <v>42999.14</v>
      </c>
      <c r="Q3018">
        <v>49999</v>
      </c>
      <c r="R3018">
        <v>450</v>
      </c>
      <c r="S3018">
        <f t="shared" si="192"/>
        <v>4</v>
      </c>
    </row>
    <row r="3019" spans="1:19" x14ac:dyDescent="0.25">
      <c r="A3019" t="s">
        <v>305</v>
      </c>
      <c r="B3019" t="s">
        <v>4553</v>
      </c>
      <c r="C3019">
        <v>2014</v>
      </c>
      <c r="D3019">
        <f t="shared" si="189"/>
        <v>195534.81</v>
      </c>
      <c r="E3019">
        <v>121500</v>
      </c>
      <c r="F3019" t="s">
        <v>6687</v>
      </c>
      <c r="G3019" t="s">
        <v>29</v>
      </c>
      <c r="H3019" t="s">
        <v>6688</v>
      </c>
      <c r="I3019" t="s">
        <v>247</v>
      </c>
      <c r="J3019" t="s">
        <v>40</v>
      </c>
      <c r="K3019" t="s">
        <v>22</v>
      </c>
      <c r="L3019" t="s">
        <v>41</v>
      </c>
      <c r="M3019">
        <f t="shared" si="190"/>
        <v>0</v>
      </c>
      <c r="N3019" t="s">
        <v>24</v>
      </c>
      <c r="O3019" t="s">
        <v>3859</v>
      </c>
      <c r="P3019">
        <f t="shared" si="191"/>
        <v>13759.14</v>
      </c>
      <c r="Q3019">
        <v>15999</v>
      </c>
      <c r="R3019">
        <v>363</v>
      </c>
      <c r="S3019">
        <f t="shared" si="192"/>
        <v>5.7</v>
      </c>
    </row>
    <row r="3020" spans="1:19" x14ac:dyDescent="0.25">
      <c r="A3020" t="s">
        <v>503</v>
      </c>
      <c r="B3020" t="s">
        <v>6689</v>
      </c>
      <c r="C3020">
        <v>2022</v>
      </c>
      <c r="D3020">
        <f t="shared" si="189"/>
        <v>160.934</v>
      </c>
      <c r="E3020">
        <v>100</v>
      </c>
      <c r="F3020" t="s">
        <v>6690</v>
      </c>
      <c r="G3020" t="s">
        <v>245</v>
      </c>
      <c r="H3020" t="s">
        <v>2591</v>
      </c>
      <c r="I3020" t="s">
        <v>165</v>
      </c>
      <c r="J3020" t="s">
        <v>118</v>
      </c>
      <c r="K3020" t="s">
        <v>22</v>
      </c>
      <c r="L3020" t="s">
        <v>41</v>
      </c>
      <c r="M3020">
        <f t="shared" si="190"/>
        <v>0</v>
      </c>
      <c r="N3020" t="s">
        <v>24</v>
      </c>
      <c r="O3020" t="s">
        <v>6691</v>
      </c>
      <c r="P3020">
        <f t="shared" si="191"/>
        <v>53749.14</v>
      </c>
      <c r="Q3020">
        <v>62499</v>
      </c>
      <c r="R3020">
        <v>277</v>
      </c>
      <c r="S3020">
        <f t="shared" si="192"/>
        <v>3</v>
      </c>
    </row>
    <row r="3021" spans="1:19" x14ac:dyDescent="0.25">
      <c r="A3021" t="s">
        <v>305</v>
      </c>
      <c r="B3021" t="s">
        <v>4889</v>
      </c>
      <c r="C3021">
        <v>2015</v>
      </c>
      <c r="D3021">
        <f t="shared" si="189"/>
        <v>273587.8</v>
      </c>
      <c r="E3021">
        <v>170000</v>
      </c>
      <c r="F3021" t="s">
        <v>4067</v>
      </c>
      <c r="G3021" t="s">
        <v>19</v>
      </c>
      <c r="H3021" t="s">
        <v>4890</v>
      </c>
      <c r="I3021" t="s">
        <v>191</v>
      </c>
      <c r="J3021" t="s">
        <v>61</v>
      </c>
      <c r="K3021" t="s">
        <v>22</v>
      </c>
      <c r="L3021" t="s">
        <v>23</v>
      </c>
      <c r="M3021">
        <f t="shared" si="190"/>
        <v>1</v>
      </c>
      <c r="N3021" t="s">
        <v>24</v>
      </c>
      <c r="O3021" t="s">
        <v>4700</v>
      </c>
      <c r="P3021">
        <f t="shared" si="191"/>
        <v>5155.7</v>
      </c>
      <c r="Q3021">
        <v>5995</v>
      </c>
      <c r="R3021">
        <v>295</v>
      </c>
      <c r="S3021">
        <f t="shared" si="192"/>
        <v>3.6</v>
      </c>
    </row>
    <row r="3022" spans="1:19" x14ac:dyDescent="0.25">
      <c r="A3022" t="s">
        <v>16</v>
      </c>
      <c r="B3022" t="s">
        <v>6205</v>
      </c>
      <c r="C3022">
        <v>2010</v>
      </c>
      <c r="D3022">
        <f t="shared" si="189"/>
        <v>373366.88</v>
      </c>
      <c r="E3022">
        <v>232000</v>
      </c>
      <c r="F3022" t="s">
        <v>6692</v>
      </c>
      <c r="G3022" t="s">
        <v>29</v>
      </c>
      <c r="H3022" t="s">
        <v>6693</v>
      </c>
      <c r="I3022" t="s">
        <v>72</v>
      </c>
      <c r="J3022" t="s">
        <v>40</v>
      </c>
      <c r="K3022" t="s">
        <v>33</v>
      </c>
      <c r="L3022" t="s">
        <v>41</v>
      </c>
      <c r="M3022">
        <f t="shared" si="190"/>
        <v>0</v>
      </c>
      <c r="N3022" t="s">
        <v>24</v>
      </c>
      <c r="O3022" t="s">
        <v>1614</v>
      </c>
      <c r="P3022">
        <f t="shared" si="191"/>
        <v>2580</v>
      </c>
      <c r="Q3022">
        <v>3000</v>
      </c>
      <c r="R3022">
        <v>292</v>
      </c>
      <c r="S3022">
        <f t="shared" si="192"/>
        <v>4.5999999999999996</v>
      </c>
    </row>
    <row r="3023" spans="1:19" x14ac:dyDescent="0.25">
      <c r="A3023" t="s">
        <v>268</v>
      </c>
      <c r="B3023" t="s">
        <v>4622</v>
      </c>
      <c r="C3023">
        <v>2006</v>
      </c>
      <c r="D3023">
        <f t="shared" si="189"/>
        <v>152887.29999999999</v>
      </c>
      <c r="E3023">
        <v>95000</v>
      </c>
      <c r="F3023" t="s">
        <v>803</v>
      </c>
      <c r="G3023" t="s">
        <v>29</v>
      </c>
      <c r="H3023" t="s">
        <v>6694</v>
      </c>
      <c r="I3023" t="s">
        <v>134</v>
      </c>
      <c r="J3023" t="s">
        <v>33</v>
      </c>
      <c r="K3023" t="s">
        <v>136</v>
      </c>
      <c r="L3023" t="s">
        <v>41</v>
      </c>
      <c r="M3023">
        <f t="shared" si="190"/>
        <v>0</v>
      </c>
      <c r="N3023" t="s">
        <v>24</v>
      </c>
      <c r="O3023" t="s">
        <v>683</v>
      </c>
      <c r="P3023">
        <f t="shared" si="191"/>
        <v>10750</v>
      </c>
      <c r="Q3023">
        <v>12500</v>
      </c>
      <c r="R3023">
        <v>168</v>
      </c>
      <c r="S3023">
        <f t="shared" si="192"/>
        <v>1.6</v>
      </c>
    </row>
    <row r="3024" spans="1:19" x14ac:dyDescent="0.25">
      <c r="A3024" t="s">
        <v>97</v>
      </c>
      <c r="B3024" t="s">
        <v>6695</v>
      </c>
      <c r="C3024">
        <v>2013</v>
      </c>
      <c r="D3024">
        <f t="shared" si="189"/>
        <v>166511.97244000001</v>
      </c>
      <c r="E3024">
        <v>103466</v>
      </c>
      <c r="F3024" t="s">
        <v>6696</v>
      </c>
      <c r="G3024" t="s">
        <v>29</v>
      </c>
      <c r="H3024" t="s">
        <v>275</v>
      </c>
      <c r="I3024" t="s">
        <v>72</v>
      </c>
      <c r="J3024" t="s">
        <v>118</v>
      </c>
      <c r="K3024" t="s">
        <v>33</v>
      </c>
      <c r="L3024" t="s">
        <v>23</v>
      </c>
      <c r="M3024">
        <f t="shared" si="190"/>
        <v>1</v>
      </c>
      <c r="N3024" t="s">
        <v>24</v>
      </c>
      <c r="O3024" t="s">
        <v>6697</v>
      </c>
      <c r="P3024">
        <f t="shared" si="191"/>
        <v>12212</v>
      </c>
      <c r="Q3024">
        <v>14200</v>
      </c>
      <c r="R3024">
        <v>268</v>
      </c>
      <c r="S3024">
        <f t="shared" si="192"/>
        <v>3.5</v>
      </c>
    </row>
    <row r="3025" spans="1:19" x14ac:dyDescent="0.25">
      <c r="A3025" t="s">
        <v>97</v>
      </c>
      <c r="B3025" t="s">
        <v>2901</v>
      </c>
      <c r="C3025">
        <v>2011</v>
      </c>
      <c r="D3025">
        <f t="shared" si="189"/>
        <v>214236.95014</v>
      </c>
      <c r="E3025">
        <v>133121</v>
      </c>
      <c r="F3025" t="s">
        <v>6698</v>
      </c>
      <c r="G3025" t="s">
        <v>46</v>
      </c>
      <c r="H3025" t="s">
        <v>2903</v>
      </c>
      <c r="I3025" t="s">
        <v>72</v>
      </c>
      <c r="J3025" t="s">
        <v>118</v>
      </c>
      <c r="K3025" t="s">
        <v>118</v>
      </c>
      <c r="L3025" t="s">
        <v>23</v>
      </c>
      <c r="M3025">
        <f t="shared" si="190"/>
        <v>1</v>
      </c>
      <c r="N3025" t="s">
        <v>24</v>
      </c>
      <c r="O3025" t="s">
        <v>507</v>
      </c>
      <c r="P3025">
        <f t="shared" si="191"/>
        <v>6794</v>
      </c>
      <c r="Q3025">
        <v>7900</v>
      </c>
      <c r="R3025">
        <v>147</v>
      </c>
      <c r="S3025">
        <f t="shared" si="192"/>
        <v>2.4</v>
      </c>
    </row>
    <row r="3026" spans="1:19" x14ac:dyDescent="0.25">
      <c r="A3026" t="s">
        <v>148</v>
      </c>
      <c r="B3026" t="s">
        <v>2336</v>
      </c>
      <c r="C3026">
        <v>2012</v>
      </c>
      <c r="D3026">
        <f t="shared" si="189"/>
        <v>261889.50753999999</v>
      </c>
      <c r="E3026">
        <v>162731</v>
      </c>
      <c r="F3026" t="s">
        <v>6699</v>
      </c>
      <c r="G3026" t="s">
        <v>19</v>
      </c>
      <c r="H3026" t="s">
        <v>821</v>
      </c>
      <c r="I3026" t="s">
        <v>72</v>
      </c>
      <c r="J3026" t="s">
        <v>108</v>
      </c>
      <c r="K3026" t="s">
        <v>33</v>
      </c>
      <c r="L3026" t="s">
        <v>41</v>
      </c>
      <c r="M3026">
        <f t="shared" si="190"/>
        <v>0</v>
      </c>
      <c r="N3026" t="s">
        <v>24</v>
      </c>
      <c r="O3026" t="s">
        <v>537</v>
      </c>
      <c r="P3026">
        <f t="shared" si="191"/>
        <v>12470</v>
      </c>
      <c r="Q3026">
        <v>14500</v>
      </c>
      <c r="R3026">
        <v>320</v>
      </c>
      <c r="S3026">
        <f t="shared" si="192"/>
        <v>5.3</v>
      </c>
    </row>
    <row r="3027" spans="1:19" x14ac:dyDescent="0.25">
      <c r="A3027" t="s">
        <v>120</v>
      </c>
      <c r="B3027" t="s">
        <v>6700</v>
      </c>
      <c r="C3027">
        <v>2014</v>
      </c>
      <c r="D3027">
        <f t="shared" si="189"/>
        <v>103802.43</v>
      </c>
      <c r="E3027">
        <v>64500</v>
      </c>
      <c r="F3027" t="s">
        <v>6014</v>
      </c>
      <c r="G3027" t="s">
        <v>29</v>
      </c>
      <c r="H3027" t="s">
        <v>2032</v>
      </c>
      <c r="I3027" t="s">
        <v>48</v>
      </c>
      <c r="J3027" t="s">
        <v>61</v>
      </c>
      <c r="K3027" t="s">
        <v>22</v>
      </c>
      <c r="M3027">
        <f t="shared" si="190"/>
        <v>0</v>
      </c>
      <c r="O3027" t="s">
        <v>2146</v>
      </c>
      <c r="P3027">
        <f t="shared" si="191"/>
        <v>32250</v>
      </c>
      <c r="Q3027">
        <v>37500</v>
      </c>
      <c r="R3027">
        <v>577</v>
      </c>
      <c r="S3027">
        <f t="shared" si="192"/>
        <v>5.5</v>
      </c>
    </row>
    <row r="3028" spans="1:19" x14ac:dyDescent="0.25">
      <c r="A3028" t="s">
        <v>16</v>
      </c>
      <c r="B3028" t="s">
        <v>901</v>
      </c>
      <c r="C3028">
        <v>2021</v>
      </c>
      <c r="D3028">
        <f t="shared" si="189"/>
        <v>914.10511999999994</v>
      </c>
      <c r="E3028">
        <v>568</v>
      </c>
      <c r="F3028" t="s">
        <v>6701</v>
      </c>
      <c r="G3028" t="s">
        <v>29</v>
      </c>
      <c r="H3028" t="s">
        <v>1114</v>
      </c>
      <c r="I3028" t="s">
        <v>48</v>
      </c>
      <c r="J3028" t="s">
        <v>487</v>
      </c>
      <c r="K3028" t="s">
        <v>22</v>
      </c>
      <c r="L3028" t="s">
        <v>41</v>
      </c>
      <c r="M3028">
        <f t="shared" si="190"/>
        <v>0</v>
      </c>
      <c r="N3028" t="s">
        <v>24</v>
      </c>
      <c r="O3028" t="s">
        <v>6702</v>
      </c>
      <c r="P3028">
        <f t="shared" si="191"/>
        <v>78077.679999999993</v>
      </c>
      <c r="Q3028">
        <v>90788</v>
      </c>
      <c r="R3028">
        <v>760</v>
      </c>
      <c r="S3028">
        <f t="shared" si="192"/>
        <v>5.2</v>
      </c>
    </row>
    <row r="3029" spans="1:19" x14ac:dyDescent="0.25">
      <c r="A3029" t="s">
        <v>35</v>
      </c>
      <c r="B3029" t="s">
        <v>6703</v>
      </c>
      <c r="C3029">
        <v>1999</v>
      </c>
      <c r="D3029">
        <f t="shared" si="189"/>
        <v>400859.23521999997</v>
      </c>
      <c r="E3029">
        <v>249083</v>
      </c>
      <c r="F3029" t="s">
        <v>6704</v>
      </c>
      <c r="G3029" t="s">
        <v>29</v>
      </c>
      <c r="H3029" t="s">
        <v>1628</v>
      </c>
      <c r="I3029" t="s">
        <v>72</v>
      </c>
      <c r="J3029" t="s">
        <v>214</v>
      </c>
      <c r="K3029" t="s">
        <v>146</v>
      </c>
      <c r="L3029" t="s">
        <v>23</v>
      </c>
      <c r="M3029">
        <f t="shared" si="190"/>
        <v>1</v>
      </c>
      <c r="N3029" t="s">
        <v>24</v>
      </c>
      <c r="O3029" t="s">
        <v>4081</v>
      </c>
      <c r="P3029">
        <f t="shared" si="191"/>
        <v>3010</v>
      </c>
      <c r="Q3029">
        <v>3500</v>
      </c>
      <c r="R3029">
        <v>220</v>
      </c>
      <c r="S3029">
        <f t="shared" si="192"/>
        <v>3</v>
      </c>
    </row>
    <row r="3030" spans="1:19" x14ac:dyDescent="0.25">
      <c r="A3030" t="s">
        <v>277</v>
      </c>
      <c r="B3030" t="s">
        <v>2161</v>
      </c>
      <c r="C3030">
        <v>2015</v>
      </c>
      <c r="D3030">
        <f t="shared" si="189"/>
        <v>129230.00199999999</v>
      </c>
      <c r="E3030">
        <v>80300</v>
      </c>
      <c r="F3030" t="s">
        <v>6705</v>
      </c>
      <c r="G3030" t="s">
        <v>29</v>
      </c>
      <c r="H3030" t="s">
        <v>410</v>
      </c>
      <c r="I3030" t="s">
        <v>48</v>
      </c>
      <c r="J3030" t="s">
        <v>33</v>
      </c>
      <c r="K3030" t="s">
        <v>146</v>
      </c>
      <c r="L3030" t="s">
        <v>41</v>
      </c>
      <c r="M3030">
        <f t="shared" si="190"/>
        <v>0</v>
      </c>
      <c r="N3030" t="s">
        <v>24</v>
      </c>
      <c r="O3030" t="s">
        <v>2472</v>
      </c>
      <c r="P3030">
        <f t="shared" si="191"/>
        <v>20639.14</v>
      </c>
      <c r="Q3030">
        <v>23999</v>
      </c>
      <c r="R3030">
        <v>340</v>
      </c>
      <c r="S3030">
        <f t="shared" si="192"/>
        <v>3</v>
      </c>
    </row>
    <row r="3031" spans="1:19" x14ac:dyDescent="0.25">
      <c r="A3031" t="s">
        <v>16</v>
      </c>
      <c r="B3031" t="s">
        <v>6205</v>
      </c>
      <c r="C3031">
        <v>2004</v>
      </c>
      <c r="D3031">
        <f t="shared" si="189"/>
        <v>300946.58</v>
      </c>
      <c r="E3031">
        <v>187000</v>
      </c>
      <c r="F3031" t="s">
        <v>6706</v>
      </c>
      <c r="G3031" t="s">
        <v>29</v>
      </c>
      <c r="H3031" t="s">
        <v>828</v>
      </c>
      <c r="I3031" t="s">
        <v>72</v>
      </c>
      <c r="J3031" t="s">
        <v>146</v>
      </c>
      <c r="K3031" t="s">
        <v>146</v>
      </c>
      <c r="L3031" t="s">
        <v>41</v>
      </c>
      <c r="M3031">
        <f t="shared" si="190"/>
        <v>0</v>
      </c>
      <c r="N3031" t="s">
        <v>24</v>
      </c>
      <c r="O3031" t="s">
        <v>6707</v>
      </c>
      <c r="P3031">
        <f t="shared" si="191"/>
        <v>5417.14</v>
      </c>
      <c r="Q3031">
        <v>6299</v>
      </c>
      <c r="R3031">
        <v>300</v>
      </c>
      <c r="S3031">
        <f t="shared" si="192"/>
        <v>5.4</v>
      </c>
    </row>
    <row r="3032" spans="1:19" x14ac:dyDescent="0.25">
      <c r="A3032" t="s">
        <v>450</v>
      </c>
      <c r="B3032" t="s">
        <v>6708</v>
      </c>
      <c r="C3032">
        <v>2009</v>
      </c>
      <c r="D3032">
        <f t="shared" si="189"/>
        <v>292690.66580000002</v>
      </c>
      <c r="E3032">
        <v>181870</v>
      </c>
      <c r="F3032" t="s">
        <v>6709</v>
      </c>
      <c r="G3032" t="s">
        <v>29</v>
      </c>
      <c r="H3032" t="s">
        <v>647</v>
      </c>
      <c r="I3032" t="s">
        <v>72</v>
      </c>
      <c r="J3032" t="s">
        <v>22</v>
      </c>
      <c r="K3032" t="s">
        <v>22</v>
      </c>
      <c r="L3032" t="s">
        <v>41</v>
      </c>
      <c r="M3032">
        <f t="shared" si="190"/>
        <v>0</v>
      </c>
      <c r="N3032" t="s">
        <v>24</v>
      </c>
      <c r="O3032" t="s">
        <v>319</v>
      </c>
      <c r="P3032">
        <f t="shared" si="191"/>
        <v>5590</v>
      </c>
      <c r="Q3032">
        <v>6500</v>
      </c>
      <c r="R3032">
        <v>169</v>
      </c>
      <c r="S3032">
        <f t="shared" si="192"/>
        <v>2.5</v>
      </c>
    </row>
    <row r="3033" spans="1:19" x14ac:dyDescent="0.25">
      <c r="A3033" t="s">
        <v>503</v>
      </c>
      <c r="B3033" t="s">
        <v>3592</v>
      </c>
      <c r="C3033">
        <v>2022</v>
      </c>
      <c r="D3033">
        <f t="shared" si="189"/>
        <v>36371.084000000003</v>
      </c>
      <c r="E3033">
        <v>22600</v>
      </c>
      <c r="F3033" t="s">
        <v>6710</v>
      </c>
      <c r="G3033" t="s">
        <v>245</v>
      </c>
      <c r="H3033" t="s">
        <v>4456</v>
      </c>
      <c r="I3033" t="s">
        <v>39</v>
      </c>
      <c r="J3033" t="s">
        <v>2707</v>
      </c>
      <c r="K3033" t="s">
        <v>266</v>
      </c>
      <c r="M3033">
        <f t="shared" si="190"/>
        <v>0</v>
      </c>
      <c r="O3033" t="s">
        <v>6711</v>
      </c>
      <c r="P3033">
        <f t="shared" si="191"/>
        <v>65996.399999999994</v>
      </c>
      <c r="Q3033">
        <v>76740</v>
      </c>
      <c r="R3033" t="e">
        <v>#VALUE!</v>
      </c>
      <c r="S3033" t="e">
        <f t="shared" si="192"/>
        <v>#VALUE!</v>
      </c>
    </row>
    <row r="3034" spans="1:19" x14ac:dyDescent="0.25">
      <c r="A3034" t="s">
        <v>68</v>
      </c>
      <c r="B3034" t="s">
        <v>2699</v>
      </c>
      <c r="C3034">
        <v>2020</v>
      </c>
      <c r="D3034">
        <f t="shared" si="189"/>
        <v>59545.58</v>
      </c>
      <c r="E3034">
        <v>37000</v>
      </c>
      <c r="F3034" t="s">
        <v>1720</v>
      </c>
      <c r="G3034" t="s">
        <v>29</v>
      </c>
      <c r="H3034" t="s">
        <v>2387</v>
      </c>
      <c r="I3034" t="s">
        <v>95</v>
      </c>
      <c r="J3034" t="s">
        <v>22</v>
      </c>
      <c r="K3034" t="s">
        <v>22</v>
      </c>
      <c r="L3034" t="s">
        <v>23</v>
      </c>
      <c r="M3034">
        <f t="shared" si="190"/>
        <v>1</v>
      </c>
      <c r="N3034" t="s">
        <v>24</v>
      </c>
      <c r="O3034" t="s">
        <v>1450</v>
      </c>
      <c r="P3034">
        <f t="shared" si="191"/>
        <v>43000</v>
      </c>
      <c r="Q3034">
        <v>50000</v>
      </c>
      <c r="R3034">
        <v>335</v>
      </c>
      <c r="S3034">
        <f t="shared" si="192"/>
        <v>3</v>
      </c>
    </row>
    <row r="3035" spans="1:19" x14ac:dyDescent="0.25">
      <c r="A3035" t="s">
        <v>277</v>
      </c>
      <c r="B3035" t="s">
        <v>3849</v>
      </c>
      <c r="C3035">
        <v>2022</v>
      </c>
      <c r="D3035">
        <f t="shared" si="189"/>
        <v>15655.659519999999</v>
      </c>
      <c r="E3035">
        <v>9728</v>
      </c>
      <c r="F3035" t="s">
        <v>6712</v>
      </c>
      <c r="H3035" t="s">
        <v>6713</v>
      </c>
      <c r="I3035" t="s">
        <v>72</v>
      </c>
      <c r="J3035" t="s">
        <v>118</v>
      </c>
      <c r="K3035" t="s">
        <v>146</v>
      </c>
      <c r="L3035" t="s">
        <v>41</v>
      </c>
      <c r="M3035">
        <f t="shared" si="190"/>
        <v>0</v>
      </c>
      <c r="N3035" t="s">
        <v>24</v>
      </c>
      <c r="O3035" t="s">
        <v>4257</v>
      </c>
      <c r="P3035">
        <f t="shared" si="191"/>
        <v>76540</v>
      </c>
      <c r="Q3035">
        <v>89000</v>
      </c>
      <c r="R3035">
        <v>375</v>
      </c>
      <c r="S3035" t="e">
        <f t="shared" si="192"/>
        <v>#VALUE!</v>
      </c>
    </row>
    <row r="3036" spans="1:19" x14ac:dyDescent="0.25">
      <c r="A3036" t="s">
        <v>35</v>
      </c>
      <c r="B3036" t="s">
        <v>1265</v>
      </c>
      <c r="C3036">
        <v>2006</v>
      </c>
      <c r="D3036">
        <f t="shared" si="189"/>
        <v>244619.68</v>
      </c>
      <c r="E3036">
        <v>152000</v>
      </c>
      <c r="F3036" t="s">
        <v>3133</v>
      </c>
      <c r="G3036" t="s">
        <v>29</v>
      </c>
      <c r="H3036" t="s">
        <v>2606</v>
      </c>
      <c r="I3036" t="s">
        <v>72</v>
      </c>
      <c r="J3036" t="s">
        <v>40</v>
      </c>
      <c r="K3036" t="s">
        <v>33</v>
      </c>
      <c r="L3036" t="s">
        <v>23</v>
      </c>
      <c r="M3036">
        <f t="shared" si="190"/>
        <v>1</v>
      </c>
      <c r="N3036" t="s">
        <v>24</v>
      </c>
      <c r="O3036" t="s">
        <v>6582</v>
      </c>
      <c r="P3036">
        <f t="shared" si="191"/>
        <v>12035.699999999999</v>
      </c>
      <c r="Q3036">
        <v>13995</v>
      </c>
      <c r="R3036">
        <v>263</v>
      </c>
      <c r="S3036">
        <f t="shared" si="192"/>
        <v>4.7</v>
      </c>
    </row>
    <row r="3037" spans="1:19" x14ac:dyDescent="0.25">
      <c r="A3037" t="s">
        <v>16</v>
      </c>
      <c r="B3037" t="s">
        <v>6714</v>
      </c>
      <c r="C3037">
        <v>2004</v>
      </c>
      <c r="D3037">
        <f t="shared" si="189"/>
        <v>96978.828399999999</v>
      </c>
      <c r="E3037">
        <v>60260</v>
      </c>
      <c r="F3037" t="s">
        <v>6715</v>
      </c>
      <c r="G3037" t="s">
        <v>29</v>
      </c>
      <c r="H3037" t="s">
        <v>6716</v>
      </c>
      <c r="I3037" t="s">
        <v>557</v>
      </c>
      <c r="J3037" t="s">
        <v>40</v>
      </c>
      <c r="K3037" t="s">
        <v>33</v>
      </c>
      <c r="L3037" t="s">
        <v>23</v>
      </c>
      <c r="M3037">
        <f t="shared" si="190"/>
        <v>1</v>
      </c>
      <c r="N3037" t="s">
        <v>24</v>
      </c>
      <c r="O3037" t="s">
        <v>4594</v>
      </c>
      <c r="P3037">
        <f t="shared" si="191"/>
        <v>26230</v>
      </c>
      <c r="Q3037">
        <v>30500</v>
      </c>
      <c r="R3037">
        <v>380</v>
      </c>
      <c r="S3037">
        <f t="shared" si="192"/>
        <v>5.4</v>
      </c>
    </row>
    <row r="3038" spans="1:19" x14ac:dyDescent="0.25">
      <c r="A3038" t="s">
        <v>857</v>
      </c>
      <c r="B3038" t="s">
        <v>6717</v>
      </c>
      <c r="C3038">
        <v>2004</v>
      </c>
      <c r="D3038">
        <f t="shared" si="189"/>
        <v>53690.801079999997</v>
      </c>
      <c r="E3038">
        <v>33362</v>
      </c>
      <c r="F3038" t="s">
        <v>6718</v>
      </c>
      <c r="G3038" t="s">
        <v>29</v>
      </c>
      <c r="H3038" t="s">
        <v>6719</v>
      </c>
      <c r="I3038" t="s">
        <v>134</v>
      </c>
      <c r="J3038" t="s">
        <v>61</v>
      </c>
      <c r="K3038" t="s">
        <v>22</v>
      </c>
      <c r="L3038" t="s">
        <v>23</v>
      </c>
      <c r="M3038">
        <f t="shared" si="190"/>
        <v>1</v>
      </c>
      <c r="N3038" t="s">
        <v>24</v>
      </c>
      <c r="O3038" t="s">
        <v>6720</v>
      </c>
      <c r="P3038">
        <f t="shared" si="191"/>
        <v>15135.14</v>
      </c>
      <c r="Q3038">
        <v>17599</v>
      </c>
      <c r="R3038">
        <v>178</v>
      </c>
      <c r="S3038">
        <f t="shared" si="192"/>
        <v>1.8</v>
      </c>
    </row>
    <row r="3039" spans="1:19" x14ac:dyDescent="0.25">
      <c r="A3039" t="s">
        <v>503</v>
      </c>
      <c r="B3039" t="s">
        <v>3087</v>
      </c>
      <c r="C3039">
        <v>2021</v>
      </c>
      <c r="D3039">
        <f t="shared" si="189"/>
        <v>77098.651379999996</v>
      </c>
      <c r="E3039">
        <v>47907</v>
      </c>
      <c r="F3039" t="s">
        <v>6721</v>
      </c>
      <c r="G3039" t="s">
        <v>29</v>
      </c>
      <c r="H3039" t="s">
        <v>854</v>
      </c>
      <c r="I3039" t="s">
        <v>123</v>
      </c>
      <c r="J3039" t="s">
        <v>2707</v>
      </c>
      <c r="K3039" t="s">
        <v>266</v>
      </c>
      <c r="L3039" t="s">
        <v>41</v>
      </c>
      <c r="M3039">
        <f t="shared" si="190"/>
        <v>0</v>
      </c>
      <c r="N3039" t="s">
        <v>24</v>
      </c>
      <c r="O3039" t="s">
        <v>6722</v>
      </c>
      <c r="P3039">
        <f t="shared" si="191"/>
        <v>33054.959999999999</v>
      </c>
      <c r="Q3039">
        <v>38436</v>
      </c>
      <c r="R3039" t="e">
        <v>#VALUE!</v>
      </c>
      <c r="S3039" t="e">
        <f t="shared" si="192"/>
        <v>#VALUE!</v>
      </c>
    </row>
    <row r="3040" spans="1:19" x14ac:dyDescent="0.25">
      <c r="A3040" t="s">
        <v>120</v>
      </c>
      <c r="B3040" t="s">
        <v>121</v>
      </c>
      <c r="C3040">
        <v>2016</v>
      </c>
      <c r="D3040">
        <f t="shared" si="189"/>
        <v>27905.955600000001</v>
      </c>
      <c r="E3040">
        <v>17340</v>
      </c>
      <c r="F3040" t="s">
        <v>6723</v>
      </c>
      <c r="G3040" t="s">
        <v>29</v>
      </c>
      <c r="H3040" t="s">
        <v>303</v>
      </c>
      <c r="I3040" t="s">
        <v>72</v>
      </c>
      <c r="J3040" t="s">
        <v>118</v>
      </c>
      <c r="K3040" t="s">
        <v>22</v>
      </c>
      <c r="L3040" t="s">
        <v>41</v>
      </c>
      <c r="M3040">
        <f t="shared" si="190"/>
        <v>0</v>
      </c>
      <c r="N3040" t="s">
        <v>24</v>
      </c>
      <c r="O3040" t="s">
        <v>272</v>
      </c>
      <c r="P3040">
        <f t="shared" si="191"/>
        <v>24940</v>
      </c>
      <c r="Q3040">
        <v>29000</v>
      </c>
      <c r="R3040">
        <v>208</v>
      </c>
      <c r="S3040">
        <f t="shared" si="192"/>
        <v>2</v>
      </c>
    </row>
    <row r="3041" spans="1:19" x14ac:dyDescent="0.25">
      <c r="A3041" t="s">
        <v>363</v>
      </c>
      <c r="B3041" t="s">
        <v>6020</v>
      </c>
      <c r="C3041">
        <v>1994</v>
      </c>
      <c r="D3041">
        <f t="shared" si="189"/>
        <v>136793.9</v>
      </c>
      <c r="E3041">
        <v>85000</v>
      </c>
      <c r="F3041" t="s">
        <v>1365</v>
      </c>
      <c r="G3041" t="s">
        <v>136</v>
      </c>
      <c r="H3041" t="s">
        <v>136</v>
      </c>
      <c r="I3041" t="s">
        <v>72</v>
      </c>
      <c r="J3041" t="s">
        <v>118</v>
      </c>
      <c r="K3041" t="s">
        <v>40</v>
      </c>
      <c r="L3041" t="s">
        <v>41</v>
      </c>
      <c r="M3041">
        <f t="shared" si="190"/>
        <v>0</v>
      </c>
      <c r="N3041" t="s">
        <v>24</v>
      </c>
      <c r="O3041" t="s">
        <v>507</v>
      </c>
      <c r="P3041">
        <f t="shared" si="191"/>
        <v>6794</v>
      </c>
      <c r="Q3041">
        <v>7900</v>
      </c>
      <c r="R3041" t="e">
        <v>#VALUE!</v>
      </c>
      <c r="S3041" t="e">
        <f t="shared" si="192"/>
        <v>#VALUE!</v>
      </c>
    </row>
    <row r="3042" spans="1:19" x14ac:dyDescent="0.25">
      <c r="A3042" t="s">
        <v>16</v>
      </c>
      <c r="B3042" t="s">
        <v>2095</v>
      </c>
      <c r="C3042">
        <v>2011</v>
      </c>
      <c r="D3042">
        <f t="shared" si="189"/>
        <v>314625.96999999997</v>
      </c>
      <c r="E3042">
        <v>195500</v>
      </c>
      <c r="F3042" t="s">
        <v>6724</v>
      </c>
      <c r="G3042" t="s">
        <v>19</v>
      </c>
      <c r="H3042" t="s">
        <v>1500</v>
      </c>
      <c r="I3042" t="s">
        <v>21</v>
      </c>
      <c r="J3042" t="s">
        <v>118</v>
      </c>
      <c r="K3042" t="s">
        <v>146</v>
      </c>
      <c r="L3042" t="s">
        <v>41</v>
      </c>
      <c r="M3042">
        <f t="shared" si="190"/>
        <v>0</v>
      </c>
      <c r="N3042" t="s">
        <v>24</v>
      </c>
      <c r="O3042" t="s">
        <v>222</v>
      </c>
      <c r="P3042">
        <f t="shared" si="191"/>
        <v>7739.14</v>
      </c>
      <c r="Q3042">
        <v>8999</v>
      </c>
      <c r="R3042">
        <v>310</v>
      </c>
      <c r="S3042">
        <f t="shared" si="192"/>
        <v>5.4</v>
      </c>
    </row>
    <row r="3043" spans="1:19" x14ac:dyDescent="0.25">
      <c r="A3043" t="s">
        <v>148</v>
      </c>
      <c r="B3043" t="s">
        <v>669</v>
      </c>
      <c r="C3043">
        <v>2000</v>
      </c>
      <c r="D3043">
        <f t="shared" si="189"/>
        <v>119091.16</v>
      </c>
      <c r="E3043">
        <v>74000</v>
      </c>
      <c r="F3043" t="s">
        <v>132</v>
      </c>
      <c r="G3043" t="s">
        <v>29</v>
      </c>
      <c r="H3043" t="s">
        <v>2215</v>
      </c>
      <c r="I3043" t="s">
        <v>557</v>
      </c>
      <c r="J3043" t="s">
        <v>214</v>
      </c>
      <c r="K3043" t="s">
        <v>136</v>
      </c>
      <c r="L3043" t="s">
        <v>41</v>
      </c>
      <c r="M3043">
        <f t="shared" si="190"/>
        <v>0</v>
      </c>
      <c r="N3043" t="s">
        <v>24</v>
      </c>
      <c r="O3043" t="s">
        <v>6725</v>
      </c>
      <c r="P3043">
        <f t="shared" si="191"/>
        <v>4042</v>
      </c>
      <c r="Q3043">
        <v>4700</v>
      </c>
      <c r="R3043">
        <v>200</v>
      </c>
      <c r="S3043">
        <f t="shared" si="192"/>
        <v>3.8</v>
      </c>
    </row>
    <row r="3044" spans="1:19" x14ac:dyDescent="0.25">
      <c r="A3044" t="s">
        <v>567</v>
      </c>
      <c r="B3044" t="s">
        <v>1383</v>
      </c>
      <c r="C3044">
        <v>2015</v>
      </c>
      <c r="D3044">
        <f t="shared" si="189"/>
        <v>226112.27</v>
      </c>
      <c r="E3044">
        <v>140500</v>
      </c>
      <c r="F3044" t="s">
        <v>6244</v>
      </c>
      <c r="G3044" t="s">
        <v>29</v>
      </c>
      <c r="H3044" t="s">
        <v>1385</v>
      </c>
      <c r="I3044" t="s">
        <v>95</v>
      </c>
      <c r="J3044" t="s">
        <v>214</v>
      </c>
      <c r="K3044" t="s">
        <v>33</v>
      </c>
      <c r="L3044" t="s">
        <v>23</v>
      </c>
      <c r="M3044">
        <f t="shared" si="190"/>
        <v>1</v>
      </c>
      <c r="N3044" t="s">
        <v>24</v>
      </c>
      <c r="O3044" t="s">
        <v>248</v>
      </c>
      <c r="P3044">
        <f t="shared" si="191"/>
        <v>12040</v>
      </c>
      <c r="Q3044">
        <v>14000</v>
      </c>
      <c r="R3044">
        <v>395</v>
      </c>
      <c r="S3044">
        <f t="shared" si="192"/>
        <v>5.7</v>
      </c>
    </row>
    <row r="3045" spans="1:19" x14ac:dyDescent="0.25">
      <c r="A3045" t="s">
        <v>210</v>
      </c>
      <c r="B3045" t="s">
        <v>6726</v>
      </c>
      <c r="C3045">
        <v>2006</v>
      </c>
      <c r="D3045">
        <f t="shared" si="189"/>
        <v>341984.75</v>
      </c>
      <c r="E3045">
        <v>212500</v>
      </c>
      <c r="F3045" t="s">
        <v>6727</v>
      </c>
      <c r="G3045" t="s">
        <v>29</v>
      </c>
      <c r="H3045" t="s">
        <v>1272</v>
      </c>
      <c r="I3045" t="s">
        <v>72</v>
      </c>
      <c r="J3045" t="s">
        <v>22</v>
      </c>
      <c r="K3045" t="s">
        <v>33</v>
      </c>
      <c r="L3045" t="s">
        <v>41</v>
      </c>
      <c r="M3045">
        <f t="shared" si="190"/>
        <v>0</v>
      </c>
      <c r="N3045" t="s">
        <v>24</v>
      </c>
      <c r="O3045" t="s">
        <v>319</v>
      </c>
      <c r="P3045">
        <f t="shared" si="191"/>
        <v>5590</v>
      </c>
      <c r="Q3045">
        <v>6500</v>
      </c>
      <c r="R3045">
        <v>210</v>
      </c>
      <c r="S3045">
        <f t="shared" si="192"/>
        <v>3.7</v>
      </c>
    </row>
    <row r="3046" spans="1:19" x14ac:dyDescent="0.25">
      <c r="A3046" t="s">
        <v>35</v>
      </c>
      <c r="B3046" t="s">
        <v>3450</v>
      </c>
      <c r="C3046">
        <v>2010</v>
      </c>
      <c r="D3046">
        <f t="shared" si="189"/>
        <v>124562.916</v>
      </c>
      <c r="E3046">
        <v>77400</v>
      </c>
      <c r="F3046" t="s">
        <v>6728</v>
      </c>
      <c r="G3046" t="s">
        <v>29</v>
      </c>
      <c r="H3046" t="s">
        <v>3451</v>
      </c>
      <c r="I3046" t="s">
        <v>95</v>
      </c>
      <c r="J3046" t="s">
        <v>118</v>
      </c>
      <c r="K3046" t="s">
        <v>214</v>
      </c>
      <c r="L3046" t="s">
        <v>23</v>
      </c>
      <c r="M3046">
        <f t="shared" si="190"/>
        <v>1</v>
      </c>
      <c r="N3046" t="s">
        <v>24</v>
      </c>
      <c r="O3046" t="s">
        <v>3369</v>
      </c>
      <c r="P3046">
        <f t="shared" si="191"/>
        <v>29670</v>
      </c>
      <c r="Q3046">
        <v>34500</v>
      </c>
      <c r="R3046">
        <v>416</v>
      </c>
      <c r="S3046">
        <f t="shared" si="192"/>
        <v>5</v>
      </c>
    </row>
    <row r="3047" spans="1:19" x14ac:dyDescent="0.25">
      <c r="A3047" t="s">
        <v>16</v>
      </c>
      <c r="B3047" t="s">
        <v>17</v>
      </c>
      <c r="C3047">
        <v>2017</v>
      </c>
      <c r="D3047">
        <f t="shared" si="189"/>
        <v>189902.12</v>
      </c>
      <c r="E3047">
        <v>118000</v>
      </c>
      <c r="F3047" t="s">
        <v>3861</v>
      </c>
      <c r="G3047" t="s">
        <v>29</v>
      </c>
      <c r="H3047" t="s">
        <v>1642</v>
      </c>
      <c r="I3047" t="s">
        <v>21</v>
      </c>
      <c r="J3047" t="s">
        <v>22</v>
      </c>
      <c r="K3047" t="s">
        <v>22</v>
      </c>
      <c r="L3047" t="s">
        <v>41</v>
      </c>
      <c r="M3047">
        <f t="shared" si="190"/>
        <v>0</v>
      </c>
      <c r="N3047" t="s">
        <v>24</v>
      </c>
      <c r="O3047" t="s">
        <v>1096</v>
      </c>
      <c r="P3047">
        <f t="shared" si="191"/>
        <v>12900</v>
      </c>
      <c r="Q3047">
        <v>15000</v>
      </c>
      <c r="R3047">
        <v>365</v>
      </c>
      <c r="S3047">
        <f t="shared" si="192"/>
        <v>3.5</v>
      </c>
    </row>
    <row r="3048" spans="1:19" x14ac:dyDescent="0.25">
      <c r="A3048" t="s">
        <v>277</v>
      </c>
      <c r="B3048" t="s">
        <v>6729</v>
      </c>
      <c r="C3048">
        <v>2005</v>
      </c>
      <c r="D3048">
        <f t="shared" si="189"/>
        <v>7081.0959999999995</v>
      </c>
      <c r="E3048">
        <v>4400</v>
      </c>
      <c r="F3048" t="s">
        <v>6730</v>
      </c>
      <c r="G3048" t="s">
        <v>29</v>
      </c>
      <c r="H3048" t="s">
        <v>6731</v>
      </c>
      <c r="I3048" t="s">
        <v>134</v>
      </c>
      <c r="J3048" t="s">
        <v>33</v>
      </c>
      <c r="K3048" t="s">
        <v>22</v>
      </c>
      <c r="L3048" t="s">
        <v>41</v>
      </c>
      <c r="M3048">
        <f t="shared" si="190"/>
        <v>0</v>
      </c>
      <c r="N3048" t="s">
        <v>24</v>
      </c>
      <c r="O3048" t="s">
        <v>6732</v>
      </c>
      <c r="P3048">
        <f t="shared" si="191"/>
        <v>1375140</v>
      </c>
      <c r="Q3048">
        <v>1599000</v>
      </c>
      <c r="R3048">
        <v>605</v>
      </c>
      <c r="S3048">
        <f t="shared" si="192"/>
        <v>5.7</v>
      </c>
    </row>
    <row r="3049" spans="1:19" x14ac:dyDescent="0.25">
      <c r="A3049" t="s">
        <v>363</v>
      </c>
      <c r="B3049" t="s">
        <v>3783</v>
      </c>
      <c r="C3049">
        <v>2016</v>
      </c>
      <c r="D3049">
        <f t="shared" si="189"/>
        <v>235285.508</v>
      </c>
      <c r="E3049">
        <v>146200</v>
      </c>
      <c r="F3049" t="s">
        <v>6733</v>
      </c>
      <c r="G3049" t="s">
        <v>29</v>
      </c>
      <c r="H3049" t="s">
        <v>1808</v>
      </c>
      <c r="I3049" t="s">
        <v>95</v>
      </c>
      <c r="J3049" t="s">
        <v>118</v>
      </c>
      <c r="K3049" t="s">
        <v>146</v>
      </c>
      <c r="L3049" t="s">
        <v>41</v>
      </c>
      <c r="M3049">
        <f t="shared" si="190"/>
        <v>0</v>
      </c>
      <c r="N3049" t="s">
        <v>24</v>
      </c>
      <c r="O3049" t="s">
        <v>1201</v>
      </c>
      <c r="P3049">
        <f t="shared" si="191"/>
        <v>21070</v>
      </c>
      <c r="Q3049">
        <v>24500</v>
      </c>
      <c r="R3049">
        <v>420</v>
      </c>
      <c r="S3049">
        <f t="shared" si="192"/>
        <v>6.2</v>
      </c>
    </row>
    <row r="3050" spans="1:19" x14ac:dyDescent="0.25">
      <c r="A3050" t="s">
        <v>79</v>
      </c>
      <c r="B3050" t="s">
        <v>840</v>
      </c>
      <c r="C3050">
        <v>2020</v>
      </c>
      <c r="D3050">
        <f t="shared" si="189"/>
        <v>62764.26</v>
      </c>
      <c r="E3050">
        <v>39000</v>
      </c>
      <c r="F3050" t="s">
        <v>298</v>
      </c>
      <c r="H3050" t="s">
        <v>710</v>
      </c>
      <c r="I3050" t="s">
        <v>257</v>
      </c>
      <c r="J3050" t="s">
        <v>61</v>
      </c>
      <c r="K3050" t="s">
        <v>22</v>
      </c>
      <c r="L3050" t="s">
        <v>41</v>
      </c>
      <c r="M3050">
        <f t="shared" si="190"/>
        <v>0</v>
      </c>
      <c r="N3050" t="s">
        <v>24</v>
      </c>
      <c r="O3050" t="s">
        <v>805</v>
      </c>
      <c r="P3050">
        <f t="shared" si="191"/>
        <v>36980</v>
      </c>
      <c r="Q3050">
        <v>43000</v>
      </c>
      <c r="R3050">
        <v>455</v>
      </c>
      <c r="S3050" t="e">
        <f t="shared" si="192"/>
        <v>#VALUE!</v>
      </c>
    </row>
    <row r="3051" spans="1:19" x14ac:dyDescent="0.25">
      <c r="A3051" t="s">
        <v>148</v>
      </c>
      <c r="B3051" t="s">
        <v>4476</v>
      </c>
      <c r="C3051">
        <v>2005</v>
      </c>
      <c r="D3051">
        <f t="shared" si="189"/>
        <v>209214.2</v>
      </c>
      <c r="E3051">
        <v>130000</v>
      </c>
      <c r="F3051" t="s">
        <v>4097</v>
      </c>
      <c r="G3051" t="s">
        <v>19</v>
      </c>
      <c r="H3051" t="s">
        <v>4439</v>
      </c>
      <c r="I3051" t="s">
        <v>72</v>
      </c>
      <c r="J3051" t="s">
        <v>214</v>
      </c>
      <c r="K3051" t="s">
        <v>33</v>
      </c>
      <c r="L3051" t="s">
        <v>41</v>
      </c>
      <c r="M3051">
        <f t="shared" si="190"/>
        <v>0</v>
      </c>
      <c r="N3051" t="s">
        <v>24</v>
      </c>
      <c r="O3051" t="s">
        <v>2526</v>
      </c>
      <c r="P3051">
        <f t="shared" si="191"/>
        <v>6192</v>
      </c>
      <c r="Q3051">
        <v>7200</v>
      </c>
      <c r="R3051">
        <v>295</v>
      </c>
      <c r="S3051">
        <f t="shared" si="192"/>
        <v>5.3</v>
      </c>
    </row>
    <row r="3052" spans="1:19" x14ac:dyDescent="0.25">
      <c r="A3052" t="s">
        <v>16</v>
      </c>
      <c r="B3052" t="s">
        <v>2727</v>
      </c>
      <c r="C3052">
        <v>2021</v>
      </c>
      <c r="D3052">
        <f t="shared" si="189"/>
        <v>53236.967199999999</v>
      </c>
      <c r="E3052">
        <v>33080</v>
      </c>
      <c r="F3052" t="s">
        <v>6734</v>
      </c>
      <c r="G3052" t="s">
        <v>29</v>
      </c>
      <c r="H3052" t="s">
        <v>4401</v>
      </c>
      <c r="I3052" t="s">
        <v>165</v>
      </c>
      <c r="J3052" t="s">
        <v>118</v>
      </c>
      <c r="K3052" t="s">
        <v>22</v>
      </c>
      <c r="L3052" t="s">
        <v>41</v>
      </c>
      <c r="M3052">
        <f t="shared" si="190"/>
        <v>0</v>
      </c>
      <c r="N3052" t="s">
        <v>24</v>
      </c>
      <c r="O3052" t="s">
        <v>6735</v>
      </c>
      <c r="P3052">
        <f t="shared" si="191"/>
        <v>41151</v>
      </c>
      <c r="Q3052">
        <v>47850</v>
      </c>
      <c r="R3052">
        <v>325</v>
      </c>
      <c r="S3052">
        <f t="shared" si="192"/>
        <v>2.7</v>
      </c>
    </row>
    <row r="3053" spans="1:19" x14ac:dyDescent="0.25">
      <c r="A3053" t="s">
        <v>120</v>
      </c>
      <c r="B3053" t="s">
        <v>6736</v>
      </c>
      <c r="C3053">
        <v>2023</v>
      </c>
      <c r="D3053">
        <f t="shared" si="189"/>
        <v>1961.7854600000001</v>
      </c>
      <c r="E3053">
        <v>1219</v>
      </c>
      <c r="F3053" t="s">
        <v>6737</v>
      </c>
      <c r="G3053" t="s">
        <v>29</v>
      </c>
      <c r="H3053" t="s">
        <v>53</v>
      </c>
      <c r="I3053" t="s">
        <v>39</v>
      </c>
      <c r="J3053" t="s">
        <v>1460</v>
      </c>
      <c r="K3053" t="s">
        <v>6738</v>
      </c>
      <c r="L3053" t="s">
        <v>41</v>
      </c>
      <c r="M3053">
        <f t="shared" si="190"/>
        <v>0</v>
      </c>
      <c r="O3053" t="s">
        <v>6739</v>
      </c>
      <c r="P3053">
        <f t="shared" si="191"/>
        <v>39971.94</v>
      </c>
      <c r="Q3053">
        <v>46479</v>
      </c>
      <c r="R3053" t="e">
        <v>#VALUE!</v>
      </c>
      <c r="S3053" t="e">
        <f t="shared" si="192"/>
        <v>#VALUE!</v>
      </c>
    </row>
    <row r="3054" spans="1:19" x14ac:dyDescent="0.25">
      <c r="A3054" t="s">
        <v>210</v>
      </c>
      <c r="B3054" t="s">
        <v>4813</v>
      </c>
      <c r="C3054">
        <v>2016</v>
      </c>
      <c r="D3054">
        <f t="shared" si="189"/>
        <v>65982.94</v>
      </c>
      <c r="E3054">
        <v>41000</v>
      </c>
      <c r="F3054" t="s">
        <v>626</v>
      </c>
      <c r="G3054" t="s">
        <v>29</v>
      </c>
      <c r="H3054" t="s">
        <v>540</v>
      </c>
      <c r="I3054" t="s">
        <v>247</v>
      </c>
      <c r="J3054" t="s">
        <v>118</v>
      </c>
      <c r="K3054" t="s">
        <v>22</v>
      </c>
      <c r="L3054" t="s">
        <v>41</v>
      </c>
      <c r="M3054">
        <f t="shared" si="190"/>
        <v>0</v>
      </c>
      <c r="N3054" t="s">
        <v>24</v>
      </c>
      <c r="O3054" t="s">
        <v>755</v>
      </c>
      <c r="P3054">
        <f t="shared" si="191"/>
        <v>21500</v>
      </c>
      <c r="Q3054">
        <v>25000</v>
      </c>
      <c r="R3054">
        <v>285</v>
      </c>
      <c r="S3054">
        <f t="shared" si="192"/>
        <v>3.6</v>
      </c>
    </row>
    <row r="3055" spans="1:19" x14ac:dyDescent="0.25">
      <c r="A3055" t="s">
        <v>130</v>
      </c>
      <c r="B3055" t="s">
        <v>2168</v>
      </c>
      <c r="C3055">
        <v>2004</v>
      </c>
      <c r="D3055">
        <f t="shared" si="189"/>
        <v>178470.97798</v>
      </c>
      <c r="E3055">
        <v>110897</v>
      </c>
      <c r="F3055" t="s">
        <v>6740</v>
      </c>
      <c r="G3055" t="s">
        <v>29</v>
      </c>
      <c r="H3055" t="s">
        <v>133</v>
      </c>
      <c r="I3055" t="s">
        <v>134</v>
      </c>
      <c r="J3055" t="s">
        <v>22</v>
      </c>
      <c r="K3055" t="s">
        <v>487</v>
      </c>
      <c r="L3055" t="s">
        <v>23</v>
      </c>
      <c r="M3055">
        <f t="shared" si="190"/>
        <v>1</v>
      </c>
      <c r="N3055" t="s">
        <v>24</v>
      </c>
      <c r="O3055" t="s">
        <v>818</v>
      </c>
      <c r="P3055">
        <f t="shared" si="191"/>
        <v>9890</v>
      </c>
      <c r="Q3055">
        <v>11500</v>
      </c>
      <c r="R3055">
        <v>287</v>
      </c>
      <c r="S3055">
        <f t="shared" si="192"/>
        <v>3.5</v>
      </c>
    </row>
    <row r="3056" spans="1:19" x14ac:dyDescent="0.25">
      <c r="A3056" t="s">
        <v>148</v>
      </c>
      <c r="B3056" t="s">
        <v>1675</v>
      </c>
      <c r="C3056">
        <v>2016</v>
      </c>
      <c r="D3056">
        <f t="shared" si="189"/>
        <v>78857.66</v>
      </c>
      <c r="E3056">
        <v>49000</v>
      </c>
      <c r="F3056" t="s">
        <v>2610</v>
      </c>
      <c r="G3056" t="s">
        <v>29</v>
      </c>
      <c r="H3056" t="s">
        <v>3073</v>
      </c>
      <c r="I3056" t="s">
        <v>653</v>
      </c>
      <c r="J3056" t="s">
        <v>487</v>
      </c>
      <c r="K3056" t="s">
        <v>136</v>
      </c>
      <c r="L3056" t="s">
        <v>41</v>
      </c>
      <c r="M3056">
        <f t="shared" si="190"/>
        <v>0</v>
      </c>
      <c r="N3056" t="s">
        <v>24</v>
      </c>
      <c r="O3056" t="s">
        <v>1510</v>
      </c>
      <c r="P3056">
        <f t="shared" si="191"/>
        <v>64500</v>
      </c>
      <c r="Q3056">
        <v>75000</v>
      </c>
      <c r="R3056">
        <v>650</v>
      </c>
      <c r="S3056">
        <f t="shared" si="192"/>
        <v>6.2</v>
      </c>
    </row>
    <row r="3057" spans="1:19" x14ac:dyDescent="0.25">
      <c r="A3057" t="s">
        <v>2213</v>
      </c>
      <c r="B3057" t="s">
        <v>4614</v>
      </c>
      <c r="C3057">
        <v>2007</v>
      </c>
      <c r="D3057">
        <f t="shared" si="189"/>
        <v>75638.98</v>
      </c>
      <c r="E3057">
        <v>47000</v>
      </c>
      <c r="F3057" t="s">
        <v>2400</v>
      </c>
      <c r="G3057" t="s">
        <v>29</v>
      </c>
      <c r="H3057" t="s">
        <v>1886</v>
      </c>
      <c r="I3057" t="s">
        <v>839</v>
      </c>
      <c r="J3057" t="s">
        <v>22</v>
      </c>
      <c r="K3057" t="s">
        <v>22</v>
      </c>
      <c r="L3057" t="s">
        <v>41</v>
      </c>
      <c r="M3057">
        <f t="shared" si="190"/>
        <v>0</v>
      </c>
      <c r="N3057" t="s">
        <v>24</v>
      </c>
      <c r="O3057" t="s">
        <v>6741</v>
      </c>
      <c r="P3057">
        <f t="shared" si="191"/>
        <v>11438</v>
      </c>
      <c r="Q3057">
        <v>13300</v>
      </c>
      <c r="R3057">
        <v>260</v>
      </c>
      <c r="S3057">
        <f t="shared" si="192"/>
        <v>2</v>
      </c>
    </row>
    <row r="3058" spans="1:19" x14ac:dyDescent="0.25">
      <c r="A3058" t="s">
        <v>26</v>
      </c>
      <c r="B3058" t="s">
        <v>6488</v>
      </c>
      <c r="C3058">
        <v>2018</v>
      </c>
      <c r="D3058">
        <f t="shared" si="189"/>
        <v>92842.824599999993</v>
      </c>
      <c r="E3058">
        <v>57690</v>
      </c>
      <c r="F3058" t="s">
        <v>6742</v>
      </c>
      <c r="G3058" t="s">
        <v>29</v>
      </c>
      <c r="H3058" t="s">
        <v>2734</v>
      </c>
      <c r="I3058" t="s">
        <v>72</v>
      </c>
      <c r="J3058" t="s">
        <v>33</v>
      </c>
      <c r="K3058" t="s">
        <v>33</v>
      </c>
      <c r="L3058" t="s">
        <v>23</v>
      </c>
      <c r="M3058">
        <f t="shared" si="190"/>
        <v>1</v>
      </c>
      <c r="N3058" t="s">
        <v>24</v>
      </c>
      <c r="O3058" t="s">
        <v>215</v>
      </c>
      <c r="P3058">
        <f t="shared" si="191"/>
        <v>13674</v>
      </c>
      <c r="Q3058">
        <v>15900</v>
      </c>
      <c r="R3058">
        <v>185</v>
      </c>
      <c r="S3058">
        <f t="shared" si="192"/>
        <v>2.4</v>
      </c>
    </row>
    <row r="3059" spans="1:19" x14ac:dyDescent="0.25">
      <c r="A3059" t="s">
        <v>120</v>
      </c>
      <c r="B3059" t="s">
        <v>6743</v>
      </c>
      <c r="C3059">
        <v>2012</v>
      </c>
      <c r="D3059">
        <f t="shared" si="189"/>
        <v>28873.16894</v>
      </c>
      <c r="E3059">
        <v>17941</v>
      </c>
      <c r="F3059" t="s">
        <v>6744</v>
      </c>
      <c r="G3059" t="s">
        <v>29</v>
      </c>
      <c r="H3059" t="s">
        <v>6745</v>
      </c>
      <c r="I3059" t="s">
        <v>337</v>
      </c>
      <c r="J3059" t="s">
        <v>6746</v>
      </c>
      <c r="K3059" t="s">
        <v>214</v>
      </c>
      <c r="L3059" t="s">
        <v>41</v>
      </c>
      <c r="M3059">
        <f t="shared" si="190"/>
        <v>0</v>
      </c>
      <c r="N3059" t="s">
        <v>24</v>
      </c>
      <c r="O3059" t="s">
        <v>6747</v>
      </c>
      <c r="P3059">
        <f t="shared" si="191"/>
        <v>194360</v>
      </c>
      <c r="Q3059">
        <v>226000</v>
      </c>
      <c r="R3059" t="e">
        <v>#VALUE!</v>
      </c>
      <c r="S3059" t="e">
        <f t="shared" si="192"/>
        <v>#VALUE!</v>
      </c>
    </row>
    <row r="3060" spans="1:19" x14ac:dyDescent="0.25">
      <c r="A3060" t="s">
        <v>103</v>
      </c>
      <c r="B3060" t="s">
        <v>2107</v>
      </c>
      <c r="C3060">
        <v>2018</v>
      </c>
      <c r="D3060">
        <f t="shared" si="189"/>
        <v>86904.36</v>
      </c>
      <c r="E3060">
        <v>54000</v>
      </c>
      <c r="F3060" t="s">
        <v>260</v>
      </c>
      <c r="G3060" t="s">
        <v>29</v>
      </c>
      <c r="H3060" t="s">
        <v>970</v>
      </c>
      <c r="I3060" t="s">
        <v>165</v>
      </c>
      <c r="J3060" t="s">
        <v>108</v>
      </c>
      <c r="K3060" t="s">
        <v>487</v>
      </c>
      <c r="L3060" t="s">
        <v>23</v>
      </c>
      <c r="M3060">
        <f t="shared" si="190"/>
        <v>1</v>
      </c>
      <c r="N3060" t="s">
        <v>24</v>
      </c>
      <c r="O3060" t="s">
        <v>2659</v>
      </c>
      <c r="P3060">
        <f t="shared" si="191"/>
        <v>39990</v>
      </c>
      <c r="Q3060">
        <v>46500</v>
      </c>
      <c r="R3060">
        <v>450</v>
      </c>
      <c r="S3060">
        <f t="shared" si="192"/>
        <v>3.5</v>
      </c>
    </row>
    <row r="3061" spans="1:19" x14ac:dyDescent="0.25">
      <c r="A3061" t="s">
        <v>130</v>
      </c>
      <c r="B3061" t="s">
        <v>6748</v>
      </c>
      <c r="C3061">
        <v>2007</v>
      </c>
      <c r="D3061">
        <f t="shared" si="189"/>
        <v>163508.94399999999</v>
      </c>
      <c r="E3061">
        <v>101600</v>
      </c>
      <c r="F3061" t="s">
        <v>6749</v>
      </c>
      <c r="G3061" t="s">
        <v>29</v>
      </c>
      <c r="H3061" t="s">
        <v>4612</v>
      </c>
      <c r="I3061" t="s">
        <v>72</v>
      </c>
      <c r="J3061" t="s">
        <v>61</v>
      </c>
      <c r="K3061" t="s">
        <v>22</v>
      </c>
      <c r="L3061" t="s">
        <v>41</v>
      </c>
      <c r="M3061">
        <f t="shared" si="190"/>
        <v>0</v>
      </c>
      <c r="N3061" t="s">
        <v>24</v>
      </c>
      <c r="O3061" t="s">
        <v>1962</v>
      </c>
      <c r="P3061">
        <f t="shared" si="191"/>
        <v>5762</v>
      </c>
      <c r="Q3061">
        <v>6700</v>
      </c>
      <c r="R3061">
        <v>255</v>
      </c>
      <c r="S3061">
        <f t="shared" si="192"/>
        <v>3.5</v>
      </c>
    </row>
    <row r="3062" spans="1:19" x14ac:dyDescent="0.25">
      <c r="A3062" t="s">
        <v>16</v>
      </c>
      <c r="B3062" t="s">
        <v>5625</v>
      </c>
      <c r="C3062">
        <v>2021</v>
      </c>
      <c r="D3062">
        <f t="shared" si="189"/>
        <v>143231.26</v>
      </c>
      <c r="E3062">
        <v>89000</v>
      </c>
      <c r="F3062" t="s">
        <v>961</v>
      </c>
      <c r="G3062" t="s">
        <v>29</v>
      </c>
      <c r="H3062" t="s">
        <v>6750</v>
      </c>
      <c r="I3062" t="s">
        <v>165</v>
      </c>
      <c r="J3062" t="s">
        <v>22</v>
      </c>
      <c r="K3062" t="s">
        <v>22</v>
      </c>
      <c r="L3062" t="s">
        <v>41</v>
      </c>
      <c r="M3062">
        <f t="shared" si="190"/>
        <v>0</v>
      </c>
      <c r="N3062" t="s">
        <v>24</v>
      </c>
      <c r="O3062" t="s">
        <v>457</v>
      </c>
      <c r="P3062">
        <f t="shared" si="191"/>
        <v>29240</v>
      </c>
      <c r="Q3062">
        <v>34000</v>
      </c>
      <c r="R3062">
        <v>270</v>
      </c>
      <c r="S3062">
        <f t="shared" si="192"/>
        <v>2.2999999999999998</v>
      </c>
    </row>
    <row r="3063" spans="1:19" x14ac:dyDescent="0.25">
      <c r="A3063" t="s">
        <v>79</v>
      </c>
      <c r="B3063" t="s">
        <v>2010</v>
      </c>
      <c r="C3063">
        <v>2021</v>
      </c>
      <c r="D3063">
        <f t="shared" si="189"/>
        <v>28968.12</v>
      </c>
      <c r="E3063">
        <v>18000</v>
      </c>
      <c r="F3063" t="s">
        <v>3244</v>
      </c>
      <c r="H3063" t="s">
        <v>3817</v>
      </c>
      <c r="I3063" t="s">
        <v>72</v>
      </c>
      <c r="J3063" t="s">
        <v>22</v>
      </c>
      <c r="K3063" t="s">
        <v>22</v>
      </c>
      <c r="L3063" t="s">
        <v>41</v>
      </c>
      <c r="M3063">
        <f t="shared" si="190"/>
        <v>0</v>
      </c>
      <c r="N3063" t="s">
        <v>24</v>
      </c>
      <c r="O3063" t="s">
        <v>2551</v>
      </c>
      <c r="P3063">
        <f t="shared" si="191"/>
        <v>36550</v>
      </c>
      <c r="Q3063">
        <v>42500</v>
      </c>
      <c r="R3063" t="e">
        <v>#VALUE!</v>
      </c>
      <c r="S3063" t="e">
        <f t="shared" si="192"/>
        <v>#VALUE!</v>
      </c>
    </row>
    <row r="3064" spans="1:19" x14ac:dyDescent="0.25">
      <c r="A3064" t="s">
        <v>110</v>
      </c>
      <c r="B3064" t="s">
        <v>6751</v>
      </c>
      <c r="C3064">
        <v>2017</v>
      </c>
      <c r="D3064">
        <f t="shared" si="189"/>
        <v>88513.7</v>
      </c>
      <c r="E3064">
        <v>55000</v>
      </c>
      <c r="F3064" t="s">
        <v>2354</v>
      </c>
      <c r="G3064" t="s">
        <v>29</v>
      </c>
      <c r="H3064" t="s">
        <v>410</v>
      </c>
      <c r="I3064" t="s">
        <v>72</v>
      </c>
      <c r="J3064" t="s">
        <v>33</v>
      </c>
      <c r="K3064" t="s">
        <v>22</v>
      </c>
      <c r="L3064" t="s">
        <v>41</v>
      </c>
      <c r="M3064">
        <f t="shared" si="190"/>
        <v>0</v>
      </c>
      <c r="N3064" t="s">
        <v>24</v>
      </c>
      <c r="O3064" t="s">
        <v>755</v>
      </c>
      <c r="P3064">
        <f t="shared" si="191"/>
        <v>21500</v>
      </c>
      <c r="Q3064">
        <v>25000</v>
      </c>
      <c r="R3064">
        <v>340</v>
      </c>
      <c r="S3064">
        <f t="shared" si="192"/>
        <v>3</v>
      </c>
    </row>
    <row r="3065" spans="1:19" x14ac:dyDescent="0.25">
      <c r="A3065" t="s">
        <v>103</v>
      </c>
      <c r="B3065" t="s">
        <v>1223</v>
      </c>
      <c r="C3065">
        <v>2017</v>
      </c>
      <c r="D3065">
        <f t="shared" si="189"/>
        <v>115814.54376</v>
      </c>
      <c r="E3065">
        <v>71964</v>
      </c>
      <c r="F3065" t="s">
        <v>6752</v>
      </c>
      <c r="G3065" t="s">
        <v>29</v>
      </c>
      <c r="H3065" t="s">
        <v>230</v>
      </c>
      <c r="I3065" t="s">
        <v>21</v>
      </c>
      <c r="J3065" t="s">
        <v>40</v>
      </c>
      <c r="K3065" t="s">
        <v>22</v>
      </c>
      <c r="L3065" t="s">
        <v>41</v>
      </c>
      <c r="M3065">
        <f t="shared" si="190"/>
        <v>0</v>
      </c>
      <c r="N3065" t="s">
        <v>24</v>
      </c>
      <c r="O3065" t="s">
        <v>3021</v>
      </c>
      <c r="P3065">
        <f t="shared" si="191"/>
        <v>16125</v>
      </c>
      <c r="Q3065">
        <v>18750</v>
      </c>
      <c r="R3065">
        <v>240</v>
      </c>
      <c r="S3065">
        <f t="shared" si="192"/>
        <v>2</v>
      </c>
    </row>
    <row r="3066" spans="1:19" x14ac:dyDescent="0.25">
      <c r="A3066" t="s">
        <v>363</v>
      </c>
      <c r="B3066" t="s">
        <v>2021</v>
      </c>
      <c r="C3066">
        <v>2020</v>
      </c>
      <c r="D3066">
        <f t="shared" si="189"/>
        <v>148059.28</v>
      </c>
      <c r="E3066">
        <v>92000</v>
      </c>
      <c r="F3066" t="s">
        <v>2603</v>
      </c>
      <c r="G3066" t="s">
        <v>29</v>
      </c>
      <c r="H3066" t="s">
        <v>1808</v>
      </c>
      <c r="I3066" t="s">
        <v>72</v>
      </c>
      <c r="J3066" t="s">
        <v>22</v>
      </c>
      <c r="K3066" t="s">
        <v>22</v>
      </c>
      <c r="L3066" t="s">
        <v>41</v>
      </c>
      <c r="M3066">
        <f t="shared" si="190"/>
        <v>0</v>
      </c>
      <c r="N3066" t="s">
        <v>24</v>
      </c>
      <c r="O3066" t="s">
        <v>1450</v>
      </c>
      <c r="P3066">
        <f t="shared" si="191"/>
        <v>43000</v>
      </c>
      <c r="Q3066">
        <v>50000</v>
      </c>
      <c r="R3066">
        <v>420</v>
      </c>
      <c r="S3066">
        <f t="shared" si="192"/>
        <v>6.2</v>
      </c>
    </row>
    <row r="3067" spans="1:19" x14ac:dyDescent="0.25">
      <c r="A3067" t="s">
        <v>16</v>
      </c>
      <c r="B3067" t="s">
        <v>883</v>
      </c>
      <c r="C3067">
        <v>2012</v>
      </c>
      <c r="D3067">
        <f t="shared" si="189"/>
        <v>257494.39999999999</v>
      </c>
      <c r="E3067">
        <v>160000</v>
      </c>
      <c r="F3067" t="s">
        <v>4027</v>
      </c>
      <c r="G3067" t="s">
        <v>19</v>
      </c>
      <c r="H3067" t="s">
        <v>3173</v>
      </c>
      <c r="I3067" t="s">
        <v>72</v>
      </c>
      <c r="J3067" t="s">
        <v>33</v>
      </c>
      <c r="K3067" t="s">
        <v>22</v>
      </c>
      <c r="L3067" t="s">
        <v>41</v>
      </c>
      <c r="M3067">
        <f t="shared" si="190"/>
        <v>0</v>
      </c>
      <c r="N3067" t="s">
        <v>24</v>
      </c>
      <c r="O3067" t="s">
        <v>152</v>
      </c>
      <c r="P3067">
        <f t="shared" si="191"/>
        <v>3870</v>
      </c>
      <c r="Q3067">
        <v>4500</v>
      </c>
      <c r="R3067">
        <v>240</v>
      </c>
      <c r="S3067">
        <f t="shared" si="192"/>
        <v>3</v>
      </c>
    </row>
    <row r="3068" spans="1:19" x14ac:dyDescent="0.25">
      <c r="A3068" t="s">
        <v>120</v>
      </c>
      <c r="B3068" t="s">
        <v>2735</v>
      </c>
      <c r="C3068">
        <v>2012</v>
      </c>
      <c r="D3068">
        <f t="shared" si="189"/>
        <v>154200.52144000001</v>
      </c>
      <c r="E3068">
        <v>95816</v>
      </c>
      <c r="F3068" t="s">
        <v>6753</v>
      </c>
      <c r="G3068" t="s">
        <v>29</v>
      </c>
      <c r="H3068" t="s">
        <v>342</v>
      </c>
      <c r="I3068" t="s">
        <v>48</v>
      </c>
      <c r="J3068" t="s">
        <v>118</v>
      </c>
      <c r="K3068" t="s">
        <v>146</v>
      </c>
      <c r="L3068" t="s">
        <v>41</v>
      </c>
      <c r="M3068">
        <f t="shared" si="190"/>
        <v>0</v>
      </c>
      <c r="N3068" t="s">
        <v>24</v>
      </c>
      <c r="O3068" t="s">
        <v>672</v>
      </c>
      <c r="P3068">
        <f t="shared" si="191"/>
        <v>10320</v>
      </c>
      <c r="Q3068">
        <v>12000</v>
      </c>
      <c r="R3068">
        <v>302</v>
      </c>
      <c r="S3068">
        <f t="shared" si="192"/>
        <v>3.5</v>
      </c>
    </row>
    <row r="3069" spans="1:19" x14ac:dyDescent="0.25">
      <c r="A3069" t="s">
        <v>210</v>
      </c>
      <c r="B3069" t="s">
        <v>2266</v>
      </c>
      <c r="C3069">
        <v>2014</v>
      </c>
      <c r="D3069">
        <f t="shared" si="189"/>
        <v>213398.484</v>
      </c>
      <c r="E3069">
        <v>132600</v>
      </c>
      <c r="F3069" t="s">
        <v>6754</v>
      </c>
      <c r="G3069" t="s">
        <v>29</v>
      </c>
      <c r="H3069" t="s">
        <v>540</v>
      </c>
      <c r="I3069" t="s">
        <v>247</v>
      </c>
      <c r="J3069" t="s">
        <v>118</v>
      </c>
      <c r="K3069" t="s">
        <v>136</v>
      </c>
      <c r="L3069" t="s">
        <v>23</v>
      </c>
      <c r="M3069">
        <f t="shared" si="190"/>
        <v>1</v>
      </c>
      <c r="N3069" t="s">
        <v>24</v>
      </c>
      <c r="O3069" t="s">
        <v>783</v>
      </c>
      <c r="P3069">
        <f t="shared" si="191"/>
        <v>14620</v>
      </c>
      <c r="Q3069">
        <v>17000</v>
      </c>
      <c r="R3069">
        <v>285</v>
      </c>
      <c r="S3069">
        <f t="shared" si="192"/>
        <v>3.6</v>
      </c>
    </row>
    <row r="3070" spans="1:19" x14ac:dyDescent="0.25">
      <c r="A3070" t="s">
        <v>363</v>
      </c>
      <c r="B3070" t="s">
        <v>6020</v>
      </c>
      <c r="C3070">
        <v>1994</v>
      </c>
      <c r="D3070">
        <f t="shared" si="189"/>
        <v>75638.98</v>
      </c>
      <c r="E3070">
        <v>47000</v>
      </c>
      <c r="F3070" t="s">
        <v>2400</v>
      </c>
      <c r="G3070" t="s">
        <v>136</v>
      </c>
      <c r="H3070" t="s">
        <v>136</v>
      </c>
      <c r="I3070" t="s">
        <v>72</v>
      </c>
      <c r="J3070" t="s">
        <v>118</v>
      </c>
      <c r="K3070" t="s">
        <v>40</v>
      </c>
      <c r="L3070" t="s">
        <v>41</v>
      </c>
      <c r="M3070">
        <f t="shared" si="190"/>
        <v>0</v>
      </c>
      <c r="N3070" t="s">
        <v>24</v>
      </c>
      <c r="O3070" t="s">
        <v>6755</v>
      </c>
      <c r="P3070">
        <f t="shared" si="191"/>
        <v>5151.3999999999996</v>
      </c>
      <c r="Q3070">
        <v>5990</v>
      </c>
      <c r="R3070" t="e">
        <v>#VALUE!</v>
      </c>
      <c r="S3070" t="e">
        <f t="shared" si="192"/>
        <v>#VALUE!</v>
      </c>
    </row>
    <row r="3071" spans="1:19" x14ac:dyDescent="0.25">
      <c r="A3071" t="s">
        <v>210</v>
      </c>
      <c r="B3071" t="s">
        <v>4813</v>
      </c>
      <c r="C3071">
        <v>2010</v>
      </c>
      <c r="D3071">
        <f t="shared" si="189"/>
        <v>240531.9564</v>
      </c>
      <c r="E3071">
        <v>149460</v>
      </c>
      <c r="F3071" t="s">
        <v>2739</v>
      </c>
      <c r="G3071" t="s">
        <v>29</v>
      </c>
      <c r="H3071" t="s">
        <v>4376</v>
      </c>
      <c r="I3071" t="s">
        <v>557</v>
      </c>
      <c r="J3071" t="s">
        <v>22</v>
      </c>
      <c r="K3071" t="s">
        <v>22</v>
      </c>
      <c r="L3071" t="s">
        <v>41</v>
      </c>
      <c r="M3071">
        <f t="shared" si="190"/>
        <v>0</v>
      </c>
      <c r="N3071" t="s">
        <v>24</v>
      </c>
      <c r="O3071" t="s">
        <v>4054</v>
      </c>
      <c r="P3071">
        <f t="shared" si="191"/>
        <v>9202</v>
      </c>
      <c r="Q3071">
        <v>10700</v>
      </c>
      <c r="R3071">
        <v>202</v>
      </c>
      <c r="S3071">
        <f t="shared" si="192"/>
        <v>3.8</v>
      </c>
    </row>
    <row r="3072" spans="1:19" x14ac:dyDescent="0.25">
      <c r="A3072" t="s">
        <v>210</v>
      </c>
      <c r="B3072" t="s">
        <v>4813</v>
      </c>
      <c r="C3072">
        <v>2011</v>
      </c>
      <c r="D3072">
        <f t="shared" si="189"/>
        <v>176457.69364000001</v>
      </c>
      <c r="E3072">
        <v>109646</v>
      </c>
      <c r="F3072" t="s">
        <v>6756</v>
      </c>
      <c r="G3072" t="s">
        <v>29</v>
      </c>
      <c r="H3072" t="s">
        <v>6757</v>
      </c>
      <c r="I3072" t="s">
        <v>601</v>
      </c>
      <c r="J3072" t="s">
        <v>6758</v>
      </c>
      <c r="K3072" t="s">
        <v>22</v>
      </c>
      <c r="L3072" t="s">
        <v>41</v>
      </c>
      <c r="M3072">
        <f t="shared" si="190"/>
        <v>0</v>
      </c>
      <c r="O3072" t="s">
        <v>6759</v>
      </c>
      <c r="P3072">
        <f t="shared" si="191"/>
        <v>14618.28</v>
      </c>
      <c r="Q3072">
        <v>16998</v>
      </c>
      <c r="R3072" t="e">
        <v>#VALUE!</v>
      </c>
      <c r="S3072" t="e">
        <f t="shared" si="192"/>
        <v>#VALUE!</v>
      </c>
    </row>
    <row r="3073" spans="1:19" x14ac:dyDescent="0.25">
      <c r="A3073" t="s">
        <v>56</v>
      </c>
      <c r="B3073" t="s">
        <v>6760</v>
      </c>
      <c r="C3073">
        <v>2019</v>
      </c>
      <c r="D3073">
        <f t="shared" si="189"/>
        <v>145814.2507</v>
      </c>
      <c r="E3073">
        <v>90605</v>
      </c>
      <c r="F3073" t="s">
        <v>6761</v>
      </c>
      <c r="G3073" t="s">
        <v>29</v>
      </c>
      <c r="H3073" t="s">
        <v>3672</v>
      </c>
      <c r="I3073" t="s">
        <v>39</v>
      </c>
      <c r="J3073" t="s">
        <v>118</v>
      </c>
      <c r="K3073" t="s">
        <v>2200</v>
      </c>
      <c r="L3073" t="s">
        <v>41</v>
      </c>
      <c r="M3073">
        <f t="shared" si="190"/>
        <v>0</v>
      </c>
      <c r="O3073" t="s">
        <v>6762</v>
      </c>
      <c r="P3073">
        <f t="shared" si="191"/>
        <v>23820.28</v>
      </c>
      <c r="Q3073">
        <v>27698</v>
      </c>
      <c r="R3073" t="e">
        <v>#VALUE!</v>
      </c>
      <c r="S3073">
        <f t="shared" si="192"/>
        <v>3.5</v>
      </c>
    </row>
    <row r="3074" spans="1:19" x14ac:dyDescent="0.25">
      <c r="A3074" t="s">
        <v>426</v>
      </c>
      <c r="B3074" t="s">
        <v>6763</v>
      </c>
      <c r="C3074">
        <v>2019</v>
      </c>
      <c r="D3074">
        <f t="shared" si="189"/>
        <v>94951.06</v>
      </c>
      <c r="E3074">
        <v>59000</v>
      </c>
      <c r="F3074" t="s">
        <v>3562</v>
      </c>
      <c r="G3074" t="s">
        <v>29</v>
      </c>
      <c r="H3074" t="s">
        <v>6764</v>
      </c>
      <c r="I3074" t="s">
        <v>72</v>
      </c>
      <c r="J3074" t="s">
        <v>33</v>
      </c>
      <c r="K3074" t="s">
        <v>22</v>
      </c>
      <c r="L3074" t="s">
        <v>41</v>
      </c>
      <c r="M3074">
        <f t="shared" si="190"/>
        <v>0</v>
      </c>
      <c r="N3074" t="s">
        <v>24</v>
      </c>
      <c r="O3074" t="s">
        <v>783</v>
      </c>
      <c r="P3074">
        <f t="shared" si="191"/>
        <v>14620</v>
      </c>
      <c r="Q3074">
        <v>17000</v>
      </c>
      <c r="R3074">
        <v>147</v>
      </c>
      <c r="S3074">
        <f t="shared" si="192"/>
        <v>1.4</v>
      </c>
    </row>
    <row r="3075" spans="1:19" x14ac:dyDescent="0.25">
      <c r="A3075" t="s">
        <v>148</v>
      </c>
      <c r="B3075" t="s">
        <v>6160</v>
      </c>
      <c r="C3075">
        <v>2002</v>
      </c>
      <c r="D3075">
        <f t="shared" ref="D3075:D3138" si="193">E3075*1.60934</f>
        <v>77248.319999999992</v>
      </c>
      <c r="E3075">
        <v>48000</v>
      </c>
      <c r="F3075" t="s">
        <v>409</v>
      </c>
      <c r="G3075" t="s">
        <v>29</v>
      </c>
      <c r="H3075" t="s">
        <v>4383</v>
      </c>
      <c r="I3075" t="s">
        <v>72</v>
      </c>
      <c r="J3075" t="s">
        <v>118</v>
      </c>
      <c r="K3075" t="s">
        <v>22</v>
      </c>
      <c r="L3075" t="s">
        <v>41</v>
      </c>
      <c r="M3075">
        <f t="shared" ref="M3075:M3138" si="194">IF(ISNUMBER(SEARCH("At least 1 accident or damage reported", L3075)), 1, 0)</f>
        <v>0</v>
      </c>
      <c r="N3075" t="s">
        <v>24</v>
      </c>
      <c r="O3075" t="s">
        <v>5479</v>
      </c>
      <c r="P3075">
        <f t="shared" ref="P3075:P3138" si="195">Q3075*0.86</f>
        <v>18919.14</v>
      </c>
      <c r="Q3075">
        <v>21999</v>
      </c>
      <c r="R3075">
        <v>310</v>
      </c>
      <c r="S3075">
        <f t="shared" ref="S3075:S3138" si="196">VALUE(SUBSTITUTE(MID(H3075, SEARCH("L", H3075)-4, 4), "L", ""))</f>
        <v>5.7</v>
      </c>
    </row>
    <row r="3076" spans="1:19" x14ac:dyDescent="0.25">
      <c r="A3076" t="s">
        <v>148</v>
      </c>
      <c r="B3076" t="s">
        <v>1675</v>
      </c>
      <c r="C3076">
        <v>2016</v>
      </c>
      <c r="D3076">
        <f t="shared" si="193"/>
        <v>66787.61</v>
      </c>
      <c r="E3076">
        <v>41500</v>
      </c>
      <c r="F3076" t="s">
        <v>515</v>
      </c>
      <c r="G3076" t="s">
        <v>29</v>
      </c>
      <c r="H3076" t="s">
        <v>3073</v>
      </c>
      <c r="I3076" t="s">
        <v>653</v>
      </c>
      <c r="J3076" t="s">
        <v>118</v>
      </c>
      <c r="K3076" t="s">
        <v>22</v>
      </c>
      <c r="L3076" t="s">
        <v>41</v>
      </c>
      <c r="M3076">
        <f t="shared" si="194"/>
        <v>0</v>
      </c>
      <c r="N3076" t="s">
        <v>24</v>
      </c>
      <c r="O3076" t="s">
        <v>3984</v>
      </c>
      <c r="P3076">
        <f t="shared" si="195"/>
        <v>56760</v>
      </c>
      <c r="Q3076">
        <v>66000</v>
      </c>
      <c r="R3076">
        <v>650</v>
      </c>
      <c r="S3076">
        <f t="shared" si="196"/>
        <v>6.2</v>
      </c>
    </row>
    <row r="3077" spans="1:19" x14ac:dyDescent="0.25">
      <c r="A3077" t="s">
        <v>277</v>
      </c>
      <c r="B3077" t="s">
        <v>6765</v>
      </c>
      <c r="C3077">
        <v>2012</v>
      </c>
      <c r="D3077">
        <f t="shared" si="193"/>
        <v>86904.36</v>
      </c>
      <c r="E3077">
        <v>54000</v>
      </c>
      <c r="F3077" t="s">
        <v>260</v>
      </c>
      <c r="G3077" t="s">
        <v>29</v>
      </c>
      <c r="H3077" t="s">
        <v>5448</v>
      </c>
      <c r="I3077" t="s">
        <v>48</v>
      </c>
      <c r="J3077" t="s">
        <v>22</v>
      </c>
      <c r="K3077" t="s">
        <v>33</v>
      </c>
      <c r="L3077" t="s">
        <v>41</v>
      </c>
      <c r="M3077">
        <f t="shared" si="194"/>
        <v>0</v>
      </c>
      <c r="N3077" t="s">
        <v>24</v>
      </c>
      <c r="O3077" t="s">
        <v>1510</v>
      </c>
      <c r="P3077">
        <f t="shared" si="195"/>
        <v>64500</v>
      </c>
      <c r="Q3077">
        <v>75000</v>
      </c>
      <c r="R3077">
        <v>330</v>
      </c>
      <c r="S3077">
        <f t="shared" si="196"/>
        <v>3.4</v>
      </c>
    </row>
    <row r="3078" spans="1:19" x14ac:dyDescent="0.25">
      <c r="A3078" t="s">
        <v>277</v>
      </c>
      <c r="B3078" t="s">
        <v>392</v>
      </c>
      <c r="C3078">
        <v>2018</v>
      </c>
      <c r="D3078">
        <f t="shared" si="193"/>
        <v>113386.0497</v>
      </c>
      <c r="E3078">
        <v>70455</v>
      </c>
      <c r="F3078" t="s">
        <v>6766</v>
      </c>
      <c r="G3078" t="s">
        <v>29</v>
      </c>
      <c r="H3078" t="s">
        <v>280</v>
      </c>
      <c r="I3078" t="s">
        <v>95</v>
      </c>
      <c r="J3078" t="s">
        <v>118</v>
      </c>
      <c r="K3078" t="s">
        <v>22</v>
      </c>
      <c r="L3078" t="s">
        <v>41</v>
      </c>
      <c r="M3078">
        <f t="shared" si="194"/>
        <v>0</v>
      </c>
      <c r="N3078" t="s">
        <v>24</v>
      </c>
      <c r="O3078" t="s">
        <v>6767</v>
      </c>
      <c r="P3078">
        <f t="shared" si="195"/>
        <v>39435.300000000003</v>
      </c>
      <c r="Q3078">
        <v>45855</v>
      </c>
      <c r="R3078">
        <v>300</v>
      </c>
      <c r="S3078">
        <f t="shared" si="196"/>
        <v>3.6</v>
      </c>
    </row>
    <row r="3079" spans="1:19" x14ac:dyDescent="0.25">
      <c r="A3079" t="s">
        <v>450</v>
      </c>
      <c r="B3079" t="s">
        <v>6768</v>
      </c>
      <c r="C3079">
        <v>2018</v>
      </c>
      <c r="D3079">
        <f t="shared" si="193"/>
        <v>135271.46436000001</v>
      </c>
      <c r="E3079">
        <v>84054</v>
      </c>
      <c r="F3079" t="s">
        <v>6769</v>
      </c>
      <c r="G3079" t="s">
        <v>29</v>
      </c>
      <c r="H3079" t="s">
        <v>3776</v>
      </c>
      <c r="I3079" t="s">
        <v>521</v>
      </c>
      <c r="J3079" t="s">
        <v>33</v>
      </c>
      <c r="K3079" t="s">
        <v>22</v>
      </c>
      <c r="L3079" t="s">
        <v>41</v>
      </c>
      <c r="M3079">
        <f t="shared" si="194"/>
        <v>0</v>
      </c>
      <c r="N3079" t="s">
        <v>24</v>
      </c>
      <c r="O3079" t="s">
        <v>6770</v>
      </c>
      <c r="P3079">
        <f t="shared" si="195"/>
        <v>18489.14</v>
      </c>
      <c r="Q3079">
        <v>21499</v>
      </c>
      <c r="R3079">
        <v>152</v>
      </c>
      <c r="S3079">
        <f t="shared" si="196"/>
        <v>2</v>
      </c>
    </row>
    <row r="3080" spans="1:19" x14ac:dyDescent="0.25">
      <c r="A3080" t="s">
        <v>68</v>
      </c>
      <c r="B3080" t="s">
        <v>6771</v>
      </c>
      <c r="C3080">
        <v>2007</v>
      </c>
      <c r="D3080">
        <f t="shared" si="193"/>
        <v>184314.49152000001</v>
      </c>
      <c r="E3080">
        <v>114528</v>
      </c>
      <c r="F3080" t="s">
        <v>6772</v>
      </c>
      <c r="G3080" t="s">
        <v>29</v>
      </c>
      <c r="H3080" t="s">
        <v>3024</v>
      </c>
      <c r="I3080" t="s">
        <v>72</v>
      </c>
      <c r="J3080" t="s">
        <v>22</v>
      </c>
      <c r="K3080" t="s">
        <v>22</v>
      </c>
      <c r="L3080" t="s">
        <v>41</v>
      </c>
      <c r="M3080">
        <f t="shared" si="194"/>
        <v>0</v>
      </c>
      <c r="N3080" t="s">
        <v>24</v>
      </c>
      <c r="O3080" t="s">
        <v>621</v>
      </c>
      <c r="P3080">
        <f t="shared" si="195"/>
        <v>7740</v>
      </c>
      <c r="Q3080">
        <v>9000</v>
      </c>
      <c r="R3080">
        <v>360</v>
      </c>
      <c r="S3080">
        <f t="shared" si="196"/>
        <v>4.8</v>
      </c>
    </row>
    <row r="3081" spans="1:19" x14ac:dyDescent="0.25">
      <c r="A3081" t="s">
        <v>210</v>
      </c>
      <c r="B3081" t="s">
        <v>3205</v>
      </c>
      <c r="C3081">
        <v>2013</v>
      </c>
      <c r="D3081">
        <f t="shared" si="193"/>
        <v>180004.679</v>
      </c>
      <c r="E3081">
        <v>111850</v>
      </c>
      <c r="F3081" t="s">
        <v>6773</v>
      </c>
      <c r="G3081" t="s">
        <v>29</v>
      </c>
      <c r="H3081" t="s">
        <v>540</v>
      </c>
      <c r="I3081" t="s">
        <v>72</v>
      </c>
      <c r="J3081" t="s">
        <v>214</v>
      </c>
      <c r="K3081" t="s">
        <v>22</v>
      </c>
      <c r="L3081" t="s">
        <v>23</v>
      </c>
      <c r="M3081">
        <f t="shared" si="194"/>
        <v>1</v>
      </c>
      <c r="N3081" t="s">
        <v>24</v>
      </c>
      <c r="O3081" t="s">
        <v>741</v>
      </c>
      <c r="P3081">
        <f t="shared" si="195"/>
        <v>22790</v>
      </c>
      <c r="Q3081">
        <v>26500</v>
      </c>
      <c r="R3081">
        <v>285</v>
      </c>
      <c r="S3081">
        <f t="shared" si="196"/>
        <v>3.6</v>
      </c>
    </row>
    <row r="3082" spans="1:19" x14ac:dyDescent="0.25">
      <c r="A3082" t="s">
        <v>503</v>
      </c>
      <c r="B3082" t="s">
        <v>3592</v>
      </c>
      <c r="C3082">
        <v>2020</v>
      </c>
      <c r="D3082">
        <f t="shared" si="193"/>
        <v>84768.765820000001</v>
      </c>
      <c r="E3082">
        <v>52673</v>
      </c>
      <c r="F3082" t="s">
        <v>6774</v>
      </c>
      <c r="G3082" t="s">
        <v>245</v>
      </c>
      <c r="H3082" t="s">
        <v>3791</v>
      </c>
      <c r="I3082" t="s">
        <v>21</v>
      </c>
      <c r="J3082" t="s">
        <v>22</v>
      </c>
      <c r="K3082" t="s">
        <v>146</v>
      </c>
      <c r="L3082" t="s">
        <v>41</v>
      </c>
      <c r="M3082">
        <f t="shared" si="194"/>
        <v>0</v>
      </c>
      <c r="N3082" t="s">
        <v>24</v>
      </c>
      <c r="O3082" t="s">
        <v>582</v>
      </c>
      <c r="P3082">
        <f t="shared" si="195"/>
        <v>59770</v>
      </c>
      <c r="Q3082">
        <v>69500</v>
      </c>
      <c r="R3082">
        <v>445</v>
      </c>
      <c r="S3082">
        <f t="shared" si="196"/>
        <v>6.6</v>
      </c>
    </row>
    <row r="3083" spans="1:19" x14ac:dyDescent="0.25">
      <c r="A3083" t="s">
        <v>68</v>
      </c>
      <c r="B3083" t="s">
        <v>6775</v>
      </c>
      <c r="C3083">
        <v>2021</v>
      </c>
      <c r="D3083">
        <f t="shared" si="193"/>
        <v>50694.21</v>
      </c>
      <c r="E3083">
        <v>31500</v>
      </c>
      <c r="F3083" t="s">
        <v>2160</v>
      </c>
      <c r="G3083" t="s">
        <v>29</v>
      </c>
      <c r="H3083" t="s">
        <v>6776</v>
      </c>
      <c r="I3083" t="s">
        <v>95</v>
      </c>
      <c r="J3083" t="s">
        <v>22</v>
      </c>
      <c r="K3083" t="s">
        <v>22</v>
      </c>
      <c r="L3083" t="s">
        <v>41</v>
      </c>
      <c r="M3083">
        <f t="shared" si="194"/>
        <v>0</v>
      </c>
      <c r="N3083" t="s">
        <v>24</v>
      </c>
      <c r="O3083" t="s">
        <v>2036</v>
      </c>
      <c r="P3083">
        <f t="shared" si="195"/>
        <v>46870</v>
      </c>
      <c r="Q3083">
        <v>54500</v>
      </c>
      <c r="R3083">
        <v>473</v>
      </c>
      <c r="S3083">
        <f t="shared" si="196"/>
        <v>3</v>
      </c>
    </row>
    <row r="3084" spans="1:19" x14ac:dyDescent="0.25">
      <c r="A3084" t="s">
        <v>68</v>
      </c>
      <c r="B3084" t="s">
        <v>3453</v>
      </c>
      <c r="C3084">
        <v>2011</v>
      </c>
      <c r="D3084">
        <f t="shared" si="193"/>
        <v>117481.81999999999</v>
      </c>
      <c r="E3084">
        <v>73000</v>
      </c>
      <c r="F3084" t="s">
        <v>2458</v>
      </c>
      <c r="G3084" t="s">
        <v>29</v>
      </c>
      <c r="H3084" t="s">
        <v>479</v>
      </c>
      <c r="I3084" t="s">
        <v>107</v>
      </c>
      <c r="J3084" t="s">
        <v>214</v>
      </c>
      <c r="K3084" t="s">
        <v>146</v>
      </c>
      <c r="L3084" t="s">
        <v>41</v>
      </c>
      <c r="M3084">
        <f t="shared" si="194"/>
        <v>0</v>
      </c>
      <c r="N3084" t="s">
        <v>24</v>
      </c>
      <c r="O3084" t="s">
        <v>1236</v>
      </c>
      <c r="P3084">
        <f t="shared" si="195"/>
        <v>13760</v>
      </c>
      <c r="Q3084">
        <v>16000</v>
      </c>
      <c r="R3084">
        <v>300</v>
      </c>
      <c r="S3084">
        <f t="shared" si="196"/>
        <v>3</v>
      </c>
    </row>
    <row r="3085" spans="1:19" x14ac:dyDescent="0.25">
      <c r="A3085" t="s">
        <v>210</v>
      </c>
      <c r="B3085" t="s">
        <v>1004</v>
      </c>
      <c r="C3085">
        <v>2019</v>
      </c>
      <c r="D3085">
        <f t="shared" si="193"/>
        <v>96064.723280000006</v>
      </c>
      <c r="E3085">
        <v>59692</v>
      </c>
      <c r="F3085" t="s">
        <v>6777</v>
      </c>
      <c r="G3085" t="s">
        <v>29</v>
      </c>
      <c r="H3085" t="s">
        <v>540</v>
      </c>
      <c r="I3085" t="s">
        <v>95</v>
      </c>
      <c r="J3085" t="s">
        <v>33</v>
      </c>
      <c r="K3085" t="s">
        <v>22</v>
      </c>
      <c r="L3085" t="s">
        <v>41</v>
      </c>
      <c r="M3085">
        <f t="shared" si="194"/>
        <v>0</v>
      </c>
      <c r="N3085" t="s">
        <v>24</v>
      </c>
      <c r="O3085" t="s">
        <v>5840</v>
      </c>
      <c r="P3085">
        <f t="shared" si="195"/>
        <v>30874</v>
      </c>
      <c r="Q3085">
        <v>35900</v>
      </c>
      <c r="R3085">
        <v>285</v>
      </c>
      <c r="S3085">
        <f t="shared" si="196"/>
        <v>3.6</v>
      </c>
    </row>
    <row r="3086" spans="1:19" x14ac:dyDescent="0.25">
      <c r="A3086" t="s">
        <v>97</v>
      </c>
      <c r="B3086" t="s">
        <v>6778</v>
      </c>
      <c r="C3086">
        <v>2016</v>
      </c>
      <c r="D3086">
        <f t="shared" si="193"/>
        <v>110020.91976</v>
      </c>
      <c r="E3086">
        <v>68364</v>
      </c>
      <c r="F3086" t="s">
        <v>6779</v>
      </c>
      <c r="G3086" t="s">
        <v>29</v>
      </c>
      <c r="H3086" t="s">
        <v>588</v>
      </c>
      <c r="I3086" t="s">
        <v>107</v>
      </c>
      <c r="J3086" t="s">
        <v>118</v>
      </c>
      <c r="K3086" t="s">
        <v>22</v>
      </c>
      <c r="L3086" t="s">
        <v>41</v>
      </c>
      <c r="M3086">
        <f t="shared" si="194"/>
        <v>0</v>
      </c>
      <c r="N3086" t="s">
        <v>24</v>
      </c>
      <c r="O3086" t="s">
        <v>1236</v>
      </c>
      <c r="P3086">
        <f t="shared" si="195"/>
        <v>13760</v>
      </c>
      <c r="Q3086">
        <v>16000</v>
      </c>
      <c r="R3086">
        <v>132</v>
      </c>
      <c r="S3086">
        <f t="shared" si="196"/>
        <v>1.8</v>
      </c>
    </row>
    <row r="3087" spans="1:19" x14ac:dyDescent="0.25">
      <c r="A3087" t="s">
        <v>84</v>
      </c>
      <c r="B3087" t="s">
        <v>6035</v>
      </c>
      <c r="C3087">
        <v>2017</v>
      </c>
      <c r="D3087">
        <f t="shared" si="193"/>
        <v>75960.847999999998</v>
      </c>
      <c r="E3087">
        <v>47200</v>
      </c>
      <c r="F3087" t="s">
        <v>6780</v>
      </c>
      <c r="G3087" t="s">
        <v>29</v>
      </c>
      <c r="H3087" t="s">
        <v>410</v>
      </c>
      <c r="I3087" t="s">
        <v>95</v>
      </c>
      <c r="J3087" t="s">
        <v>22</v>
      </c>
      <c r="K3087" t="s">
        <v>146</v>
      </c>
      <c r="L3087" t="s">
        <v>23</v>
      </c>
      <c r="M3087">
        <f t="shared" si="194"/>
        <v>1</v>
      </c>
      <c r="N3087" t="s">
        <v>24</v>
      </c>
      <c r="O3087" t="s">
        <v>272</v>
      </c>
      <c r="P3087">
        <f t="shared" si="195"/>
        <v>24940</v>
      </c>
      <c r="Q3087">
        <v>29000</v>
      </c>
      <c r="R3087">
        <v>340</v>
      </c>
      <c r="S3087">
        <f t="shared" si="196"/>
        <v>3</v>
      </c>
    </row>
    <row r="3088" spans="1:19" x14ac:dyDescent="0.25">
      <c r="A3088" t="s">
        <v>120</v>
      </c>
      <c r="B3088" t="s">
        <v>6781</v>
      </c>
      <c r="C3088">
        <v>2021</v>
      </c>
      <c r="D3088">
        <f t="shared" si="193"/>
        <v>28968.12</v>
      </c>
      <c r="E3088">
        <v>18000</v>
      </c>
      <c r="F3088" t="s">
        <v>3244</v>
      </c>
      <c r="G3088" t="s">
        <v>46</v>
      </c>
      <c r="H3088" t="s">
        <v>444</v>
      </c>
      <c r="I3088" t="s">
        <v>191</v>
      </c>
      <c r="J3088" t="s">
        <v>33</v>
      </c>
      <c r="K3088" t="s">
        <v>22</v>
      </c>
      <c r="L3088" t="s">
        <v>23</v>
      </c>
      <c r="M3088">
        <f t="shared" si="194"/>
        <v>1</v>
      </c>
      <c r="N3088" t="s">
        <v>24</v>
      </c>
      <c r="O3088" t="s">
        <v>109</v>
      </c>
      <c r="P3088">
        <f t="shared" si="195"/>
        <v>53320</v>
      </c>
      <c r="Q3088">
        <v>62000</v>
      </c>
      <c r="R3088">
        <v>362</v>
      </c>
      <c r="S3088">
        <f t="shared" si="196"/>
        <v>3</v>
      </c>
    </row>
    <row r="3089" spans="1:19" x14ac:dyDescent="0.25">
      <c r="A3089" t="s">
        <v>16</v>
      </c>
      <c r="B3089" t="s">
        <v>6782</v>
      </c>
      <c r="C3089">
        <v>2012</v>
      </c>
      <c r="D3089">
        <f t="shared" si="193"/>
        <v>254864.73843999999</v>
      </c>
      <c r="E3089">
        <v>158366</v>
      </c>
      <c r="F3089" t="s">
        <v>6783</v>
      </c>
      <c r="G3089" t="s">
        <v>46</v>
      </c>
      <c r="H3089" t="s">
        <v>3945</v>
      </c>
      <c r="I3089" t="s">
        <v>72</v>
      </c>
      <c r="J3089" t="s">
        <v>33</v>
      </c>
      <c r="K3089" t="s">
        <v>22</v>
      </c>
      <c r="L3089" t="s">
        <v>23</v>
      </c>
      <c r="M3089">
        <f t="shared" si="194"/>
        <v>1</v>
      </c>
      <c r="N3089" t="s">
        <v>24</v>
      </c>
      <c r="O3089" t="s">
        <v>2766</v>
      </c>
      <c r="P3089">
        <f t="shared" si="195"/>
        <v>7095</v>
      </c>
      <c r="Q3089">
        <v>8250</v>
      </c>
      <c r="R3089">
        <v>191</v>
      </c>
      <c r="S3089">
        <f t="shared" si="196"/>
        <v>2.5</v>
      </c>
    </row>
    <row r="3090" spans="1:19" x14ac:dyDescent="0.25">
      <c r="A3090" t="s">
        <v>68</v>
      </c>
      <c r="B3090" t="s">
        <v>6784</v>
      </c>
      <c r="C3090">
        <v>2017</v>
      </c>
      <c r="D3090">
        <f t="shared" si="193"/>
        <v>79984.198000000004</v>
      </c>
      <c r="E3090">
        <v>49700</v>
      </c>
      <c r="F3090" t="s">
        <v>2058</v>
      </c>
      <c r="G3090" t="s">
        <v>29</v>
      </c>
      <c r="H3090" t="s">
        <v>271</v>
      </c>
      <c r="I3090" t="s">
        <v>95</v>
      </c>
      <c r="J3090" t="s">
        <v>40</v>
      </c>
      <c r="K3090" t="s">
        <v>22</v>
      </c>
      <c r="L3090" t="s">
        <v>41</v>
      </c>
      <c r="M3090">
        <f t="shared" si="194"/>
        <v>0</v>
      </c>
      <c r="N3090" t="s">
        <v>24</v>
      </c>
      <c r="O3090" t="s">
        <v>722</v>
      </c>
      <c r="P3090">
        <f t="shared" si="195"/>
        <v>22360</v>
      </c>
      <c r="Q3090">
        <v>26000</v>
      </c>
      <c r="R3090">
        <v>228</v>
      </c>
      <c r="S3090">
        <f t="shared" si="196"/>
        <v>2</v>
      </c>
    </row>
    <row r="3091" spans="1:19" x14ac:dyDescent="0.25">
      <c r="A3091" t="s">
        <v>503</v>
      </c>
      <c r="B3091" t="s">
        <v>756</v>
      </c>
      <c r="C3091">
        <v>2010</v>
      </c>
      <c r="D3091">
        <f t="shared" si="193"/>
        <v>131161.21</v>
      </c>
      <c r="E3091">
        <v>81500</v>
      </c>
      <c r="F3091" t="s">
        <v>4740</v>
      </c>
      <c r="G3091" t="s">
        <v>29</v>
      </c>
      <c r="H3091" t="s">
        <v>2139</v>
      </c>
      <c r="I3091" t="s">
        <v>72</v>
      </c>
      <c r="J3091" t="s">
        <v>108</v>
      </c>
      <c r="K3091" t="s">
        <v>33</v>
      </c>
      <c r="L3091" t="s">
        <v>41</v>
      </c>
      <c r="M3091">
        <f t="shared" si="194"/>
        <v>0</v>
      </c>
      <c r="N3091" t="s">
        <v>24</v>
      </c>
      <c r="O3091" t="s">
        <v>4146</v>
      </c>
      <c r="P3091">
        <f t="shared" si="195"/>
        <v>10535</v>
      </c>
      <c r="Q3091">
        <v>12250</v>
      </c>
      <c r="R3091">
        <v>182</v>
      </c>
      <c r="S3091">
        <f t="shared" si="196"/>
        <v>2.4</v>
      </c>
    </row>
    <row r="3092" spans="1:19" x14ac:dyDescent="0.25">
      <c r="A3092" t="s">
        <v>68</v>
      </c>
      <c r="B3092" t="s">
        <v>197</v>
      </c>
      <c r="C3092">
        <v>2019</v>
      </c>
      <c r="D3092">
        <f t="shared" si="193"/>
        <v>27318.5465</v>
      </c>
      <c r="E3092">
        <v>16975</v>
      </c>
      <c r="F3092" t="s">
        <v>6785</v>
      </c>
      <c r="H3092" t="s">
        <v>3380</v>
      </c>
      <c r="I3092" t="s">
        <v>72</v>
      </c>
      <c r="J3092" t="s">
        <v>22</v>
      </c>
      <c r="K3092" t="s">
        <v>22</v>
      </c>
      <c r="L3092" t="s">
        <v>41</v>
      </c>
      <c r="M3092">
        <f t="shared" si="194"/>
        <v>0</v>
      </c>
      <c r="N3092" t="s">
        <v>24</v>
      </c>
      <c r="O3092" t="s">
        <v>6786</v>
      </c>
      <c r="P3092">
        <f t="shared" si="195"/>
        <v>23211.4</v>
      </c>
      <c r="Q3092">
        <v>26990</v>
      </c>
      <c r="R3092">
        <v>170</v>
      </c>
      <c r="S3092">
        <f t="shared" si="196"/>
        <v>0.65</v>
      </c>
    </row>
    <row r="3093" spans="1:19" x14ac:dyDescent="0.25">
      <c r="A3093" t="s">
        <v>277</v>
      </c>
      <c r="B3093" t="s">
        <v>4572</v>
      </c>
      <c r="C3093">
        <v>2018</v>
      </c>
      <c r="D3093">
        <f t="shared" si="193"/>
        <v>9638.3372600000002</v>
      </c>
      <c r="E3093">
        <v>5989</v>
      </c>
      <c r="F3093" t="s">
        <v>6787</v>
      </c>
      <c r="G3093" t="s">
        <v>29</v>
      </c>
      <c r="H3093" t="s">
        <v>6788</v>
      </c>
      <c r="I3093" t="s">
        <v>4921</v>
      </c>
      <c r="J3093" t="s">
        <v>6789</v>
      </c>
      <c r="K3093" t="s">
        <v>1324</v>
      </c>
      <c r="L3093" t="s">
        <v>41</v>
      </c>
      <c r="M3093">
        <f t="shared" si="194"/>
        <v>0</v>
      </c>
      <c r="O3093" t="s">
        <v>6790</v>
      </c>
      <c r="P3093">
        <f t="shared" si="195"/>
        <v>179740</v>
      </c>
      <c r="Q3093">
        <v>209000</v>
      </c>
      <c r="R3093" t="e">
        <v>#VALUE!</v>
      </c>
      <c r="S3093" t="e">
        <f t="shared" si="196"/>
        <v>#VALUE!</v>
      </c>
    </row>
    <row r="3094" spans="1:19" x14ac:dyDescent="0.25">
      <c r="A3094" t="s">
        <v>16</v>
      </c>
      <c r="B3094" t="s">
        <v>2917</v>
      </c>
      <c r="C3094">
        <v>2003</v>
      </c>
      <c r="D3094">
        <f t="shared" si="193"/>
        <v>25910.374</v>
      </c>
      <c r="E3094">
        <v>16100</v>
      </c>
      <c r="F3094" t="s">
        <v>6791</v>
      </c>
      <c r="G3094" t="s">
        <v>29</v>
      </c>
      <c r="H3094" t="s">
        <v>2919</v>
      </c>
      <c r="I3094" t="s">
        <v>454</v>
      </c>
      <c r="J3094" t="s">
        <v>214</v>
      </c>
      <c r="K3094" t="s">
        <v>146</v>
      </c>
      <c r="L3094" t="s">
        <v>41</v>
      </c>
      <c r="M3094">
        <f t="shared" si="194"/>
        <v>0</v>
      </c>
      <c r="N3094" t="s">
        <v>24</v>
      </c>
      <c r="O3094" t="s">
        <v>2980</v>
      </c>
      <c r="P3094">
        <f t="shared" si="195"/>
        <v>30530</v>
      </c>
      <c r="Q3094">
        <v>35500</v>
      </c>
      <c r="R3094">
        <v>390</v>
      </c>
      <c r="S3094">
        <f t="shared" si="196"/>
        <v>4.5999999999999996</v>
      </c>
    </row>
    <row r="3095" spans="1:19" x14ac:dyDescent="0.25">
      <c r="A3095" t="s">
        <v>84</v>
      </c>
      <c r="B3095" t="s">
        <v>3905</v>
      </c>
      <c r="C3095">
        <v>2020</v>
      </c>
      <c r="D3095">
        <f t="shared" si="193"/>
        <v>87266.461500000005</v>
      </c>
      <c r="E3095">
        <v>54225</v>
      </c>
      <c r="F3095" t="s">
        <v>6792</v>
      </c>
      <c r="G3095" t="s">
        <v>29</v>
      </c>
      <c r="H3095" t="s">
        <v>2142</v>
      </c>
      <c r="I3095" t="s">
        <v>72</v>
      </c>
      <c r="J3095" t="s">
        <v>118</v>
      </c>
      <c r="K3095" t="s">
        <v>118</v>
      </c>
      <c r="L3095" t="s">
        <v>41</v>
      </c>
      <c r="M3095">
        <f t="shared" si="194"/>
        <v>0</v>
      </c>
      <c r="N3095" t="s">
        <v>24</v>
      </c>
      <c r="O3095" t="s">
        <v>3792</v>
      </c>
      <c r="P3095">
        <f t="shared" si="195"/>
        <v>58050</v>
      </c>
      <c r="Q3095">
        <v>67500</v>
      </c>
      <c r="R3095">
        <v>518</v>
      </c>
      <c r="S3095">
        <f t="shared" si="196"/>
        <v>5</v>
      </c>
    </row>
    <row r="3096" spans="1:19" x14ac:dyDescent="0.25">
      <c r="A3096" t="s">
        <v>567</v>
      </c>
      <c r="B3096" t="s">
        <v>3822</v>
      </c>
      <c r="C3096">
        <v>2016</v>
      </c>
      <c r="D3096">
        <f t="shared" si="193"/>
        <v>144035.93</v>
      </c>
      <c r="E3096">
        <v>89500</v>
      </c>
      <c r="F3096" t="s">
        <v>5756</v>
      </c>
      <c r="G3096" t="s">
        <v>29</v>
      </c>
      <c r="H3096" t="s">
        <v>1841</v>
      </c>
      <c r="I3096" t="s">
        <v>72</v>
      </c>
      <c r="J3096" t="s">
        <v>22</v>
      </c>
      <c r="K3096" t="s">
        <v>33</v>
      </c>
      <c r="L3096" t="s">
        <v>41</v>
      </c>
      <c r="M3096">
        <f t="shared" si="194"/>
        <v>0</v>
      </c>
      <c r="N3096" t="s">
        <v>24</v>
      </c>
      <c r="O3096" t="s">
        <v>1024</v>
      </c>
      <c r="P3096">
        <f t="shared" si="195"/>
        <v>30100</v>
      </c>
      <c r="Q3096">
        <v>35000</v>
      </c>
      <c r="R3096">
        <v>410</v>
      </c>
      <c r="S3096">
        <f t="shared" si="196"/>
        <v>6.4</v>
      </c>
    </row>
    <row r="3097" spans="1:19" x14ac:dyDescent="0.25">
      <c r="A3097" t="s">
        <v>16</v>
      </c>
      <c r="B3097" t="s">
        <v>6793</v>
      </c>
      <c r="C3097">
        <v>2013</v>
      </c>
      <c r="D3097">
        <f t="shared" si="193"/>
        <v>140818.85934</v>
      </c>
      <c r="E3097">
        <v>87501</v>
      </c>
      <c r="F3097" t="s">
        <v>6794</v>
      </c>
      <c r="G3097" t="s">
        <v>19</v>
      </c>
      <c r="H3097" t="s">
        <v>6795</v>
      </c>
      <c r="I3097" t="s">
        <v>557</v>
      </c>
      <c r="J3097" t="s">
        <v>118</v>
      </c>
      <c r="K3097" t="s">
        <v>33</v>
      </c>
      <c r="L3097" t="s">
        <v>23</v>
      </c>
      <c r="M3097">
        <f t="shared" si="194"/>
        <v>1</v>
      </c>
      <c r="N3097" t="s">
        <v>24</v>
      </c>
      <c r="O3097" t="s">
        <v>6796</v>
      </c>
      <c r="P3097">
        <f t="shared" si="195"/>
        <v>15288.22</v>
      </c>
      <c r="Q3097">
        <v>17777</v>
      </c>
      <c r="R3097">
        <v>225</v>
      </c>
      <c r="S3097">
        <f t="shared" si="196"/>
        <v>4.5999999999999996</v>
      </c>
    </row>
    <row r="3098" spans="1:19" x14ac:dyDescent="0.25">
      <c r="A3098" t="s">
        <v>268</v>
      </c>
      <c r="B3098" t="s">
        <v>2436</v>
      </c>
      <c r="C3098">
        <v>2018</v>
      </c>
      <c r="D3098">
        <f t="shared" si="193"/>
        <v>19907.535800000001</v>
      </c>
      <c r="E3098">
        <v>12370</v>
      </c>
      <c r="F3098" t="s">
        <v>6797</v>
      </c>
      <c r="G3098" t="s">
        <v>29</v>
      </c>
      <c r="H3098" t="s">
        <v>2693</v>
      </c>
      <c r="I3098" t="s">
        <v>95</v>
      </c>
      <c r="J3098" t="s">
        <v>40</v>
      </c>
      <c r="K3098" t="s">
        <v>22</v>
      </c>
      <c r="L3098" t="s">
        <v>41</v>
      </c>
      <c r="M3098">
        <f t="shared" si="194"/>
        <v>0</v>
      </c>
      <c r="N3098" t="s">
        <v>24</v>
      </c>
      <c r="O3098" t="s">
        <v>549</v>
      </c>
      <c r="P3098">
        <f t="shared" si="195"/>
        <v>24854</v>
      </c>
      <c r="Q3098">
        <v>28900</v>
      </c>
      <c r="R3098">
        <v>189</v>
      </c>
      <c r="S3098">
        <f t="shared" si="196"/>
        <v>2</v>
      </c>
    </row>
    <row r="3099" spans="1:19" x14ac:dyDescent="0.25">
      <c r="A3099" t="s">
        <v>567</v>
      </c>
      <c r="B3099" t="s">
        <v>6798</v>
      </c>
      <c r="C3099">
        <v>2019</v>
      </c>
      <c r="D3099">
        <f t="shared" si="193"/>
        <v>20062.032439999999</v>
      </c>
      <c r="E3099">
        <v>12466</v>
      </c>
      <c r="F3099" t="s">
        <v>6799</v>
      </c>
      <c r="G3099" t="s">
        <v>29</v>
      </c>
      <c r="H3099" t="s">
        <v>1385</v>
      </c>
      <c r="I3099" t="s">
        <v>95</v>
      </c>
      <c r="J3099" t="s">
        <v>33</v>
      </c>
      <c r="K3099" t="s">
        <v>33</v>
      </c>
      <c r="L3099" t="s">
        <v>41</v>
      </c>
      <c r="M3099">
        <f t="shared" si="194"/>
        <v>0</v>
      </c>
      <c r="N3099" t="s">
        <v>24</v>
      </c>
      <c r="O3099" t="s">
        <v>5471</v>
      </c>
      <c r="P3099">
        <f t="shared" si="195"/>
        <v>24935.7</v>
      </c>
      <c r="Q3099">
        <v>28995</v>
      </c>
      <c r="R3099">
        <v>395</v>
      </c>
      <c r="S3099">
        <f t="shared" si="196"/>
        <v>5.7</v>
      </c>
    </row>
    <row r="3100" spans="1:19" x14ac:dyDescent="0.25">
      <c r="A3100" t="s">
        <v>328</v>
      </c>
      <c r="B3100" t="s">
        <v>5619</v>
      </c>
      <c r="C3100">
        <v>2011</v>
      </c>
      <c r="D3100">
        <f t="shared" si="193"/>
        <v>320258.65999999997</v>
      </c>
      <c r="E3100">
        <v>199000</v>
      </c>
      <c r="F3100" t="s">
        <v>3995</v>
      </c>
      <c r="G3100" t="s">
        <v>29</v>
      </c>
      <c r="H3100" t="s">
        <v>2459</v>
      </c>
      <c r="I3100" t="s">
        <v>107</v>
      </c>
      <c r="J3100" t="s">
        <v>214</v>
      </c>
      <c r="K3100" t="s">
        <v>146</v>
      </c>
      <c r="L3100" t="s">
        <v>23</v>
      </c>
      <c r="M3100">
        <f t="shared" si="194"/>
        <v>1</v>
      </c>
      <c r="N3100" t="s">
        <v>24</v>
      </c>
      <c r="O3100" t="s">
        <v>1519</v>
      </c>
      <c r="P3100">
        <f t="shared" si="195"/>
        <v>4730</v>
      </c>
      <c r="Q3100">
        <v>5500</v>
      </c>
      <c r="R3100">
        <v>227</v>
      </c>
      <c r="S3100">
        <f t="shared" si="196"/>
        <v>2.5</v>
      </c>
    </row>
    <row r="3101" spans="1:19" x14ac:dyDescent="0.25">
      <c r="A3101" t="s">
        <v>120</v>
      </c>
      <c r="B3101" t="s">
        <v>6322</v>
      </c>
      <c r="C3101">
        <v>2007</v>
      </c>
      <c r="D3101">
        <f t="shared" si="193"/>
        <v>125850.38800000001</v>
      </c>
      <c r="E3101">
        <v>78200</v>
      </c>
      <c r="F3101" t="s">
        <v>6800</v>
      </c>
      <c r="G3101" t="s">
        <v>29</v>
      </c>
      <c r="H3101" t="s">
        <v>6801</v>
      </c>
      <c r="I3101" t="s">
        <v>247</v>
      </c>
      <c r="J3101" t="s">
        <v>22</v>
      </c>
      <c r="K3101" t="s">
        <v>108</v>
      </c>
      <c r="L3101" t="s">
        <v>23</v>
      </c>
      <c r="M3101">
        <f t="shared" si="194"/>
        <v>1</v>
      </c>
      <c r="N3101" t="s">
        <v>24</v>
      </c>
      <c r="O3101" t="s">
        <v>793</v>
      </c>
      <c r="P3101">
        <f t="shared" si="195"/>
        <v>19779.14</v>
      </c>
      <c r="Q3101">
        <v>22999</v>
      </c>
      <c r="R3101">
        <v>510</v>
      </c>
      <c r="S3101">
        <f t="shared" si="196"/>
        <v>5.5</v>
      </c>
    </row>
    <row r="3102" spans="1:19" x14ac:dyDescent="0.25">
      <c r="A3102" t="s">
        <v>97</v>
      </c>
      <c r="B3102" t="s">
        <v>3857</v>
      </c>
      <c r="C3102">
        <v>2018</v>
      </c>
      <c r="D3102">
        <f t="shared" si="193"/>
        <v>35405.480000000003</v>
      </c>
      <c r="E3102">
        <v>22000</v>
      </c>
      <c r="F3102" t="s">
        <v>2567</v>
      </c>
      <c r="G3102" t="s">
        <v>46</v>
      </c>
      <c r="H3102" t="s">
        <v>3198</v>
      </c>
      <c r="I3102" t="s">
        <v>72</v>
      </c>
      <c r="J3102" t="s">
        <v>118</v>
      </c>
      <c r="K3102" t="s">
        <v>146</v>
      </c>
      <c r="L3102" t="s">
        <v>41</v>
      </c>
      <c r="M3102">
        <f t="shared" si="194"/>
        <v>0</v>
      </c>
      <c r="N3102" t="s">
        <v>24</v>
      </c>
      <c r="O3102" t="s">
        <v>1090</v>
      </c>
      <c r="P3102">
        <f t="shared" si="195"/>
        <v>25370</v>
      </c>
      <c r="Q3102">
        <v>29500</v>
      </c>
      <c r="R3102">
        <v>208</v>
      </c>
      <c r="S3102">
        <f t="shared" si="196"/>
        <v>2.5</v>
      </c>
    </row>
    <row r="3103" spans="1:19" x14ac:dyDescent="0.25">
      <c r="A3103" t="s">
        <v>503</v>
      </c>
      <c r="B3103" t="s">
        <v>6802</v>
      </c>
      <c r="C3103">
        <v>2016</v>
      </c>
      <c r="D3103">
        <f t="shared" si="193"/>
        <v>162213.4253</v>
      </c>
      <c r="E3103">
        <v>100795</v>
      </c>
      <c r="F3103" t="s">
        <v>6803</v>
      </c>
      <c r="G3103" t="s">
        <v>29</v>
      </c>
      <c r="H3103" t="s">
        <v>854</v>
      </c>
      <c r="I3103" t="s">
        <v>571</v>
      </c>
      <c r="J3103" t="s">
        <v>4348</v>
      </c>
      <c r="K3103" t="s">
        <v>813</v>
      </c>
      <c r="L3103" t="s">
        <v>23</v>
      </c>
      <c r="M3103">
        <f t="shared" si="194"/>
        <v>1</v>
      </c>
      <c r="N3103" t="s">
        <v>24</v>
      </c>
      <c r="O3103" t="s">
        <v>1264</v>
      </c>
      <c r="P3103">
        <f t="shared" si="195"/>
        <v>11175.7</v>
      </c>
      <c r="Q3103">
        <v>12995</v>
      </c>
      <c r="R3103" t="e">
        <v>#VALUE!</v>
      </c>
      <c r="S3103" t="e">
        <f t="shared" si="196"/>
        <v>#VALUE!</v>
      </c>
    </row>
    <row r="3104" spans="1:19" x14ac:dyDescent="0.25">
      <c r="A3104" t="s">
        <v>148</v>
      </c>
      <c r="B3104" t="s">
        <v>6804</v>
      </c>
      <c r="C3104">
        <v>2019</v>
      </c>
      <c r="D3104">
        <f t="shared" si="193"/>
        <v>160839.04894000001</v>
      </c>
      <c r="E3104">
        <v>99941</v>
      </c>
      <c r="F3104" t="s">
        <v>6805</v>
      </c>
      <c r="G3104" t="s">
        <v>29</v>
      </c>
      <c r="H3104" t="s">
        <v>854</v>
      </c>
      <c r="I3104" t="s">
        <v>571</v>
      </c>
      <c r="J3104" t="s">
        <v>855</v>
      </c>
      <c r="K3104" t="s">
        <v>266</v>
      </c>
      <c r="L3104" t="s">
        <v>41</v>
      </c>
      <c r="M3104">
        <f t="shared" si="194"/>
        <v>0</v>
      </c>
      <c r="N3104" t="s">
        <v>24</v>
      </c>
      <c r="O3104" t="s">
        <v>6806</v>
      </c>
      <c r="P3104">
        <f t="shared" si="195"/>
        <v>15321.76</v>
      </c>
      <c r="Q3104">
        <v>17816</v>
      </c>
      <c r="R3104" t="e">
        <v>#VALUE!</v>
      </c>
      <c r="S3104" t="e">
        <f t="shared" si="196"/>
        <v>#VALUE!</v>
      </c>
    </row>
    <row r="3105" spans="1:19" x14ac:dyDescent="0.25">
      <c r="A3105" t="s">
        <v>210</v>
      </c>
      <c r="B3105" t="s">
        <v>3600</v>
      </c>
      <c r="C3105">
        <v>2021</v>
      </c>
      <c r="D3105">
        <f t="shared" si="193"/>
        <v>37961.111920000003</v>
      </c>
      <c r="E3105">
        <v>23588</v>
      </c>
      <c r="F3105" t="s">
        <v>6807</v>
      </c>
      <c r="G3105" t="s">
        <v>29</v>
      </c>
      <c r="H3105" t="s">
        <v>570</v>
      </c>
      <c r="I3105" t="s">
        <v>31</v>
      </c>
      <c r="J3105" t="s">
        <v>2689</v>
      </c>
      <c r="K3105" t="s">
        <v>2228</v>
      </c>
      <c r="M3105">
        <f t="shared" si="194"/>
        <v>0</v>
      </c>
      <c r="O3105" t="s">
        <v>6808</v>
      </c>
      <c r="P3105">
        <f t="shared" si="195"/>
        <v>33224.379999999997</v>
      </c>
      <c r="Q3105">
        <v>38633</v>
      </c>
      <c r="R3105" t="e">
        <v>#VALUE!</v>
      </c>
      <c r="S3105" t="e">
        <f t="shared" si="196"/>
        <v>#VALUE!</v>
      </c>
    </row>
    <row r="3106" spans="1:19" x14ac:dyDescent="0.25">
      <c r="A3106" t="s">
        <v>210</v>
      </c>
      <c r="B3106" t="s">
        <v>6809</v>
      </c>
      <c r="C3106">
        <v>2003</v>
      </c>
      <c r="D3106">
        <f t="shared" si="193"/>
        <v>165762.01999999999</v>
      </c>
      <c r="E3106">
        <v>103000</v>
      </c>
      <c r="F3106" t="s">
        <v>1685</v>
      </c>
      <c r="G3106" t="s">
        <v>29</v>
      </c>
      <c r="H3106" t="s">
        <v>1272</v>
      </c>
      <c r="I3106" t="s">
        <v>72</v>
      </c>
      <c r="J3106" t="s">
        <v>22</v>
      </c>
      <c r="K3106" t="s">
        <v>33</v>
      </c>
      <c r="L3106" t="s">
        <v>41</v>
      </c>
      <c r="M3106">
        <f t="shared" si="194"/>
        <v>0</v>
      </c>
      <c r="N3106" t="s">
        <v>24</v>
      </c>
      <c r="O3106" t="s">
        <v>6810</v>
      </c>
      <c r="P3106">
        <f t="shared" si="195"/>
        <v>4472</v>
      </c>
      <c r="Q3106">
        <v>5200</v>
      </c>
      <c r="R3106">
        <v>210</v>
      </c>
      <c r="S3106">
        <f t="shared" si="196"/>
        <v>3.7</v>
      </c>
    </row>
    <row r="3107" spans="1:19" x14ac:dyDescent="0.25">
      <c r="A3107" t="s">
        <v>110</v>
      </c>
      <c r="B3107" t="s">
        <v>6811</v>
      </c>
      <c r="C3107">
        <v>2009</v>
      </c>
      <c r="D3107">
        <f t="shared" si="193"/>
        <v>147240.12594</v>
      </c>
      <c r="E3107">
        <v>91491</v>
      </c>
      <c r="F3107" t="s">
        <v>6812</v>
      </c>
      <c r="G3107" t="s">
        <v>29</v>
      </c>
      <c r="H3107" t="s">
        <v>4047</v>
      </c>
      <c r="I3107" t="s">
        <v>21</v>
      </c>
      <c r="J3107" t="s">
        <v>40</v>
      </c>
      <c r="K3107" t="s">
        <v>146</v>
      </c>
      <c r="L3107" t="s">
        <v>41</v>
      </c>
      <c r="M3107">
        <f t="shared" si="194"/>
        <v>0</v>
      </c>
      <c r="N3107" t="s">
        <v>24</v>
      </c>
      <c r="O3107" t="s">
        <v>763</v>
      </c>
      <c r="P3107">
        <f t="shared" si="195"/>
        <v>6020</v>
      </c>
      <c r="Q3107">
        <v>7000</v>
      </c>
      <c r="R3107">
        <v>300</v>
      </c>
      <c r="S3107">
        <f t="shared" si="196"/>
        <v>4.2</v>
      </c>
    </row>
    <row r="3108" spans="1:19" x14ac:dyDescent="0.25">
      <c r="A3108" t="s">
        <v>237</v>
      </c>
      <c r="B3108" t="s">
        <v>5057</v>
      </c>
      <c r="C3108">
        <v>2020</v>
      </c>
      <c r="D3108">
        <f t="shared" si="193"/>
        <v>37225.643539999997</v>
      </c>
      <c r="E3108">
        <v>23131</v>
      </c>
      <c r="F3108" t="s">
        <v>6813</v>
      </c>
      <c r="G3108" t="s">
        <v>29</v>
      </c>
      <c r="H3108" t="s">
        <v>1002</v>
      </c>
      <c r="I3108" t="s">
        <v>289</v>
      </c>
      <c r="J3108" t="s">
        <v>6814</v>
      </c>
      <c r="K3108" t="s">
        <v>22</v>
      </c>
      <c r="L3108" t="s">
        <v>23</v>
      </c>
      <c r="M3108">
        <f t="shared" si="194"/>
        <v>1</v>
      </c>
      <c r="O3108" t="s">
        <v>6815</v>
      </c>
      <c r="P3108">
        <f t="shared" si="195"/>
        <v>20415.54</v>
      </c>
      <c r="Q3108">
        <v>23739</v>
      </c>
      <c r="R3108" t="e">
        <v>#VALUE!</v>
      </c>
      <c r="S3108" t="e">
        <f t="shared" si="196"/>
        <v>#VALUE!</v>
      </c>
    </row>
    <row r="3109" spans="1:19" x14ac:dyDescent="0.25">
      <c r="A3109" t="s">
        <v>450</v>
      </c>
      <c r="B3109" t="s">
        <v>6386</v>
      </c>
      <c r="C3109">
        <v>2019</v>
      </c>
      <c r="D3109">
        <f t="shared" si="193"/>
        <v>123919.18</v>
      </c>
      <c r="E3109">
        <v>77000</v>
      </c>
      <c r="F3109" t="s">
        <v>1330</v>
      </c>
      <c r="G3109" t="s">
        <v>29</v>
      </c>
      <c r="H3109" t="s">
        <v>3688</v>
      </c>
      <c r="I3109" t="s">
        <v>521</v>
      </c>
      <c r="J3109" t="s">
        <v>33</v>
      </c>
      <c r="K3109" t="s">
        <v>33</v>
      </c>
      <c r="L3109" t="s">
        <v>23</v>
      </c>
      <c r="M3109">
        <f t="shared" si="194"/>
        <v>1</v>
      </c>
      <c r="N3109" t="s">
        <v>24</v>
      </c>
      <c r="O3109" t="s">
        <v>6816</v>
      </c>
      <c r="P3109">
        <f t="shared" si="195"/>
        <v>16124.14</v>
      </c>
      <c r="Q3109">
        <v>18749</v>
      </c>
      <c r="R3109">
        <v>175</v>
      </c>
      <c r="S3109">
        <f t="shared" si="196"/>
        <v>2.5</v>
      </c>
    </row>
    <row r="3110" spans="1:19" x14ac:dyDescent="0.25">
      <c r="A3110" t="s">
        <v>84</v>
      </c>
      <c r="B3110" t="s">
        <v>6455</v>
      </c>
      <c r="C3110">
        <v>2019</v>
      </c>
      <c r="D3110">
        <f t="shared" si="193"/>
        <v>32991.47</v>
      </c>
      <c r="E3110">
        <v>20500</v>
      </c>
      <c r="F3110" t="s">
        <v>1486</v>
      </c>
      <c r="G3110" t="s">
        <v>29</v>
      </c>
      <c r="H3110" t="s">
        <v>2355</v>
      </c>
      <c r="I3110" t="s">
        <v>72</v>
      </c>
      <c r="J3110" t="s">
        <v>118</v>
      </c>
      <c r="K3110" t="s">
        <v>118</v>
      </c>
      <c r="L3110" t="s">
        <v>41</v>
      </c>
      <c r="M3110">
        <f t="shared" si="194"/>
        <v>0</v>
      </c>
      <c r="N3110" t="s">
        <v>24</v>
      </c>
      <c r="O3110" t="s">
        <v>826</v>
      </c>
      <c r="P3110">
        <f t="shared" si="195"/>
        <v>65360</v>
      </c>
      <c r="Q3110">
        <v>76000</v>
      </c>
      <c r="R3110">
        <v>380</v>
      </c>
      <c r="S3110">
        <f t="shared" si="196"/>
        <v>3</v>
      </c>
    </row>
    <row r="3111" spans="1:19" x14ac:dyDescent="0.25">
      <c r="A3111" t="s">
        <v>79</v>
      </c>
      <c r="B3111" t="s">
        <v>1904</v>
      </c>
      <c r="C3111">
        <v>2022</v>
      </c>
      <c r="D3111">
        <f t="shared" si="193"/>
        <v>804.67</v>
      </c>
      <c r="E3111">
        <v>500</v>
      </c>
      <c r="F3111" t="s">
        <v>841</v>
      </c>
      <c r="H3111" t="s">
        <v>1906</v>
      </c>
      <c r="I3111" t="s">
        <v>72</v>
      </c>
      <c r="J3111" t="s">
        <v>118</v>
      </c>
      <c r="K3111" t="s">
        <v>22</v>
      </c>
      <c r="L3111" t="s">
        <v>41</v>
      </c>
      <c r="M3111">
        <f t="shared" si="194"/>
        <v>0</v>
      </c>
      <c r="N3111" t="s">
        <v>24</v>
      </c>
      <c r="O3111" t="s">
        <v>1422</v>
      </c>
      <c r="P3111">
        <f t="shared" si="195"/>
        <v>39474</v>
      </c>
      <c r="Q3111">
        <v>45900</v>
      </c>
      <c r="R3111">
        <v>425</v>
      </c>
      <c r="S3111" t="e">
        <f t="shared" si="196"/>
        <v>#VALUE!</v>
      </c>
    </row>
    <row r="3112" spans="1:19" x14ac:dyDescent="0.25">
      <c r="A3112" t="s">
        <v>35</v>
      </c>
      <c r="B3112" t="s">
        <v>1732</v>
      </c>
      <c r="C3112">
        <v>2019</v>
      </c>
      <c r="D3112">
        <f t="shared" si="193"/>
        <v>80161.225399999996</v>
      </c>
      <c r="E3112">
        <v>49810</v>
      </c>
      <c r="F3112" t="s">
        <v>6817</v>
      </c>
      <c r="G3112" t="s">
        <v>29</v>
      </c>
      <c r="H3112" t="s">
        <v>342</v>
      </c>
      <c r="I3112" t="s">
        <v>95</v>
      </c>
      <c r="J3112" t="s">
        <v>33</v>
      </c>
      <c r="K3112" t="s">
        <v>22</v>
      </c>
      <c r="L3112" t="s">
        <v>23</v>
      </c>
      <c r="M3112">
        <f t="shared" si="194"/>
        <v>1</v>
      </c>
      <c r="N3112" t="s">
        <v>24</v>
      </c>
      <c r="O3112" t="s">
        <v>3723</v>
      </c>
      <c r="P3112">
        <f t="shared" si="195"/>
        <v>29154</v>
      </c>
      <c r="Q3112">
        <v>33900</v>
      </c>
      <c r="R3112">
        <v>302</v>
      </c>
      <c r="S3112">
        <f t="shared" si="196"/>
        <v>3.5</v>
      </c>
    </row>
    <row r="3113" spans="1:19" x14ac:dyDescent="0.25">
      <c r="A3113" t="s">
        <v>237</v>
      </c>
      <c r="B3113" t="s">
        <v>6040</v>
      </c>
      <c r="C3113">
        <v>2022</v>
      </c>
      <c r="D3113">
        <f t="shared" si="193"/>
        <v>32555.33886</v>
      </c>
      <c r="E3113">
        <v>20229</v>
      </c>
      <c r="F3113" t="s">
        <v>6818</v>
      </c>
      <c r="G3113" t="s">
        <v>29</v>
      </c>
      <c r="H3113" t="s">
        <v>758</v>
      </c>
      <c r="I3113" t="s">
        <v>289</v>
      </c>
      <c r="J3113" t="s">
        <v>22</v>
      </c>
      <c r="K3113" t="s">
        <v>22</v>
      </c>
      <c r="L3113" t="s">
        <v>41</v>
      </c>
      <c r="M3113">
        <f t="shared" si="194"/>
        <v>0</v>
      </c>
      <c r="O3113" t="s">
        <v>6819</v>
      </c>
      <c r="P3113">
        <f t="shared" si="195"/>
        <v>31585.22</v>
      </c>
      <c r="Q3113">
        <v>36727</v>
      </c>
      <c r="R3113" t="e">
        <v>#VALUE!</v>
      </c>
      <c r="S3113" t="e">
        <f t="shared" si="196"/>
        <v>#VALUE!</v>
      </c>
    </row>
    <row r="3114" spans="1:19" x14ac:dyDescent="0.25">
      <c r="A3114" t="s">
        <v>690</v>
      </c>
      <c r="B3114" t="s">
        <v>1080</v>
      </c>
      <c r="C3114">
        <v>2021</v>
      </c>
      <c r="D3114">
        <f t="shared" si="193"/>
        <v>16991.41172</v>
      </c>
      <c r="E3114">
        <v>10558</v>
      </c>
      <c r="F3114" t="s">
        <v>6820</v>
      </c>
      <c r="G3114" t="s">
        <v>29</v>
      </c>
      <c r="H3114" t="s">
        <v>1592</v>
      </c>
      <c r="I3114" t="s">
        <v>95</v>
      </c>
      <c r="J3114" t="s">
        <v>118</v>
      </c>
      <c r="K3114" t="s">
        <v>22</v>
      </c>
      <c r="L3114" t="s">
        <v>41</v>
      </c>
      <c r="M3114">
        <f t="shared" si="194"/>
        <v>0</v>
      </c>
      <c r="N3114" t="s">
        <v>24</v>
      </c>
      <c r="O3114" t="s">
        <v>1510</v>
      </c>
      <c r="P3114">
        <f t="shared" si="195"/>
        <v>64500</v>
      </c>
      <c r="Q3114">
        <v>75000</v>
      </c>
      <c r="R3114">
        <v>505</v>
      </c>
      <c r="S3114">
        <f t="shared" si="196"/>
        <v>2.9</v>
      </c>
    </row>
    <row r="3115" spans="1:19" x14ac:dyDescent="0.25">
      <c r="A3115" t="s">
        <v>68</v>
      </c>
      <c r="B3115" t="s">
        <v>4309</v>
      </c>
      <c r="C3115">
        <v>2005</v>
      </c>
      <c r="D3115">
        <f t="shared" si="193"/>
        <v>95433.861999999994</v>
      </c>
      <c r="E3115">
        <v>59300</v>
      </c>
      <c r="F3115" t="s">
        <v>6821</v>
      </c>
      <c r="G3115" t="s">
        <v>29</v>
      </c>
      <c r="H3115" t="s">
        <v>881</v>
      </c>
      <c r="I3115" t="s">
        <v>454</v>
      </c>
      <c r="J3115" t="s">
        <v>214</v>
      </c>
      <c r="K3115" t="s">
        <v>22</v>
      </c>
      <c r="L3115" t="s">
        <v>41</v>
      </c>
      <c r="M3115">
        <f t="shared" si="194"/>
        <v>0</v>
      </c>
      <c r="N3115" t="s">
        <v>24</v>
      </c>
      <c r="O3115" t="s">
        <v>6822</v>
      </c>
      <c r="P3115">
        <f t="shared" si="195"/>
        <v>26574</v>
      </c>
      <c r="Q3115">
        <v>30900</v>
      </c>
      <c r="R3115">
        <v>225</v>
      </c>
      <c r="S3115">
        <f t="shared" si="196"/>
        <v>3</v>
      </c>
    </row>
    <row r="3116" spans="1:19" x14ac:dyDescent="0.25">
      <c r="A3116" t="s">
        <v>6823</v>
      </c>
      <c r="B3116" t="s">
        <v>6824</v>
      </c>
      <c r="C3116">
        <v>2004</v>
      </c>
      <c r="D3116">
        <f t="shared" si="193"/>
        <v>55126.33236</v>
      </c>
      <c r="E3116">
        <v>34254</v>
      </c>
      <c r="F3116" t="s">
        <v>6825</v>
      </c>
      <c r="G3116" t="s">
        <v>29</v>
      </c>
      <c r="H3116" t="s">
        <v>6826</v>
      </c>
      <c r="I3116" t="s">
        <v>247</v>
      </c>
      <c r="J3116" t="s">
        <v>108</v>
      </c>
      <c r="K3116" t="s">
        <v>136</v>
      </c>
      <c r="L3116" t="s">
        <v>41</v>
      </c>
      <c r="M3116">
        <f t="shared" si="194"/>
        <v>0</v>
      </c>
      <c r="N3116" t="s">
        <v>24</v>
      </c>
      <c r="O3116" t="s">
        <v>6827</v>
      </c>
      <c r="P3116">
        <f t="shared" si="195"/>
        <v>55255</v>
      </c>
      <c r="Q3116">
        <v>64250</v>
      </c>
      <c r="R3116">
        <v>543</v>
      </c>
      <c r="S3116">
        <f t="shared" si="196"/>
        <v>5.5</v>
      </c>
    </row>
    <row r="3117" spans="1:19" x14ac:dyDescent="0.25">
      <c r="A3117" t="s">
        <v>35</v>
      </c>
      <c r="B3117" t="s">
        <v>6828</v>
      </c>
      <c r="C3117">
        <v>2021</v>
      </c>
      <c r="D3117">
        <f t="shared" si="193"/>
        <v>39209.959759999998</v>
      </c>
      <c r="E3117">
        <v>24364</v>
      </c>
      <c r="F3117" t="s">
        <v>6829</v>
      </c>
      <c r="G3117" t="s">
        <v>29</v>
      </c>
      <c r="H3117" t="s">
        <v>6830</v>
      </c>
      <c r="I3117" t="s">
        <v>39</v>
      </c>
      <c r="J3117" t="s">
        <v>6831</v>
      </c>
      <c r="K3117" t="s">
        <v>6832</v>
      </c>
      <c r="L3117" t="s">
        <v>41</v>
      </c>
      <c r="M3117">
        <f t="shared" si="194"/>
        <v>0</v>
      </c>
      <c r="O3117" t="s">
        <v>417</v>
      </c>
      <c r="P3117">
        <f t="shared" si="195"/>
        <v>32678.28</v>
      </c>
      <c r="Q3117">
        <v>37998</v>
      </c>
      <c r="R3117" t="e">
        <v>#VALUE!</v>
      </c>
      <c r="S3117">
        <f t="shared" si="196"/>
        <v>2.5</v>
      </c>
    </row>
    <row r="3118" spans="1:19" x14ac:dyDescent="0.25">
      <c r="A3118" t="s">
        <v>120</v>
      </c>
      <c r="B3118" t="s">
        <v>243</v>
      </c>
      <c r="C3118">
        <v>2016</v>
      </c>
      <c r="D3118">
        <f t="shared" si="193"/>
        <v>224020.128</v>
      </c>
      <c r="E3118">
        <v>139200</v>
      </c>
      <c r="F3118" t="s">
        <v>6833</v>
      </c>
      <c r="G3118" t="s">
        <v>245</v>
      </c>
      <c r="H3118" t="s">
        <v>5030</v>
      </c>
      <c r="I3118" t="s">
        <v>72</v>
      </c>
      <c r="J3118" t="s">
        <v>118</v>
      </c>
      <c r="K3118" t="s">
        <v>22</v>
      </c>
      <c r="L3118" t="s">
        <v>23</v>
      </c>
      <c r="M3118">
        <f t="shared" si="194"/>
        <v>1</v>
      </c>
      <c r="N3118" t="s">
        <v>24</v>
      </c>
      <c r="O3118" t="s">
        <v>1463</v>
      </c>
      <c r="P3118">
        <f t="shared" si="195"/>
        <v>18920</v>
      </c>
      <c r="Q3118">
        <v>22000</v>
      </c>
      <c r="R3118">
        <v>161</v>
      </c>
      <c r="S3118">
        <f t="shared" si="196"/>
        <v>2.1</v>
      </c>
    </row>
    <row r="3119" spans="1:19" x14ac:dyDescent="0.25">
      <c r="A3119" t="s">
        <v>120</v>
      </c>
      <c r="B3119" t="s">
        <v>2735</v>
      </c>
      <c r="C3119">
        <v>2012</v>
      </c>
      <c r="D3119">
        <f t="shared" si="193"/>
        <v>132039.90964</v>
      </c>
      <c r="E3119">
        <v>82046</v>
      </c>
      <c r="F3119" t="s">
        <v>6834</v>
      </c>
      <c r="G3119" t="s">
        <v>29</v>
      </c>
      <c r="H3119" t="s">
        <v>342</v>
      </c>
      <c r="I3119" t="s">
        <v>48</v>
      </c>
      <c r="J3119" t="s">
        <v>22</v>
      </c>
      <c r="K3119" t="s">
        <v>146</v>
      </c>
      <c r="L3119" t="s">
        <v>41</v>
      </c>
      <c r="M3119">
        <f t="shared" si="194"/>
        <v>0</v>
      </c>
      <c r="N3119" t="s">
        <v>24</v>
      </c>
      <c r="O3119" t="s">
        <v>1973</v>
      </c>
      <c r="P3119">
        <f t="shared" si="195"/>
        <v>12039.14</v>
      </c>
      <c r="Q3119">
        <v>13999</v>
      </c>
      <c r="R3119">
        <v>302</v>
      </c>
      <c r="S3119">
        <f t="shared" si="196"/>
        <v>3.5</v>
      </c>
    </row>
    <row r="3120" spans="1:19" x14ac:dyDescent="0.25">
      <c r="A3120" t="s">
        <v>125</v>
      </c>
      <c r="B3120" t="s">
        <v>5865</v>
      </c>
      <c r="C3120">
        <v>1997</v>
      </c>
      <c r="D3120">
        <f t="shared" si="193"/>
        <v>458661.9</v>
      </c>
      <c r="E3120">
        <v>285000</v>
      </c>
      <c r="F3120" t="s">
        <v>6835</v>
      </c>
      <c r="G3120" t="s">
        <v>29</v>
      </c>
      <c r="H3120" t="s">
        <v>6836</v>
      </c>
      <c r="I3120" t="s">
        <v>557</v>
      </c>
      <c r="J3120" t="s">
        <v>118</v>
      </c>
      <c r="K3120" t="s">
        <v>33</v>
      </c>
      <c r="L3120" t="s">
        <v>41</v>
      </c>
      <c r="M3120">
        <f t="shared" si="194"/>
        <v>0</v>
      </c>
      <c r="N3120" t="s">
        <v>24</v>
      </c>
      <c r="O3120" t="s">
        <v>6837</v>
      </c>
      <c r="P3120">
        <f t="shared" si="195"/>
        <v>5503.14</v>
      </c>
      <c r="Q3120">
        <v>6399</v>
      </c>
      <c r="R3120">
        <v>230</v>
      </c>
      <c r="S3120">
        <f t="shared" si="196"/>
        <v>5.2</v>
      </c>
    </row>
    <row r="3121" spans="1:19" x14ac:dyDescent="0.25">
      <c r="A3121" t="s">
        <v>567</v>
      </c>
      <c r="B3121" t="s">
        <v>4221</v>
      </c>
      <c r="C3121">
        <v>2017</v>
      </c>
      <c r="D3121">
        <f t="shared" si="193"/>
        <v>42275.752460000003</v>
      </c>
      <c r="E3121">
        <v>26269</v>
      </c>
      <c r="F3121" t="s">
        <v>6838</v>
      </c>
      <c r="G3121" t="s">
        <v>19</v>
      </c>
      <c r="H3121" t="s">
        <v>2997</v>
      </c>
      <c r="I3121" t="s">
        <v>31</v>
      </c>
      <c r="J3121" t="s">
        <v>572</v>
      </c>
      <c r="K3121" t="s">
        <v>22</v>
      </c>
      <c r="L3121" t="s">
        <v>23</v>
      </c>
      <c r="M3121">
        <f t="shared" si="194"/>
        <v>1</v>
      </c>
      <c r="O3121" t="s">
        <v>6839</v>
      </c>
      <c r="P3121">
        <f t="shared" si="195"/>
        <v>21764.02</v>
      </c>
      <c r="Q3121">
        <v>25307</v>
      </c>
      <c r="R3121" t="e">
        <v>#VALUE!</v>
      </c>
      <c r="S3121" t="e">
        <f t="shared" si="196"/>
        <v>#VALUE!</v>
      </c>
    </row>
    <row r="3122" spans="1:19" x14ac:dyDescent="0.25">
      <c r="A3122" t="s">
        <v>857</v>
      </c>
      <c r="B3122" t="s">
        <v>6840</v>
      </c>
      <c r="C3122">
        <v>2016</v>
      </c>
      <c r="D3122">
        <f t="shared" si="193"/>
        <v>204597.00354000001</v>
      </c>
      <c r="E3122">
        <v>127131</v>
      </c>
      <c r="F3122" t="s">
        <v>6841</v>
      </c>
      <c r="G3122" t="s">
        <v>29</v>
      </c>
      <c r="H3122" t="s">
        <v>3891</v>
      </c>
      <c r="I3122" t="s">
        <v>72</v>
      </c>
      <c r="J3122" t="s">
        <v>108</v>
      </c>
      <c r="K3122" t="s">
        <v>136</v>
      </c>
      <c r="L3122" t="s">
        <v>23</v>
      </c>
      <c r="M3122">
        <f t="shared" si="194"/>
        <v>1</v>
      </c>
      <c r="N3122" t="s">
        <v>24</v>
      </c>
      <c r="O3122" t="s">
        <v>6842</v>
      </c>
      <c r="P3122">
        <f t="shared" si="195"/>
        <v>14422.199999999999</v>
      </c>
      <c r="Q3122">
        <v>16770</v>
      </c>
      <c r="R3122">
        <v>227</v>
      </c>
      <c r="S3122">
        <f t="shared" si="196"/>
        <v>2.5</v>
      </c>
    </row>
    <row r="3123" spans="1:19" x14ac:dyDescent="0.25">
      <c r="A3123" t="s">
        <v>277</v>
      </c>
      <c r="B3123" t="s">
        <v>6576</v>
      </c>
      <c r="C3123">
        <v>2019</v>
      </c>
      <c r="D3123">
        <f t="shared" si="193"/>
        <v>49889.54</v>
      </c>
      <c r="E3123">
        <v>31000</v>
      </c>
      <c r="F3123" t="s">
        <v>2384</v>
      </c>
      <c r="G3123" t="s">
        <v>29</v>
      </c>
      <c r="H3123" t="s">
        <v>6843</v>
      </c>
      <c r="I3123" t="s">
        <v>107</v>
      </c>
      <c r="J3123" t="s">
        <v>118</v>
      </c>
      <c r="K3123" t="s">
        <v>22</v>
      </c>
      <c r="L3123" t="s">
        <v>41</v>
      </c>
      <c r="M3123">
        <f t="shared" si="194"/>
        <v>0</v>
      </c>
      <c r="N3123" t="s">
        <v>24</v>
      </c>
      <c r="O3123" t="s">
        <v>4369</v>
      </c>
      <c r="P3123">
        <f t="shared" si="195"/>
        <v>154714</v>
      </c>
      <c r="Q3123">
        <v>179900</v>
      </c>
      <c r="R3123">
        <v>580</v>
      </c>
      <c r="S3123">
        <f t="shared" si="196"/>
        <v>3.8</v>
      </c>
    </row>
    <row r="3124" spans="1:19" x14ac:dyDescent="0.25">
      <c r="A3124" t="s">
        <v>68</v>
      </c>
      <c r="B3124" t="s">
        <v>1468</v>
      </c>
      <c r="C3124">
        <v>2021</v>
      </c>
      <c r="D3124">
        <f t="shared" si="193"/>
        <v>43452.18</v>
      </c>
      <c r="E3124">
        <v>27000</v>
      </c>
      <c r="F3124" t="s">
        <v>4271</v>
      </c>
      <c r="G3124" t="s">
        <v>29</v>
      </c>
      <c r="H3124" t="s">
        <v>371</v>
      </c>
      <c r="I3124" t="s">
        <v>95</v>
      </c>
      <c r="J3124" t="s">
        <v>22</v>
      </c>
      <c r="K3124" t="s">
        <v>108</v>
      </c>
      <c r="L3124" t="s">
        <v>41</v>
      </c>
      <c r="M3124">
        <f t="shared" si="194"/>
        <v>0</v>
      </c>
      <c r="N3124" t="s">
        <v>24</v>
      </c>
      <c r="O3124" t="s">
        <v>6844</v>
      </c>
      <c r="P3124">
        <f t="shared" si="195"/>
        <v>33024</v>
      </c>
      <c r="Q3124">
        <v>38400</v>
      </c>
      <c r="R3124">
        <v>248</v>
      </c>
      <c r="S3124">
        <f t="shared" si="196"/>
        <v>2</v>
      </c>
    </row>
    <row r="3125" spans="1:19" x14ac:dyDescent="0.25">
      <c r="A3125" t="s">
        <v>210</v>
      </c>
      <c r="B3125" t="s">
        <v>2485</v>
      </c>
      <c r="C3125">
        <v>2015</v>
      </c>
      <c r="D3125">
        <f t="shared" si="193"/>
        <v>150312.356</v>
      </c>
      <c r="E3125">
        <v>93400</v>
      </c>
      <c r="F3125" t="s">
        <v>2622</v>
      </c>
      <c r="G3125" t="s">
        <v>19</v>
      </c>
      <c r="H3125" t="s">
        <v>3353</v>
      </c>
      <c r="I3125" t="s">
        <v>72</v>
      </c>
      <c r="J3125" t="s">
        <v>118</v>
      </c>
      <c r="K3125" t="s">
        <v>22</v>
      </c>
      <c r="L3125" t="s">
        <v>41</v>
      </c>
      <c r="M3125">
        <f t="shared" si="194"/>
        <v>0</v>
      </c>
      <c r="N3125" t="s">
        <v>24</v>
      </c>
      <c r="O3125" t="s">
        <v>1948</v>
      </c>
      <c r="P3125">
        <f t="shared" si="195"/>
        <v>16254</v>
      </c>
      <c r="Q3125">
        <v>18900</v>
      </c>
      <c r="R3125">
        <v>290</v>
      </c>
      <c r="S3125">
        <f t="shared" si="196"/>
        <v>3.6</v>
      </c>
    </row>
    <row r="3126" spans="1:19" x14ac:dyDescent="0.25">
      <c r="A3126" t="s">
        <v>68</v>
      </c>
      <c r="B3126" t="s">
        <v>640</v>
      </c>
      <c r="C3126">
        <v>2021</v>
      </c>
      <c r="D3126">
        <f t="shared" si="193"/>
        <v>14805.928</v>
      </c>
      <c r="E3126">
        <v>9200</v>
      </c>
      <c r="F3126" t="s">
        <v>6845</v>
      </c>
      <c r="G3126" t="s">
        <v>46</v>
      </c>
      <c r="H3126" t="s">
        <v>3287</v>
      </c>
      <c r="I3126" t="s">
        <v>95</v>
      </c>
      <c r="J3126" t="s">
        <v>118</v>
      </c>
      <c r="K3126" t="s">
        <v>108</v>
      </c>
      <c r="L3126" t="s">
        <v>23</v>
      </c>
      <c r="M3126">
        <f t="shared" si="194"/>
        <v>1</v>
      </c>
      <c r="N3126" t="s">
        <v>24</v>
      </c>
      <c r="O3126" t="s">
        <v>6846</v>
      </c>
      <c r="P3126">
        <f t="shared" si="195"/>
        <v>61232</v>
      </c>
      <c r="Q3126">
        <v>71200</v>
      </c>
      <c r="R3126">
        <v>335</v>
      </c>
      <c r="S3126">
        <f t="shared" si="196"/>
        <v>3</v>
      </c>
    </row>
    <row r="3127" spans="1:19" x14ac:dyDescent="0.25">
      <c r="A3127" t="s">
        <v>120</v>
      </c>
      <c r="B3127" t="s">
        <v>917</v>
      </c>
      <c r="C3127">
        <v>2014</v>
      </c>
      <c r="D3127">
        <f t="shared" si="193"/>
        <v>123677.77899999999</v>
      </c>
      <c r="E3127">
        <v>76850</v>
      </c>
      <c r="F3127" t="s">
        <v>6847</v>
      </c>
      <c r="G3127" t="s">
        <v>29</v>
      </c>
      <c r="H3127" t="s">
        <v>2035</v>
      </c>
      <c r="I3127" t="s">
        <v>48</v>
      </c>
      <c r="J3127" t="s">
        <v>108</v>
      </c>
      <c r="K3127" t="s">
        <v>146</v>
      </c>
      <c r="L3127" t="s">
        <v>23</v>
      </c>
      <c r="M3127">
        <f t="shared" si="194"/>
        <v>1</v>
      </c>
      <c r="N3127" t="s">
        <v>24</v>
      </c>
      <c r="O3127" t="s">
        <v>4260</v>
      </c>
      <c r="P3127">
        <f t="shared" si="195"/>
        <v>28379.14</v>
      </c>
      <c r="Q3127">
        <v>32999</v>
      </c>
      <c r="R3127">
        <v>429</v>
      </c>
      <c r="S3127">
        <f t="shared" si="196"/>
        <v>4.7</v>
      </c>
    </row>
    <row r="3128" spans="1:19" x14ac:dyDescent="0.25">
      <c r="A3128" t="s">
        <v>232</v>
      </c>
      <c r="B3128" t="s">
        <v>376</v>
      </c>
      <c r="C3128">
        <v>2016</v>
      </c>
      <c r="D3128">
        <f t="shared" si="193"/>
        <v>98427.234400000001</v>
      </c>
      <c r="E3128">
        <v>61160</v>
      </c>
      <c r="F3128" t="s">
        <v>6848</v>
      </c>
      <c r="G3128" t="s">
        <v>29</v>
      </c>
      <c r="H3128" t="s">
        <v>378</v>
      </c>
      <c r="I3128" t="s">
        <v>72</v>
      </c>
      <c r="J3128" t="s">
        <v>22</v>
      </c>
      <c r="K3128" t="s">
        <v>22</v>
      </c>
      <c r="L3128" t="s">
        <v>23</v>
      </c>
      <c r="M3128">
        <f t="shared" si="194"/>
        <v>1</v>
      </c>
      <c r="N3128" t="s">
        <v>24</v>
      </c>
      <c r="O3128" t="s">
        <v>2081</v>
      </c>
      <c r="P3128">
        <f t="shared" si="195"/>
        <v>84280</v>
      </c>
      <c r="Q3128">
        <v>98000</v>
      </c>
      <c r="R3128">
        <v>582</v>
      </c>
      <c r="S3128">
        <f t="shared" si="196"/>
        <v>6</v>
      </c>
    </row>
    <row r="3129" spans="1:19" x14ac:dyDescent="0.25">
      <c r="A3129" t="s">
        <v>210</v>
      </c>
      <c r="B3129" t="s">
        <v>6849</v>
      </c>
      <c r="C3129">
        <v>2005</v>
      </c>
      <c r="D3129">
        <f t="shared" si="193"/>
        <v>234963.63999999998</v>
      </c>
      <c r="E3129">
        <v>146000</v>
      </c>
      <c r="F3129" t="s">
        <v>1733</v>
      </c>
      <c r="G3129" t="s">
        <v>29</v>
      </c>
      <c r="H3129" t="s">
        <v>2525</v>
      </c>
      <c r="I3129" t="s">
        <v>72</v>
      </c>
      <c r="J3129" t="s">
        <v>214</v>
      </c>
      <c r="K3129" t="s">
        <v>22</v>
      </c>
      <c r="L3129" t="s">
        <v>23</v>
      </c>
      <c r="M3129">
        <f t="shared" si="194"/>
        <v>1</v>
      </c>
      <c r="N3129" t="s">
        <v>24</v>
      </c>
      <c r="O3129" t="s">
        <v>215</v>
      </c>
      <c r="P3129">
        <f t="shared" si="195"/>
        <v>13674</v>
      </c>
      <c r="Q3129">
        <v>15900</v>
      </c>
      <c r="R3129">
        <v>190</v>
      </c>
      <c r="S3129">
        <f t="shared" si="196"/>
        <v>4</v>
      </c>
    </row>
    <row r="3130" spans="1:19" x14ac:dyDescent="0.25">
      <c r="A3130" t="s">
        <v>79</v>
      </c>
      <c r="B3130" t="s">
        <v>4933</v>
      </c>
      <c r="C3130">
        <v>2017</v>
      </c>
      <c r="D3130">
        <f t="shared" si="193"/>
        <v>62695.058380000002</v>
      </c>
      <c r="E3130">
        <v>38957</v>
      </c>
      <c r="F3130" t="s">
        <v>6850</v>
      </c>
      <c r="H3130" t="s">
        <v>3817</v>
      </c>
      <c r="I3130" t="s">
        <v>257</v>
      </c>
      <c r="J3130" t="s">
        <v>61</v>
      </c>
      <c r="K3130" t="s">
        <v>146</v>
      </c>
      <c r="L3130" t="s">
        <v>41</v>
      </c>
      <c r="M3130">
        <f t="shared" si="194"/>
        <v>0</v>
      </c>
      <c r="N3130" t="s">
        <v>24</v>
      </c>
      <c r="O3130" t="s">
        <v>6851</v>
      </c>
      <c r="P3130">
        <f t="shared" si="195"/>
        <v>40205</v>
      </c>
      <c r="Q3130">
        <v>46750</v>
      </c>
      <c r="R3130" t="e">
        <v>#VALUE!</v>
      </c>
      <c r="S3130" t="e">
        <f t="shared" si="196"/>
        <v>#VALUE!</v>
      </c>
    </row>
    <row r="3131" spans="1:19" x14ac:dyDescent="0.25">
      <c r="A3131" t="s">
        <v>426</v>
      </c>
      <c r="B3131" t="s">
        <v>6852</v>
      </c>
      <c r="C3131">
        <v>2017</v>
      </c>
      <c r="D3131">
        <f t="shared" si="193"/>
        <v>54476.159</v>
      </c>
      <c r="E3131">
        <v>33850</v>
      </c>
      <c r="F3131" t="s">
        <v>6853</v>
      </c>
      <c r="G3131" t="s">
        <v>29</v>
      </c>
      <c r="H3131" t="s">
        <v>2496</v>
      </c>
      <c r="I3131" t="s">
        <v>21</v>
      </c>
      <c r="J3131" t="s">
        <v>40</v>
      </c>
      <c r="K3131" t="s">
        <v>146</v>
      </c>
      <c r="L3131" t="s">
        <v>41</v>
      </c>
      <c r="M3131">
        <f t="shared" si="194"/>
        <v>0</v>
      </c>
      <c r="N3131" t="s">
        <v>24</v>
      </c>
      <c r="O3131" t="s">
        <v>1159</v>
      </c>
      <c r="P3131">
        <f t="shared" si="195"/>
        <v>14190</v>
      </c>
      <c r="Q3131">
        <v>16500</v>
      </c>
      <c r="R3131">
        <v>170</v>
      </c>
      <c r="S3131">
        <f t="shared" si="196"/>
        <v>1.8</v>
      </c>
    </row>
    <row r="3132" spans="1:19" x14ac:dyDescent="0.25">
      <c r="A3132" t="s">
        <v>210</v>
      </c>
      <c r="B3132" t="s">
        <v>1004</v>
      </c>
      <c r="C3132">
        <v>2020</v>
      </c>
      <c r="D3132">
        <f t="shared" si="193"/>
        <v>99505.492199999993</v>
      </c>
      <c r="E3132">
        <v>61830</v>
      </c>
      <c r="F3132" t="s">
        <v>6854</v>
      </c>
      <c r="G3132" t="s">
        <v>29</v>
      </c>
      <c r="H3132" t="s">
        <v>53</v>
      </c>
      <c r="I3132" t="s">
        <v>31</v>
      </c>
      <c r="J3132" t="s">
        <v>484</v>
      </c>
      <c r="K3132" t="s">
        <v>22</v>
      </c>
      <c r="L3132" t="s">
        <v>23</v>
      </c>
      <c r="M3132">
        <f t="shared" si="194"/>
        <v>1</v>
      </c>
      <c r="O3132" t="s">
        <v>6855</v>
      </c>
      <c r="P3132">
        <f t="shared" si="195"/>
        <v>34279.599999999999</v>
      </c>
      <c r="Q3132">
        <v>39860</v>
      </c>
      <c r="R3132" t="e">
        <v>#VALUE!</v>
      </c>
      <c r="S3132" t="e">
        <f t="shared" si="196"/>
        <v>#VALUE!</v>
      </c>
    </row>
    <row r="3133" spans="1:19" x14ac:dyDescent="0.25">
      <c r="A3133" t="s">
        <v>201</v>
      </c>
      <c r="B3133" t="s">
        <v>6856</v>
      </c>
      <c r="C3133">
        <v>2017</v>
      </c>
      <c r="D3133">
        <f t="shared" si="193"/>
        <v>174708.34106000001</v>
      </c>
      <c r="E3133">
        <v>108559</v>
      </c>
      <c r="F3133" t="s">
        <v>6857</v>
      </c>
      <c r="G3133" t="s">
        <v>29</v>
      </c>
      <c r="H3133" t="s">
        <v>2506</v>
      </c>
      <c r="I3133" t="s">
        <v>571</v>
      </c>
      <c r="J3133" t="s">
        <v>4510</v>
      </c>
      <c r="K3133" t="s">
        <v>2508</v>
      </c>
      <c r="L3133" t="s">
        <v>41</v>
      </c>
      <c r="M3133">
        <f t="shared" si="194"/>
        <v>0</v>
      </c>
      <c r="O3133" t="s">
        <v>3012</v>
      </c>
      <c r="P3133">
        <f t="shared" si="195"/>
        <v>13758.28</v>
      </c>
      <c r="Q3133">
        <v>15998</v>
      </c>
      <c r="R3133" t="e">
        <v>#VALUE!</v>
      </c>
      <c r="S3133" t="e">
        <f t="shared" si="196"/>
        <v>#VALUE!</v>
      </c>
    </row>
    <row r="3134" spans="1:19" x14ac:dyDescent="0.25">
      <c r="A3134" t="s">
        <v>35</v>
      </c>
      <c r="B3134" t="s">
        <v>4228</v>
      </c>
      <c r="C3134">
        <v>2006</v>
      </c>
      <c r="D3134">
        <f t="shared" si="193"/>
        <v>308993.27999999997</v>
      </c>
      <c r="E3134">
        <v>192000</v>
      </c>
      <c r="F3134" t="s">
        <v>6858</v>
      </c>
      <c r="G3134" t="s">
        <v>29</v>
      </c>
      <c r="H3134" t="s">
        <v>6859</v>
      </c>
      <c r="I3134" t="s">
        <v>21</v>
      </c>
      <c r="J3134" t="s">
        <v>61</v>
      </c>
      <c r="K3134" t="s">
        <v>33</v>
      </c>
      <c r="L3134" t="s">
        <v>23</v>
      </c>
      <c r="M3134">
        <f t="shared" si="194"/>
        <v>1</v>
      </c>
      <c r="N3134" t="s">
        <v>24</v>
      </c>
      <c r="O3134" t="s">
        <v>6860</v>
      </c>
      <c r="P3134">
        <f t="shared" si="195"/>
        <v>6355.4</v>
      </c>
      <c r="Q3134">
        <v>7390</v>
      </c>
      <c r="R3134">
        <v>278</v>
      </c>
      <c r="S3134">
        <f t="shared" si="196"/>
        <v>4.3</v>
      </c>
    </row>
    <row r="3135" spans="1:19" x14ac:dyDescent="0.25">
      <c r="A3135" t="s">
        <v>120</v>
      </c>
      <c r="B3135" t="s">
        <v>2679</v>
      </c>
      <c r="C3135">
        <v>2014</v>
      </c>
      <c r="D3135">
        <f t="shared" si="193"/>
        <v>133755.46608000001</v>
      </c>
      <c r="E3135">
        <v>83112</v>
      </c>
      <c r="F3135" t="s">
        <v>6861</v>
      </c>
      <c r="G3135" t="s">
        <v>29</v>
      </c>
      <c r="H3135" t="s">
        <v>342</v>
      </c>
      <c r="I3135" t="s">
        <v>48</v>
      </c>
      <c r="J3135" t="s">
        <v>22</v>
      </c>
      <c r="K3135" t="s">
        <v>22</v>
      </c>
      <c r="L3135" t="s">
        <v>41</v>
      </c>
      <c r="M3135">
        <f t="shared" si="194"/>
        <v>0</v>
      </c>
      <c r="N3135" t="s">
        <v>24</v>
      </c>
      <c r="O3135" t="s">
        <v>49</v>
      </c>
      <c r="P3135">
        <f t="shared" si="195"/>
        <v>13330</v>
      </c>
      <c r="Q3135">
        <v>15500</v>
      </c>
      <c r="R3135">
        <v>302</v>
      </c>
      <c r="S3135">
        <f t="shared" si="196"/>
        <v>3.5</v>
      </c>
    </row>
    <row r="3136" spans="1:19" x14ac:dyDescent="0.25">
      <c r="A3136" t="s">
        <v>79</v>
      </c>
      <c r="B3136" t="s">
        <v>4275</v>
      </c>
      <c r="C3136">
        <v>2016</v>
      </c>
      <c r="D3136">
        <f t="shared" si="193"/>
        <v>83685.679999999993</v>
      </c>
      <c r="E3136">
        <v>52000</v>
      </c>
      <c r="F3136" t="s">
        <v>163</v>
      </c>
      <c r="H3136" t="s">
        <v>4277</v>
      </c>
      <c r="I3136" t="s">
        <v>72</v>
      </c>
      <c r="J3136" t="s">
        <v>22</v>
      </c>
      <c r="K3136" t="s">
        <v>146</v>
      </c>
      <c r="L3136" t="s">
        <v>41</v>
      </c>
      <c r="M3136">
        <f t="shared" si="194"/>
        <v>0</v>
      </c>
      <c r="N3136" t="s">
        <v>24</v>
      </c>
      <c r="O3136" t="s">
        <v>2023</v>
      </c>
      <c r="P3136">
        <f t="shared" si="195"/>
        <v>44720</v>
      </c>
      <c r="Q3136">
        <v>52000</v>
      </c>
      <c r="R3136">
        <v>518</v>
      </c>
      <c r="S3136" t="e">
        <f t="shared" si="196"/>
        <v>#VALUE!</v>
      </c>
    </row>
    <row r="3137" spans="1:19" x14ac:dyDescent="0.25">
      <c r="A3137" t="s">
        <v>567</v>
      </c>
      <c r="B3137" t="s">
        <v>6560</v>
      </c>
      <c r="C3137">
        <v>2020</v>
      </c>
      <c r="D3137">
        <f t="shared" si="193"/>
        <v>92215.182000000001</v>
      </c>
      <c r="E3137">
        <v>57300</v>
      </c>
      <c r="F3137" t="s">
        <v>6862</v>
      </c>
      <c r="G3137" t="s">
        <v>29</v>
      </c>
      <c r="H3137" t="s">
        <v>1385</v>
      </c>
      <c r="I3137" t="s">
        <v>95</v>
      </c>
      <c r="J3137" t="s">
        <v>22</v>
      </c>
      <c r="K3137" t="s">
        <v>22</v>
      </c>
      <c r="L3137" t="s">
        <v>41</v>
      </c>
      <c r="M3137">
        <f t="shared" si="194"/>
        <v>0</v>
      </c>
      <c r="N3137" t="s">
        <v>24</v>
      </c>
      <c r="O3137" t="s">
        <v>1791</v>
      </c>
      <c r="P3137">
        <f t="shared" si="195"/>
        <v>37410</v>
      </c>
      <c r="Q3137">
        <v>43500</v>
      </c>
      <c r="R3137">
        <v>395</v>
      </c>
      <c r="S3137">
        <f t="shared" si="196"/>
        <v>5.7</v>
      </c>
    </row>
    <row r="3138" spans="1:19" x14ac:dyDescent="0.25">
      <c r="A3138" t="s">
        <v>268</v>
      </c>
      <c r="B3138" t="s">
        <v>4352</v>
      </c>
      <c r="C3138">
        <v>2008</v>
      </c>
      <c r="D3138">
        <f t="shared" si="193"/>
        <v>168176.03</v>
      </c>
      <c r="E3138">
        <v>104500</v>
      </c>
      <c r="F3138" t="s">
        <v>6863</v>
      </c>
      <c r="G3138" t="s">
        <v>29</v>
      </c>
      <c r="H3138" t="s">
        <v>4353</v>
      </c>
      <c r="I3138" t="s">
        <v>21</v>
      </c>
      <c r="J3138" t="s">
        <v>214</v>
      </c>
      <c r="K3138" t="s">
        <v>22</v>
      </c>
      <c r="L3138" t="s">
        <v>23</v>
      </c>
      <c r="M3138">
        <f t="shared" si="194"/>
        <v>1</v>
      </c>
      <c r="N3138" t="s">
        <v>24</v>
      </c>
      <c r="O3138" t="s">
        <v>6864</v>
      </c>
      <c r="P3138">
        <f t="shared" si="195"/>
        <v>3526</v>
      </c>
      <c r="Q3138">
        <v>4100</v>
      </c>
      <c r="R3138">
        <v>118</v>
      </c>
      <c r="S3138">
        <f t="shared" si="196"/>
        <v>1.6</v>
      </c>
    </row>
    <row r="3139" spans="1:19" x14ac:dyDescent="0.25">
      <c r="A3139" t="s">
        <v>210</v>
      </c>
      <c r="B3139" t="s">
        <v>6865</v>
      </c>
      <c r="C3139">
        <v>1996</v>
      </c>
      <c r="D3139">
        <f t="shared" ref="D3139:D3202" si="197">E3139*1.60934</f>
        <v>274476.15568000003</v>
      </c>
      <c r="E3139">
        <v>170552</v>
      </c>
      <c r="F3139" t="s">
        <v>6866</v>
      </c>
      <c r="G3139" t="s">
        <v>29</v>
      </c>
      <c r="H3139" t="s">
        <v>2525</v>
      </c>
      <c r="I3139" t="s">
        <v>557</v>
      </c>
      <c r="J3139" t="s">
        <v>22</v>
      </c>
      <c r="K3139" t="s">
        <v>33</v>
      </c>
      <c r="L3139" t="s">
        <v>23</v>
      </c>
      <c r="M3139">
        <f t="shared" ref="M3139:M3202" si="198">IF(ISNUMBER(SEARCH("At least 1 accident or damage reported", L3139)), 1, 0)</f>
        <v>1</v>
      </c>
      <c r="N3139" t="s">
        <v>24</v>
      </c>
      <c r="O3139" t="s">
        <v>319</v>
      </c>
      <c r="P3139">
        <f t="shared" ref="P3139:P3202" si="199">Q3139*0.86</f>
        <v>5590</v>
      </c>
      <c r="Q3139">
        <v>6500</v>
      </c>
      <c r="R3139">
        <v>190</v>
      </c>
      <c r="S3139">
        <f t="shared" ref="S3139:S3202" si="200">VALUE(SUBSTITUTE(MID(H3139, SEARCH("L", H3139)-4, 4), "L", ""))</f>
        <v>4</v>
      </c>
    </row>
    <row r="3140" spans="1:19" x14ac:dyDescent="0.25">
      <c r="A3140" t="s">
        <v>16</v>
      </c>
      <c r="B3140" t="s">
        <v>320</v>
      </c>
      <c r="C3140">
        <v>2013</v>
      </c>
      <c r="D3140">
        <f t="shared" si="197"/>
        <v>28968.12</v>
      </c>
      <c r="E3140">
        <v>18000</v>
      </c>
      <c r="F3140" t="s">
        <v>3244</v>
      </c>
      <c r="G3140" t="s">
        <v>29</v>
      </c>
      <c r="H3140" t="s">
        <v>2500</v>
      </c>
      <c r="I3140" t="s">
        <v>21</v>
      </c>
      <c r="J3140" t="s">
        <v>61</v>
      </c>
      <c r="K3140" t="s">
        <v>22</v>
      </c>
      <c r="L3140" t="s">
        <v>41</v>
      </c>
      <c r="M3140">
        <f t="shared" si="198"/>
        <v>0</v>
      </c>
      <c r="N3140" t="s">
        <v>24</v>
      </c>
      <c r="O3140" t="s">
        <v>272</v>
      </c>
      <c r="P3140">
        <f t="shared" si="199"/>
        <v>24940</v>
      </c>
      <c r="Q3140">
        <v>29000</v>
      </c>
      <c r="R3140">
        <v>412</v>
      </c>
      <c r="S3140">
        <f t="shared" si="200"/>
        <v>5</v>
      </c>
    </row>
    <row r="3141" spans="1:19" x14ac:dyDescent="0.25">
      <c r="A3141" t="s">
        <v>103</v>
      </c>
      <c r="B3141" t="s">
        <v>2107</v>
      </c>
      <c r="C3141">
        <v>2019</v>
      </c>
      <c r="D3141">
        <f t="shared" si="197"/>
        <v>62764.26</v>
      </c>
      <c r="E3141">
        <v>39000</v>
      </c>
      <c r="F3141" t="s">
        <v>298</v>
      </c>
      <c r="G3141" t="s">
        <v>29</v>
      </c>
      <c r="H3141" t="s">
        <v>970</v>
      </c>
      <c r="I3141" t="s">
        <v>165</v>
      </c>
      <c r="J3141" t="s">
        <v>22</v>
      </c>
      <c r="K3141" t="s">
        <v>22</v>
      </c>
      <c r="L3141" t="s">
        <v>41</v>
      </c>
      <c r="M3141">
        <f t="shared" si="198"/>
        <v>0</v>
      </c>
      <c r="N3141" t="s">
        <v>24</v>
      </c>
      <c r="O3141" t="s">
        <v>5895</v>
      </c>
      <c r="P3141">
        <f t="shared" si="199"/>
        <v>44719.14</v>
      </c>
      <c r="Q3141">
        <v>51999</v>
      </c>
      <c r="R3141">
        <v>450</v>
      </c>
      <c r="S3141">
        <f t="shared" si="200"/>
        <v>3.5</v>
      </c>
    </row>
    <row r="3142" spans="1:19" x14ac:dyDescent="0.25">
      <c r="A3142" t="s">
        <v>210</v>
      </c>
      <c r="B3142" t="s">
        <v>538</v>
      </c>
      <c r="C3142">
        <v>2020</v>
      </c>
      <c r="D3142">
        <f t="shared" si="197"/>
        <v>61154.92</v>
      </c>
      <c r="E3142">
        <v>38000</v>
      </c>
      <c r="F3142" t="s">
        <v>4987</v>
      </c>
      <c r="G3142" t="s">
        <v>29</v>
      </c>
      <c r="H3142" t="s">
        <v>540</v>
      </c>
      <c r="I3142" t="s">
        <v>95</v>
      </c>
      <c r="J3142" t="s">
        <v>22</v>
      </c>
      <c r="K3142" t="s">
        <v>22</v>
      </c>
      <c r="L3142" t="s">
        <v>41</v>
      </c>
      <c r="M3142">
        <f t="shared" si="198"/>
        <v>0</v>
      </c>
      <c r="N3142" t="s">
        <v>24</v>
      </c>
      <c r="O3142" t="s">
        <v>437</v>
      </c>
      <c r="P3142">
        <f t="shared" si="199"/>
        <v>38700</v>
      </c>
      <c r="Q3142">
        <v>45000</v>
      </c>
      <c r="R3142">
        <v>285</v>
      </c>
      <c r="S3142">
        <f t="shared" si="200"/>
        <v>3.6</v>
      </c>
    </row>
    <row r="3143" spans="1:19" x14ac:dyDescent="0.25">
      <c r="A3143" t="s">
        <v>277</v>
      </c>
      <c r="B3143" t="s">
        <v>6867</v>
      </c>
      <c r="C3143">
        <v>2016</v>
      </c>
      <c r="D3143">
        <f t="shared" si="197"/>
        <v>24410.469120000002</v>
      </c>
      <c r="E3143">
        <v>15168</v>
      </c>
      <c r="F3143" t="s">
        <v>6868</v>
      </c>
      <c r="G3143" t="s">
        <v>29</v>
      </c>
      <c r="H3143" t="s">
        <v>3508</v>
      </c>
      <c r="I3143" t="s">
        <v>134</v>
      </c>
      <c r="J3143" t="s">
        <v>118</v>
      </c>
      <c r="K3143" t="s">
        <v>22</v>
      </c>
      <c r="L3143" t="s">
        <v>41</v>
      </c>
      <c r="M3143">
        <f t="shared" si="198"/>
        <v>0</v>
      </c>
      <c r="N3143" t="s">
        <v>24</v>
      </c>
      <c r="O3143" t="s">
        <v>2306</v>
      </c>
      <c r="P3143">
        <f t="shared" si="199"/>
        <v>98900</v>
      </c>
      <c r="Q3143">
        <v>115000</v>
      </c>
      <c r="R3143">
        <v>385</v>
      </c>
      <c r="S3143">
        <f t="shared" si="200"/>
        <v>3.8</v>
      </c>
    </row>
    <row r="3144" spans="1:19" x14ac:dyDescent="0.25">
      <c r="A3144" t="s">
        <v>237</v>
      </c>
      <c r="B3144" t="s">
        <v>2394</v>
      </c>
      <c r="C3144">
        <v>2012</v>
      </c>
      <c r="D3144">
        <f t="shared" si="197"/>
        <v>269574.10603999998</v>
      </c>
      <c r="E3144">
        <v>167506</v>
      </c>
      <c r="F3144" t="s">
        <v>6869</v>
      </c>
      <c r="G3144" t="s">
        <v>29</v>
      </c>
      <c r="H3144" t="s">
        <v>1518</v>
      </c>
      <c r="I3144" t="s">
        <v>72</v>
      </c>
      <c r="J3144" t="s">
        <v>22</v>
      </c>
      <c r="K3144" t="s">
        <v>136</v>
      </c>
      <c r="L3144" t="s">
        <v>41</v>
      </c>
      <c r="M3144">
        <f t="shared" si="198"/>
        <v>0</v>
      </c>
      <c r="N3144" t="s">
        <v>24</v>
      </c>
      <c r="O3144" t="s">
        <v>319</v>
      </c>
      <c r="P3144">
        <f t="shared" si="199"/>
        <v>5590</v>
      </c>
      <c r="Q3144">
        <v>6500</v>
      </c>
      <c r="R3144">
        <v>140</v>
      </c>
      <c r="S3144">
        <f t="shared" si="200"/>
        <v>1.8</v>
      </c>
    </row>
    <row r="3145" spans="1:19" x14ac:dyDescent="0.25">
      <c r="A3145" t="s">
        <v>210</v>
      </c>
      <c r="B3145" t="s">
        <v>3351</v>
      </c>
      <c r="C3145">
        <v>2012</v>
      </c>
      <c r="D3145">
        <f t="shared" si="197"/>
        <v>267150.44</v>
      </c>
      <c r="E3145">
        <v>166000</v>
      </c>
      <c r="F3145" t="s">
        <v>6870</v>
      </c>
      <c r="G3145" t="s">
        <v>19</v>
      </c>
      <c r="H3145" t="s">
        <v>3353</v>
      </c>
      <c r="I3145" t="s">
        <v>72</v>
      </c>
      <c r="J3145" t="s">
        <v>118</v>
      </c>
      <c r="K3145" t="s">
        <v>33</v>
      </c>
      <c r="L3145" t="s">
        <v>23</v>
      </c>
      <c r="M3145">
        <f t="shared" si="198"/>
        <v>1</v>
      </c>
      <c r="N3145" t="s">
        <v>24</v>
      </c>
      <c r="O3145" t="s">
        <v>2056</v>
      </c>
      <c r="P3145">
        <f t="shared" si="199"/>
        <v>11180</v>
      </c>
      <c r="Q3145">
        <v>13000</v>
      </c>
      <c r="R3145">
        <v>290</v>
      </c>
      <c r="S3145">
        <f t="shared" si="200"/>
        <v>3.6</v>
      </c>
    </row>
    <row r="3146" spans="1:19" x14ac:dyDescent="0.25">
      <c r="A3146" t="s">
        <v>16</v>
      </c>
      <c r="B3146" t="s">
        <v>901</v>
      </c>
      <c r="C3146">
        <v>2021</v>
      </c>
      <c r="D3146">
        <f t="shared" si="197"/>
        <v>30899.328000000001</v>
      </c>
      <c r="E3146">
        <v>19200</v>
      </c>
      <c r="F3146" t="s">
        <v>4562</v>
      </c>
      <c r="G3146" t="s">
        <v>29</v>
      </c>
      <c r="H3146" t="s">
        <v>1114</v>
      </c>
      <c r="I3146" t="s">
        <v>107</v>
      </c>
      <c r="J3146" t="s">
        <v>22</v>
      </c>
      <c r="K3146" t="s">
        <v>22</v>
      </c>
      <c r="L3146" t="s">
        <v>41</v>
      </c>
      <c r="M3146">
        <f t="shared" si="198"/>
        <v>0</v>
      </c>
      <c r="N3146" t="s">
        <v>24</v>
      </c>
      <c r="O3146" t="s">
        <v>6871</v>
      </c>
      <c r="P3146">
        <f t="shared" si="199"/>
        <v>71337</v>
      </c>
      <c r="Q3146">
        <v>82950</v>
      </c>
      <c r="R3146">
        <v>760</v>
      </c>
      <c r="S3146">
        <f t="shared" si="200"/>
        <v>5.2</v>
      </c>
    </row>
    <row r="3147" spans="1:19" x14ac:dyDescent="0.25">
      <c r="A3147" t="s">
        <v>84</v>
      </c>
      <c r="B3147" t="s">
        <v>3157</v>
      </c>
      <c r="C3147">
        <v>2022</v>
      </c>
      <c r="D3147">
        <f t="shared" si="197"/>
        <v>74029.64</v>
      </c>
      <c r="E3147">
        <v>46000</v>
      </c>
      <c r="F3147" t="s">
        <v>950</v>
      </c>
      <c r="G3147" t="s">
        <v>46</v>
      </c>
      <c r="H3147" t="s">
        <v>3053</v>
      </c>
      <c r="I3147" t="s">
        <v>95</v>
      </c>
      <c r="J3147" t="s">
        <v>73</v>
      </c>
      <c r="K3147" t="s">
        <v>146</v>
      </c>
      <c r="L3147" t="s">
        <v>41</v>
      </c>
      <c r="M3147">
        <f t="shared" si="198"/>
        <v>0</v>
      </c>
      <c r="N3147" t="s">
        <v>24</v>
      </c>
      <c r="O3147" t="s">
        <v>1510</v>
      </c>
      <c r="P3147">
        <f t="shared" si="199"/>
        <v>64500</v>
      </c>
      <c r="Q3147">
        <v>75000</v>
      </c>
      <c r="R3147">
        <v>395</v>
      </c>
      <c r="S3147">
        <f t="shared" si="200"/>
        <v>3</v>
      </c>
    </row>
    <row r="3148" spans="1:19" x14ac:dyDescent="0.25">
      <c r="A3148" t="s">
        <v>292</v>
      </c>
      <c r="B3148" t="s">
        <v>5281</v>
      </c>
      <c r="C3148">
        <v>2007</v>
      </c>
      <c r="D3148">
        <f t="shared" si="197"/>
        <v>323477.34000000003</v>
      </c>
      <c r="E3148">
        <v>201000</v>
      </c>
      <c r="F3148" t="s">
        <v>6872</v>
      </c>
      <c r="G3148" t="s">
        <v>29</v>
      </c>
      <c r="H3148" t="s">
        <v>5485</v>
      </c>
      <c r="I3148" t="s">
        <v>72</v>
      </c>
      <c r="J3148" t="s">
        <v>118</v>
      </c>
      <c r="K3148" t="s">
        <v>22</v>
      </c>
      <c r="L3148" t="s">
        <v>23</v>
      </c>
      <c r="M3148">
        <f t="shared" si="198"/>
        <v>1</v>
      </c>
      <c r="N3148" t="s">
        <v>24</v>
      </c>
      <c r="O3148" t="s">
        <v>2526</v>
      </c>
      <c r="P3148">
        <f t="shared" si="199"/>
        <v>6192</v>
      </c>
      <c r="Q3148">
        <v>7200</v>
      </c>
      <c r="R3148">
        <v>242</v>
      </c>
      <c r="S3148">
        <f t="shared" si="200"/>
        <v>3.7</v>
      </c>
    </row>
    <row r="3149" spans="1:19" x14ac:dyDescent="0.25">
      <c r="A3149" t="s">
        <v>201</v>
      </c>
      <c r="B3149" t="s">
        <v>2088</v>
      </c>
      <c r="C3149">
        <v>2014</v>
      </c>
      <c r="D3149">
        <f t="shared" si="197"/>
        <v>140012.57999999999</v>
      </c>
      <c r="E3149">
        <v>87000</v>
      </c>
      <c r="F3149" t="s">
        <v>1879</v>
      </c>
      <c r="G3149" t="s">
        <v>29</v>
      </c>
      <c r="H3149" t="s">
        <v>2139</v>
      </c>
      <c r="I3149" t="s">
        <v>72</v>
      </c>
      <c r="J3149" t="s">
        <v>22</v>
      </c>
      <c r="K3149" t="s">
        <v>22</v>
      </c>
      <c r="L3149" t="s">
        <v>23</v>
      </c>
      <c r="M3149">
        <f t="shared" si="198"/>
        <v>1</v>
      </c>
      <c r="N3149" t="s">
        <v>24</v>
      </c>
      <c r="O3149" t="s">
        <v>492</v>
      </c>
      <c r="P3149">
        <f t="shared" si="199"/>
        <v>7654</v>
      </c>
      <c r="Q3149">
        <v>8900</v>
      </c>
      <c r="R3149">
        <v>182</v>
      </c>
      <c r="S3149">
        <f t="shared" si="200"/>
        <v>2.4</v>
      </c>
    </row>
    <row r="3150" spans="1:19" x14ac:dyDescent="0.25">
      <c r="A3150" t="s">
        <v>503</v>
      </c>
      <c r="B3150" t="s">
        <v>6873</v>
      </c>
      <c r="C3150">
        <v>2015</v>
      </c>
      <c r="D3150">
        <f t="shared" si="197"/>
        <v>233354.3</v>
      </c>
      <c r="E3150">
        <v>145000</v>
      </c>
      <c r="F3150" t="s">
        <v>4748</v>
      </c>
      <c r="G3150" t="s">
        <v>29</v>
      </c>
      <c r="H3150" t="s">
        <v>164</v>
      </c>
      <c r="I3150" t="s">
        <v>21</v>
      </c>
      <c r="J3150" t="s">
        <v>118</v>
      </c>
      <c r="K3150" t="s">
        <v>146</v>
      </c>
      <c r="L3150" t="s">
        <v>41</v>
      </c>
      <c r="M3150">
        <f t="shared" si="198"/>
        <v>0</v>
      </c>
      <c r="N3150" t="s">
        <v>24</v>
      </c>
      <c r="O3150" t="s">
        <v>480</v>
      </c>
      <c r="P3150">
        <f t="shared" si="199"/>
        <v>21457</v>
      </c>
      <c r="Q3150">
        <v>24950</v>
      </c>
      <c r="R3150">
        <v>355</v>
      </c>
      <c r="S3150">
        <f t="shared" si="200"/>
        <v>5.3</v>
      </c>
    </row>
    <row r="3151" spans="1:19" x14ac:dyDescent="0.25">
      <c r="A3151" t="s">
        <v>210</v>
      </c>
      <c r="B3151" t="s">
        <v>2266</v>
      </c>
      <c r="C3151">
        <v>2020</v>
      </c>
      <c r="D3151">
        <f t="shared" si="197"/>
        <v>53204.780400000003</v>
      </c>
      <c r="E3151">
        <v>33060</v>
      </c>
      <c r="F3151" t="s">
        <v>6874</v>
      </c>
      <c r="G3151" t="s">
        <v>29</v>
      </c>
      <c r="H3151" t="s">
        <v>540</v>
      </c>
      <c r="I3151" t="s">
        <v>95</v>
      </c>
      <c r="J3151" t="s">
        <v>118</v>
      </c>
      <c r="K3151" t="s">
        <v>22</v>
      </c>
      <c r="L3151" t="s">
        <v>41</v>
      </c>
      <c r="M3151">
        <f t="shared" si="198"/>
        <v>0</v>
      </c>
      <c r="N3151" t="s">
        <v>24</v>
      </c>
      <c r="O3151" t="s">
        <v>566</v>
      </c>
      <c r="P3151">
        <f t="shared" si="199"/>
        <v>31390</v>
      </c>
      <c r="Q3151">
        <v>36500</v>
      </c>
      <c r="R3151">
        <v>285</v>
      </c>
      <c r="S3151">
        <f t="shared" si="200"/>
        <v>3.6</v>
      </c>
    </row>
    <row r="3152" spans="1:19" x14ac:dyDescent="0.25">
      <c r="A3152" t="s">
        <v>16</v>
      </c>
      <c r="B3152" t="s">
        <v>6875</v>
      </c>
      <c r="C3152">
        <v>1995</v>
      </c>
      <c r="D3152">
        <f t="shared" si="197"/>
        <v>313821.3</v>
      </c>
      <c r="E3152">
        <v>195000</v>
      </c>
      <c r="F3152" t="s">
        <v>6876</v>
      </c>
      <c r="G3152" t="s">
        <v>136</v>
      </c>
      <c r="H3152" t="s">
        <v>136</v>
      </c>
      <c r="I3152" t="s">
        <v>72</v>
      </c>
      <c r="J3152" t="s">
        <v>40</v>
      </c>
      <c r="K3152" t="s">
        <v>33</v>
      </c>
      <c r="L3152" t="s">
        <v>41</v>
      </c>
      <c r="M3152">
        <f t="shared" si="198"/>
        <v>0</v>
      </c>
      <c r="N3152" t="s">
        <v>24</v>
      </c>
      <c r="O3152" t="s">
        <v>1096</v>
      </c>
      <c r="P3152">
        <f t="shared" si="199"/>
        <v>12900</v>
      </c>
      <c r="Q3152">
        <v>15000</v>
      </c>
      <c r="R3152" t="e">
        <v>#VALUE!</v>
      </c>
      <c r="S3152" t="e">
        <f t="shared" si="200"/>
        <v>#VALUE!</v>
      </c>
    </row>
    <row r="3153" spans="1:19" x14ac:dyDescent="0.25">
      <c r="A3153" t="s">
        <v>79</v>
      </c>
      <c r="B3153" t="s">
        <v>6877</v>
      </c>
      <c r="C3153">
        <v>2021</v>
      </c>
      <c r="D3153">
        <f t="shared" si="197"/>
        <v>16978.537</v>
      </c>
      <c r="E3153">
        <v>10550</v>
      </c>
      <c r="F3153" t="s">
        <v>6878</v>
      </c>
      <c r="H3153" t="s">
        <v>4392</v>
      </c>
      <c r="I3153" t="s">
        <v>72</v>
      </c>
      <c r="J3153" t="s">
        <v>33</v>
      </c>
      <c r="K3153" t="s">
        <v>22</v>
      </c>
      <c r="L3153" t="s">
        <v>41</v>
      </c>
      <c r="M3153">
        <f t="shared" si="198"/>
        <v>0</v>
      </c>
      <c r="N3153" t="s">
        <v>24</v>
      </c>
      <c r="O3153" t="s">
        <v>4209</v>
      </c>
      <c r="P3153">
        <f t="shared" si="199"/>
        <v>58308</v>
      </c>
      <c r="Q3153">
        <v>67800</v>
      </c>
      <c r="R3153">
        <v>557</v>
      </c>
      <c r="S3153" t="e">
        <f t="shared" si="200"/>
        <v>#VALUE!</v>
      </c>
    </row>
    <row r="3154" spans="1:19" x14ac:dyDescent="0.25">
      <c r="A3154" t="s">
        <v>50</v>
      </c>
      <c r="B3154" t="s">
        <v>3860</v>
      </c>
      <c r="C3154">
        <v>2014</v>
      </c>
      <c r="D3154">
        <f t="shared" si="197"/>
        <v>144035.93</v>
      </c>
      <c r="E3154">
        <v>89500</v>
      </c>
      <c r="F3154" t="s">
        <v>5756</v>
      </c>
      <c r="G3154" t="s">
        <v>29</v>
      </c>
      <c r="H3154" t="s">
        <v>261</v>
      </c>
      <c r="I3154" t="s">
        <v>107</v>
      </c>
      <c r="J3154" t="s">
        <v>33</v>
      </c>
      <c r="K3154" t="s">
        <v>22</v>
      </c>
      <c r="L3154" t="s">
        <v>41</v>
      </c>
      <c r="M3154">
        <f t="shared" si="198"/>
        <v>0</v>
      </c>
      <c r="N3154" t="s">
        <v>24</v>
      </c>
      <c r="O3154" t="s">
        <v>546</v>
      </c>
      <c r="P3154">
        <f t="shared" si="199"/>
        <v>15480</v>
      </c>
      <c r="Q3154">
        <v>18000</v>
      </c>
      <c r="R3154">
        <v>310</v>
      </c>
      <c r="S3154">
        <f t="shared" si="200"/>
        <v>3</v>
      </c>
    </row>
    <row r="3155" spans="1:19" x14ac:dyDescent="0.25">
      <c r="A3155" t="s">
        <v>210</v>
      </c>
      <c r="B3155" t="s">
        <v>6879</v>
      </c>
      <c r="C3155">
        <v>2021</v>
      </c>
      <c r="D3155">
        <f t="shared" si="197"/>
        <v>43452.18</v>
      </c>
      <c r="E3155">
        <v>27000</v>
      </c>
      <c r="F3155" t="s">
        <v>4271</v>
      </c>
      <c r="G3155" t="s">
        <v>46</v>
      </c>
      <c r="H3155" t="s">
        <v>2539</v>
      </c>
      <c r="I3155" t="s">
        <v>95</v>
      </c>
      <c r="J3155" t="s">
        <v>214</v>
      </c>
      <c r="K3155" t="s">
        <v>22</v>
      </c>
      <c r="L3155" t="s">
        <v>41</v>
      </c>
      <c r="M3155">
        <f t="shared" si="198"/>
        <v>0</v>
      </c>
      <c r="N3155" t="s">
        <v>24</v>
      </c>
      <c r="O3155" t="s">
        <v>2146</v>
      </c>
      <c r="P3155">
        <f t="shared" si="199"/>
        <v>32250</v>
      </c>
      <c r="Q3155">
        <v>37500</v>
      </c>
      <c r="R3155">
        <v>285</v>
      </c>
      <c r="S3155">
        <f t="shared" si="200"/>
        <v>3.6</v>
      </c>
    </row>
    <row r="3156" spans="1:19" x14ac:dyDescent="0.25">
      <c r="A3156" t="s">
        <v>210</v>
      </c>
      <c r="B3156" t="s">
        <v>4813</v>
      </c>
      <c r="C3156">
        <v>2010</v>
      </c>
      <c r="D3156">
        <f t="shared" si="197"/>
        <v>140414.91500000001</v>
      </c>
      <c r="E3156">
        <v>87250</v>
      </c>
      <c r="F3156" t="s">
        <v>6880</v>
      </c>
      <c r="G3156" t="s">
        <v>29</v>
      </c>
      <c r="H3156" t="s">
        <v>4376</v>
      </c>
      <c r="I3156" t="s">
        <v>134</v>
      </c>
      <c r="J3156" t="s">
        <v>40</v>
      </c>
      <c r="K3156" t="s">
        <v>22</v>
      </c>
      <c r="L3156" t="s">
        <v>41</v>
      </c>
      <c r="M3156">
        <f t="shared" si="198"/>
        <v>0</v>
      </c>
      <c r="N3156" t="s">
        <v>24</v>
      </c>
      <c r="O3156" t="s">
        <v>441</v>
      </c>
      <c r="P3156">
        <f t="shared" si="199"/>
        <v>15910</v>
      </c>
      <c r="Q3156">
        <v>18500</v>
      </c>
      <c r="R3156">
        <v>202</v>
      </c>
      <c r="S3156">
        <f t="shared" si="200"/>
        <v>3.8</v>
      </c>
    </row>
    <row r="3157" spans="1:19" x14ac:dyDescent="0.25">
      <c r="A3157" t="s">
        <v>426</v>
      </c>
      <c r="B3157" t="s">
        <v>6881</v>
      </c>
      <c r="C3157">
        <v>2016</v>
      </c>
      <c r="D3157">
        <f t="shared" si="197"/>
        <v>123106.4633</v>
      </c>
      <c r="E3157">
        <v>76495</v>
      </c>
      <c r="F3157" t="s">
        <v>6882</v>
      </c>
      <c r="G3157" t="s">
        <v>29</v>
      </c>
      <c r="H3157" t="s">
        <v>318</v>
      </c>
      <c r="I3157" t="s">
        <v>72</v>
      </c>
      <c r="J3157" t="s">
        <v>118</v>
      </c>
      <c r="K3157" t="s">
        <v>22</v>
      </c>
      <c r="L3157" t="s">
        <v>23</v>
      </c>
      <c r="M3157">
        <f t="shared" si="198"/>
        <v>1</v>
      </c>
      <c r="N3157" t="s">
        <v>24</v>
      </c>
      <c r="O3157" t="s">
        <v>2056</v>
      </c>
      <c r="P3157">
        <f t="shared" si="199"/>
        <v>11180</v>
      </c>
      <c r="Q3157">
        <v>13000</v>
      </c>
      <c r="R3157">
        <v>200</v>
      </c>
      <c r="S3157">
        <f t="shared" si="200"/>
        <v>2</v>
      </c>
    </row>
    <row r="3158" spans="1:19" x14ac:dyDescent="0.25">
      <c r="A3158" t="s">
        <v>363</v>
      </c>
      <c r="B3158" t="s">
        <v>1636</v>
      </c>
      <c r="C3158">
        <v>2016</v>
      </c>
      <c r="D3158">
        <f t="shared" si="197"/>
        <v>113463.29802</v>
      </c>
      <c r="E3158">
        <v>70503</v>
      </c>
      <c r="F3158" t="s">
        <v>6883</v>
      </c>
      <c r="G3158" t="s">
        <v>29</v>
      </c>
      <c r="H3158" t="s">
        <v>6884</v>
      </c>
      <c r="I3158" t="s">
        <v>21</v>
      </c>
      <c r="J3158" t="s">
        <v>61</v>
      </c>
      <c r="K3158" t="s">
        <v>146</v>
      </c>
      <c r="L3158" t="s">
        <v>41</v>
      </c>
      <c r="M3158">
        <f t="shared" si="198"/>
        <v>0</v>
      </c>
      <c r="N3158" t="s">
        <v>24</v>
      </c>
      <c r="O3158" t="s">
        <v>49</v>
      </c>
      <c r="P3158">
        <f t="shared" si="199"/>
        <v>13330</v>
      </c>
      <c r="Q3158">
        <v>15500</v>
      </c>
      <c r="R3158">
        <v>308</v>
      </c>
      <c r="S3158">
        <f t="shared" si="200"/>
        <v>3.6</v>
      </c>
    </row>
    <row r="3159" spans="1:19" x14ac:dyDescent="0.25">
      <c r="A3159" t="s">
        <v>277</v>
      </c>
      <c r="B3159" t="s">
        <v>6324</v>
      </c>
      <c r="C3159">
        <v>2009</v>
      </c>
      <c r="D3159">
        <f t="shared" si="197"/>
        <v>67535.953099999999</v>
      </c>
      <c r="E3159">
        <v>41965</v>
      </c>
      <c r="F3159" t="s">
        <v>6885</v>
      </c>
      <c r="G3159" t="s">
        <v>29</v>
      </c>
      <c r="H3159" t="s">
        <v>2345</v>
      </c>
      <c r="I3159" t="s">
        <v>107</v>
      </c>
      <c r="J3159" t="s">
        <v>22</v>
      </c>
      <c r="K3159" t="s">
        <v>146</v>
      </c>
      <c r="L3159" t="s">
        <v>23</v>
      </c>
      <c r="M3159">
        <f t="shared" si="198"/>
        <v>1</v>
      </c>
      <c r="N3159" t="s">
        <v>24</v>
      </c>
      <c r="O3159" t="s">
        <v>1024</v>
      </c>
      <c r="P3159">
        <f t="shared" si="199"/>
        <v>30100</v>
      </c>
      <c r="Q3159">
        <v>35000</v>
      </c>
      <c r="R3159">
        <v>500</v>
      </c>
      <c r="S3159">
        <f t="shared" si="200"/>
        <v>4.8</v>
      </c>
    </row>
    <row r="3160" spans="1:19" x14ac:dyDescent="0.25">
      <c r="A3160" t="s">
        <v>97</v>
      </c>
      <c r="B3160" t="s">
        <v>6886</v>
      </c>
      <c r="C3160">
        <v>1999</v>
      </c>
      <c r="D3160">
        <f t="shared" si="197"/>
        <v>429693.77999999997</v>
      </c>
      <c r="E3160">
        <v>267000</v>
      </c>
      <c r="F3160" t="s">
        <v>6887</v>
      </c>
      <c r="G3160" t="s">
        <v>29</v>
      </c>
      <c r="H3160" t="s">
        <v>6888</v>
      </c>
      <c r="I3160" t="s">
        <v>839</v>
      </c>
      <c r="J3160" t="s">
        <v>61</v>
      </c>
      <c r="K3160" t="s">
        <v>146</v>
      </c>
      <c r="L3160" t="s">
        <v>23</v>
      </c>
      <c r="M3160">
        <f t="shared" si="198"/>
        <v>1</v>
      </c>
      <c r="N3160" t="s">
        <v>24</v>
      </c>
      <c r="O3160" t="s">
        <v>4141</v>
      </c>
      <c r="P3160">
        <f t="shared" si="199"/>
        <v>6880</v>
      </c>
      <c r="Q3160">
        <v>8000</v>
      </c>
      <c r="R3160">
        <v>150</v>
      </c>
      <c r="S3160">
        <f t="shared" si="200"/>
        <v>2.7</v>
      </c>
    </row>
    <row r="3161" spans="1:19" x14ac:dyDescent="0.25">
      <c r="A3161" t="s">
        <v>836</v>
      </c>
      <c r="B3161" t="s">
        <v>6889</v>
      </c>
      <c r="C3161">
        <v>2003</v>
      </c>
      <c r="D3161">
        <f t="shared" si="197"/>
        <v>234963.63999999998</v>
      </c>
      <c r="E3161">
        <v>146000</v>
      </c>
      <c r="F3161" t="s">
        <v>1733</v>
      </c>
      <c r="G3161" t="s">
        <v>29</v>
      </c>
      <c r="H3161" t="s">
        <v>6890</v>
      </c>
      <c r="I3161" t="s">
        <v>557</v>
      </c>
      <c r="J3161" t="s">
        <v>33</v>
      </c>
      <c r="K3161" t="s">
        <v>22</v>
      </c>
      <c r="L3161" t="s">
        <v>23</v>
      </c>
      <c r="M3161">
        <f t="shared" si="198"/>
        <v>1</v>
      </c>
      <c r="N3161" t="s">
        <v>24</v>
      </c>
      <c r="O3161" t="s">
        <v>1977</v>
      </c>
      <c r="P3161">
        <f t="shared" si="199"/>
        <v>3612</v>
      </c>
      <c r="Q3161">
        <v>4200</v>
      </c>
      <c r="R3161">
        <v>200</v>
      </c>
      <c r="S3161">
        <f t="shared" si="200"/>
        <v>3</v>
      </c>
    </row>
    <row r="3162" spans="1:19" x14ac:dyDescent="0.25">
      <c r="A3162" t="s">
        <v>148</v>
      </c>
      <c r="B3162" t="s">
        <v>1366</v>
      </c>
      <c r="C3162">
        <v>2023</v>
      </c>
      <c r="D3162">
        <f t="shared" si="197"/>
        <v>14484.06</v>
      </c>
      <c r="E3162">
        <v>9000</v>
      </c>
      <c r="F3162" t="s">
        <v>2851</v>
      </c>
      <c r="G3162" t="s">
        <v>29</v>
      </c>
      <c r="H3162" t="s">
        <v>1368</v>
      </c>
      <c r="I3162" t="s">
        <v>95</v>
      </c>
      <c r="J3162" t="s">
        <v>118</v>
      </c>
      <c r="K3162" t="s">
        <v>118</v>
      </c>
      <c r="L3162" t="s">
        <v>41</v>
      </c>
      <c r="M3162">
        <f t="shared" si="198"/>
        <v>0</v>
      </c>
      <c r="N3162" t="s">
        <v>24</v>
      </c>
      <c r="O3162" t="s">
        <v>4993</v>
      </c>
      <c r="P3162">
        <f t="shared" si="199"/>
        <v>70950</v>
      </c>
      <c r="Q3162">
        <v>82500</v>
      </c>
      <c r="R3162">
        <v>490</v>
      </c>
      <c r="S3162">
        <f t="shared" si="200"/>
        <v>6.2</v>
      </c>
    </row>
    <row r="3163" spans="1:19" x14ac:dyDescent="0.25">
      <c r="A3163" t="s">
        <v>97</v>
      </c>
      <c r="B3163" t="s">
        <v>2597</v>
      </c>
      <c r="C3163">
        <v>2022</v>
      </c>
      <c r="D3163">
        <f t="shared" si="197"/>
        <v>1689.807</v>
      </c>
      <c r="E3163">
        <v>1050</v>
      </c>
      <c r="F3163" t="s">
        <v>6891</v>
      </c>
      <c r="G3163" t="s">
        <v>29</v>
      </c>
      <c r="H3163" t="s">
        <v>1295</v>
      </c>
      <c r="I3163" t="s">
        <v>21</v>
      </c>
      <c r="J3163" t="s">
        <v>33</v>
      </c>
      <c r="K3163" t="s">
        <v>22</v>
      </c>
      <c r="L3163" t="s">
        <v>41</v>
      </c>
      <c r="M3163">
        <f t="shared" si="198"/>
        <v>0</v>
      </c>
      <c r="N3163" t="s">
        <v>24</v>
      </c>
      <c r="O3163" t="s">
        <v>635</v>
      </c>
      <c r="P3163">
        <f t="shared" si="199"/>
        <v>34400</v>
      </c>
      <c r="Q3163">
        <v>40000</v>
      </c>
      <c r="R3163">
        <v>228</v>
      </c>
      <c r="S3163">
        <f t="shared" si="200"/>
        <v>2.4</v>
      </c>
    </row>
    <row r="3164" spans="1:19" x14ac:dyDescent="0.25">
      <c r="A3164" t="s">
        <v>84</v>
      </c>
      <c r="B3164" t="s">
        <v>3779</v>
      </c>
      <c r="C3164">
        <v>2021</v>
      </c>
      <c r="D3164">
        <f t="shared" si="197"/>
        <v>35840.001799999998</v>
      </c>
      <c r="E3164">
        <v>22270</v>
      </c>
      <c r="F3164" t="s">
        <v>6892</v>
      </c>
      <c r="G3164" t="s">
        <v>29</v>
      </c>
      <c r="H3164" t="s">
        <v>3781</v>
      </c>
      <c r="I3164" t="s">
        <v>31</v>
      </c>
      <c r="J3164" t="s">
        <v>33</v>
      </c>
      <c r="K3164" t="s">
        <v>813</v>
      </c>
      <c r="L3164" t="s">
        <v>41</v>
      </c>
      <c r="M3164">
        <f t="shared" si="198"/>
        <v>0</v>
      </c>
      <c r="O3164" t="s">
        <v>3782</v>
      </c>
      <c r="P3164">
        <f t="shared" si="199"/>
        <v>77314</v>
      </c>
      <c r="Q3164">
        <v>89900</v>
      </c>
      <c r="R3164" t="e">
        <v>#VALUE!</v>
      </c>
      <c r="S3164" t="e">
        <f t="shared" si="200"/>
        <v>#VALUE!</v>
      </c>
    </row>
    <row r="3165" spans="1:19" x14ac:dyDescent="0.25">
      <c r="A3165" t="s">
        <v>16</v>
      </c>
      <c r="B3165" t="s">
        <v>320</v>
      </c>
      <c r="C3165">
        <v>2012</v>
      </c>
      <c r="D3165">
        <f t="shared" si="197"/>
        <v>32025.865999999998</v>
      </c>
      <c r="E3165">
        <v>19900</v>
      </c>
      <c r="F3165" t="s">
        <v>6893</v>
      </c>
      <c r="G3165" t="s">
        <v>29</v>
      </c>
      <c r="H3165" t="s">
        <v>2500</v>
      </c>
      <c r="I3165" t="s">
        <v>21</v>
      </c>
      <c r="J3165" t="s">
        <v>118</v>
      </c>
      <c r="K3165" t="s">
        <v>22</v>
      </c>
      <c r="L3165" t="s">
        <v>41</v>
      </c>
      <c r="M3165">
        <f t="shared" si="198"/>
        <v>0</v>
      </c>
      <c r="N3165" t="s">
        <v>24</v>
      </c>
      <c r="O3165" t="s">
        <v>741</v>
      </c>
      <c r="P3165">
        <f t="shared" si="199"/>
        <v>22790</v>
      </c>
      <c r="Q3165">
        <v>26500</v>
      </c>
      <c r="R3165">
        <v>412</v>
      </c>
      <c r="S3165">
        <f t="shared" si="200"/>
        <v>5</v>
      </c>
    </row>
    <row r="3166" spans="1:19" x14ac:dyDescent="0.25">
      <c r="A3166" t="s">
        <v>79</v>
      </c>
      <c r="B3166" t="s">
        <v>1904</v>
      </c>
      <c r="C3166">
        <v>2020</v>
      </c>
      <c r="D3166">
        <f t="shared" si="197"/>
        <v>31864.932000000001</v>
      </c>
      <c r="E3166">
        <v>19800</v>
      </c>
      <c r="F3166" t="s">
        <v>1059</v>
      </c>
      <c r="H3166" t="s">
        <v>1906</v>
      </c>
      <c r="I3166" t="s">
        <v>257</v>
      </c>
      <c r="J3166" t="s">
        <v>118</v>
      </c>
      <c r="K3166" t="s">
        <v>118</v>
      </c>
      <c r="L3166" t="s">
        <v>41</v>
      </c>
      <c r="M3166">
        <f t="shared" si="198"/>
        <v>0</v>
      </c>
      <c r="N3166" t="s">
        <v>24</v>
      </c>
      <c r="O3166" t="s">
        <v>6894</v>
      </c>
      <c r="P3166">
        <f t="shared" si="199"/>
        <v>38691.4</v>
      </c>
      <c r="Q3166">
        <v>44990</v>
      </c>
      <c r="R3166">
        <v>425</v>
      </c>
      <c r="S3166" t="e">
        <f t="shared" si="200"/>
        <v>#VALUE!</v>
      </c>
    </row>
    <row r="3167" spans="1:19" x14ac:dyDescent="0.25">
      <c r="A3167" t="s">
        <v>567</v>
      </c>
      <c r="B3167" t="s">
        <v>4668</v>
      </c>
      <c r="C3167">
        <v>2012</v>
      </c>
      <c r="D3167">
        <f t="shared" si="197"/>
        <v>182660.09</v>
      </c>
      <c r="E3167">
        <v>113500</v>
      </c>
      <c r="F3167" t="s">
        <v>5116</v>
      </c>
      <c r="G3167" t="s">
        <v>29</v>
      </c>
      <c r="H3167" t="s">
        <v>1491</v>
      </c>
      <c r="I3167" t="s">
        <v>72</v>
      </c>
      <c r="J3167" t="s">
        <v>22</v>
      </c>
      <c r="K3167" t="s">
        <v>22</v>
      </c>
      <c r="L3167" t="s">
        <v>41</v>
      </c>
      <c r="M3167">
        <f t="shared" si="198"/>
        <v>0</v>
      </c>
      <c r="N3167" t="s">
        <v>24</v>
      </c>
      <c r="O3167" t="s">
        <v>3926</v>
      </c>
      <c r="P3167">
        <f t="shared" si="199"/>
        <v>15394</v>
      </c>
      <c r="Q3167">
        <v>17900</v>
      </c>
      <c r="R3167">
        <v>390</v>
      </c>
      <c r="S3167">
        <f t="shared" si="200"/>
        <v>5.7</v>
      </c>
    </row>
    <row r="3168" spans="1:19" x14ac:dyDescent="0.25">
      <c r="A3168" t="s">
        <v>396</v>
      </c>
      <c r="B3168" t="s">
        <v>6895</v>
      </c>
      <c r="C3168">
        <v>2013</v>
      </c>
      <c r="D3168">
        <f t="shared" si="197"/>
        <v>35405.480000000003</v>
      </c>
      <c r="E3168">
        <v>22000</v>
      </c>
      <c r="F3168" t="s">
        <v>2567</v>
      </c>
      <c r="G3168" t="s">
        <v>29</v>
      </c>
      <c r="H3168" t="s">
        <v>1426</v>
      </c>
      <c r="I3168" t="s">
        <v>21</v>
      </c>
      <c r="J3168" t="s">
        <v>22</v>
      </c>
      <c r="K3168" t="s">
        <v>22</v>
      </c>
      <c r="L3168" t="s">
        <v>41</v>
      </c>
      <c r="M3168">
        <f t="shared" si="198"/>
        <v>0</v>
      </c>
      <c r="N3168" t="s">
        <v>24</v>
      </c>
      <c r="O3168" t="s">
        <v>3566</v>
      </c>
      <c r="P3168">
        <f t="shared" si="199"/>
        <v>129000</v>
      </c>
      <c r="Q3168">
        <v>150000</v>
      </c>
      <c r="R3168">
        <v>550</v>
      </c>
      <c r="S3168">
        <f t="shared" si="200"/>
        <v>5.2</v>
      </c>
    </row>
    <row r="3169" spans="1:19" x14ac:dyDescent="0.25">
      <c r="A3169" t="s">
        <v>43</v>
      </c>
      <c r="B3169" t="s">
        <v>6896</v>
      </c>
      <c r="C3169">
        <v>2022</v>
      </c>
      <c r="D3169">
        <f t="shared" si="197"/>
        <v>5310.8220000000001</v>
      </c>
      <c r="E3169">
        <v>3300</v>
      </c>
      <c r="F3169" t="s">
        <v>6897</v>
      </c>
      <c r="G3169" t="s">
        <v>29</v>
      </c>
      <c r="H3169" t="s">
        <v>106</v>
      </c>
      <c r="I3169" t="s">
        <v>107</v>
      </c>
      <c r="J3169" t="s">
        <v>214</v>
      </c>
      <c r="K3169" t="s">
        <v>22</v>
      </c>
      <c r="L3169" t="s">
        <v>41</v>
      </c>
      <c r="M3169">
        <f t="shared" si="198"/>
        <v>0</v>
      </c>
      <c r="N3169" t="s">
        <v>24</v>
      </c>
      <c r="O3169" t="s">
        <v>1181</v>
      </c>
      <c r="P3169">
        <f t="shared" si="199"/>
        <v>46440</v>
      </c>
      <c r="Q3169">
        <v>54000</v>
      </c>
      <c r="R3169">
        <v>400</v>
      </c>
      <c r="S3169">
        <f t="shared" si="200"/>
        <v>3</v>
      </c>
    </row>
    <row r="3170" spans="1:19" x14ac:dyDescent="0.25">
      <c r="A3170" t="s">
        <v>426</v>
      </c>
      <c r="B3170" t="s">
        <v>6898</v>
      </c>
      <c r="C3170">
        <v>2016</v>
      </c>
      <c r="D3170">
        <f t="shared" si="197"/>
        <v>66972.684099999999</v>
      </c>
      <c r="E3170">
        <v>41615</v>
      </c>
      <c r="F3170" t="s">
        <v>6899</v>
      </c>
      <c r="H3170" t="s">
        <v>6900</v>
      </c>
      <c r="I3170" t="s">
        <v>257</v>
      </c>
      <c r="J3170" t="s">
        <v>40</v>
      </c>
      <c r="K3170" t="s">
        <v>33</v>
      </c>
      <c r="L3170" t="s">
        <v>41</v>
      </c>
      <c r="M3170">
        <f t="shared" si="198"/>
        <v>0</v>
      </c>
      <c r="N3170" t="s">
        <v>24</v>
      </c>
      <c r="O3170" t="s">
        <v>672</v>
      </c>
      <c r="P3170">
        <f t="shared" si="199"/>
        <v>10320</v>
      </c>
      <c r="Q3170">
        <v>12000</v>
      </c>
      <c r="R3170">
        <v>115</v>
      </c>
      <c r="S3170" t="e">
        <f t="shared" si="200"/>
        <v>#VALUE!</v>
      </c>
    </row>
    <row r="3171" spans="1:19" x14ac:dyDescent="0.25">
      <c r="A3171" t="s">
        <v>79</v>
      </c>
      <c r="B3171" t="s">
        <v>1387</v>
      </c>
      <c r="C3171">
        <v>2022</v>
      </c>
      <c r="D3171">
        <f t="shared" si="197"/>
        <v>19086.772400000002</v>
      </c>
      <c r="E3171">
        <v>11860</v>
      </c>
      <c r="F3171" t="s">
        <v>6901</v>
      </c>
      <c r="H3171" t="s">
        <v>977</v>
      </c>
      <c r="I3171" t="s">
        <v>72</v>
      </c>
      <c r="J3171" t="s">
        <v>118</v>
      </c>
      <c r="K3171" t="s">
        <v>118</v>
      </c>
      <c r="L3171" t="s">
        <v>41</v>
      </c>
      <c r="M3171">
        <f t="shared" si="198"/>
        <v>0</v>
      </c>
      <c r="N3171" t="s">
        <v>24</v>
      </c>
      <c r="O3171" t="s">
        <v>4295</v>
      </c>
      <c r="P3171">
        <f t="shared" si="199"/>
        <v>79550</v>
      </c>
      <c r="Q3171">
        <v>92500</v>
      </c>
      <c r="R3171">
        <v>670</v>
      </c>
      <c r="S3171" t="e">
        <f t="shared" si="200"/>
        <v>#VALUE!</v>
      </c>
    </row>
    <row r="3172" spans="1:19" x14ac:dyDescent="0.25">
      <c r="A3172" t="s">
        <v>68</v>
      </c>
      <c r="B3172" t="s">
        <v>673</v>
      </c>
      <c r="C3172">
        <v>2015</v>
      </c>
      <c r="D3172">
        <f t="shared" si="197"/>
        <v>43452.18</v>
      </c>
      <c r="E3172">
        <v>27000</v>
      </c>
      <c r="F3172" t="s">
        <v>4271</v>
      </c>
      <c r="G3172" t="s">
        <v>29</v>
      </c>
      <c r="H3172" t="s">
        <v>448</v>
      </c>
      <c r="I3172" t="s">
        <v>48</v>
      </c>
      <c r="J3172" t="s">
        <v>22</v>
      </c>
      <c r="K3172" t="s">
        <v>22</v>
      </c>
      <c r="L3172" t="s">
        <v>41</v>
      </c>
      <c r="M3172">
        <f t="shared" si="198"/>
        <v>0</v>
      </c>
      <c r="N3172" t="s">
        <v>24</v>
      </c>
      <c r="O3172" t="s">
        <v>285</v>
      </c>
      <c r="P3172">
        <f t="shared" si="199"/>
        <v>45150</v>
      </c>
      <c r="Q3172">
        <v>52500</v>
      </c>
      <c r="R3172">
        <v>560</v>
      </c>
      <c r="S3172">
        <f t="shared" si="200"/>
        <v>4.4000000000000004</v>
      </c>
    </row>
    <row r="3173" spans="1:19" x14ac:dyDescent="0.25">
      <c r="A3173" t="s">
        <v>201</v>
      </c>
      <c r="B3173" t="s">
        <v>3063</v>
      </c>
      <c r="C3173">
        <v>2022</v>
      </c>
      <c r="D3173">
        <f t="shared" si="197"/>
        <v>35568.02334</v>
      </c>
      <c r="E3173">
        <v>22101</v>
      </c>
      <c r="F3173" t="s">
        <v>6902</v>
      </c>
      <c r="G3173" t="s">
        <v>29</v>
      </c>
      <c r="H3173" t="s">
        <v>2830</v>
      </c>
      <c r="I3173" t="s">
        <v>31</v>
      </c>
      <c r="J3173" t="s">
        <v>2831</v>
      </c>
      <c r="K3173" t="s">
        <v>22</v>
      </c>
      <c r="L3173" t="s">
        <v>23</v>
      </c>
      <c r="M3173">
        <f t="shared" si="198"/>
        <v>1</v>
      </c>
      <c r="N3173" t="s">
        <v>24</v>
      </c>
      <c r="O3173" t="s">
        <v>6903</v>
      </c>
      <c r="P3173">
        <f t="shared" si="199"/>
        <v>25309.8</v>
      </c>
      <c r="Q3173">
        <v>29430</v>
      </c>
      <c r="R3173" t="e">
        <v>#VALUE!</v>
      </c>
      <c r="S3173" t="e">
        <f t="shared" si="200"/>
        <v>#VALUE!</v>
      </c>
    </row>
    <row r="3174" spans="1:19" x14ac:dyDescent="0.25">
      <c r="A3174" t="s">
        <v>148</v>
      </c>
      <c r="B3174" t="s">
        <v>6904</v>
      </c>
      <c r="C3174">
        <v>1996</v>
      </c>
      <c r="D3174">
        <f t="shared" si="197"/>
        <v>96560.4</v>
      </c>
      <c r="E3174">
        <v>60000</v>
      </c>
      <c r="F3174" t="s">
        <v>283</v>
      </c>
      <c r="G3174" t="s">
        <v>29</v>
      </c>
      <c r="H3174" t="s">
        <v>3691</v>
      </c>
      <c r="I3174" t="s">
        <v>72</v>
      </c>
      <c r="J3174" t="s">
        <v>135</v>
      </c>
      <c r="K3174" t="s">
        <v>33</v>
      </c>
      <c r="M3174">
        <f t="shared" si="198"/>
        <v>0</v>
      </c>
      <c r="O3174" t="s">
        <v>441</v>
      </c>
      <c r="P3174">
        <f t="shared" si="199"/>
        <v>15910</v>
      </c>
      <c r="Q3174">
        <v>18500</v>
      </c>
      <c r="R3174">
        <v>260</v>
      </c>
      <c r="S3174">
        <f t="shared" si="200"/>
        <v>5.7</v>
      </c>
    </row>
    <row r="3175" spans="1:19" x14ac:dyDescent="0.25">
      <c r="A3175" t="s">
        <v>450</v>
      </c>
      <c r="B3175" t="s">
        <v>5609</v>
      </c>
      <c r="C3175">
        <v>2013</v>
      </c>
      <c r="D3175">
        <f t="shared" si="197"/>
        <v>74757.061679999999</v>
      </c>
      <c r="E3175">
        <v>46452</v>
      </c>
      <c r="F3175" t="s">
        <v>6905</v>
      </c>
      <c r="G3175" t="s">
        <v>29</v>
      </c>
      <c r="H3175" t="s">
        <v>318</v>
      </c>
      <c r="I3175" t="s">
        <v>134</v>
      </c>
      <c r="J3175" t="s">
        <v>33</v>
      </c>
      <c r="K3175" t="s">
        <v>22</v>
      </c>
      <c r="L3175" t="s">
        <v>41</v>
      </c>
      <c r="M3175">
        <f t="shared" si="198"/>
        <v>0</v>
      </c>
      <c r="N3175" t="s">
        <v>24</v>
      </c>
      <c r="O3175" t="s">
        <v>6906</v>
      </c>
      <c r="P3175">
        <f t="shared" si="199"/>
        <v>19683.68</v>
      </c>
      <c r="Q3175">
        <v>22888</v>
      </c>
      <c r="R3175">
        <v>200</v>
      </c>
      <c r="S3175">
        <f t="shared" si="200"/>
        <v>2</v>
      </c>
    </row>
    <row r="3176" spans="1:19" x14ac:dyDescent="0.25">
      <c r="A3176" t="s">
        <v>103</v>
      </c>
      <c r="B3176" t="s">
        <v>6907</v>
      </c>
      <c r="C3176">
        <v>2019</v>
      </c>
      <c r="D3176">
        <f t="shared" si="197"/>
        <v>57936.24</v>
      </c>
      <c r="E3176">
        <v>36000</v>
      </c>
      <c r="F3176" t="s">
        <v>1197</v>
      </c>
      <c r="G3176" t="s">
        <v>29</v>
      </c>
      <c r="H3176" t="s">
        <v>6581</v>
      </c>
      <c r="I3176" t="s">
        <v>21</v>
      </c>
      <c r="J3176" t="s">
        <v>118</v>
      </c>
      <c r="K3176" t="s">
        <v>146</v>
      </c>
      <c r="L3176" t="s">
        <v>41</v>
      </c>
      <c r="M3176">
        <f t="shared" si="198"/>
        <v>0</v>
      </c>
      <c r="N3176" t="s">
        <v>24</v>
      </c>
      <c r="O3176" t="s">
        <v>741</v>
      </c>
      <c r="P3176">
        <f t="shared" si="199"/>
        <v>22790</v>
      </c>
      <c r="Q3176">
        <v>26500</v>
      </c>
      <c r="R3176">
        <v>245</v>
      </c>
      <c r="S3176">
        <f t="shared" si="200"/>
        <v>2</v>
      </c>
    </row>
    <row r="3177" spans="1:19" x14ac:dyDescent="0.25">
      <c r="A3177" t="s">
        <v>148</v>
      </c>
      <c r="B3177" t="s">
        <v>4940</v>
      </c>
      <c r="C3177">
        <v>2019</v>
      </c>
      <c r="D3177">
        <f t="shared" si="197"/>
        <v>21082.353999999999</v>
      </c>
      <c r="E3177">
        <v>13100</v>
      </c>
      <c r="F3177" t="s">
        <v>6908</v>
      </c>
      <c r="G3177" t="s">
        <v>29</v>
      </c>
      <c r="H3177" t="s">
        <v>5205</v>
      </c>
      <c r="I3177" t="s">
        <v>653</v>
      </c>
      <c r="J3177" t="s">
        <v>61</v>
      </c>
      <c r="K3177" t="s">
        <v>214</v>
      </c>
      <c r="L3177" t="s">
        <v>41</v>
      </c>
      <c r="M3177">
        <f t="shared" si="198"/>
        <v>0</v>
      </c>
      <c r="N3177" t="s">
        <v>24</v>
      </c>
      <c r="O3177" t="s">
        <v>6909</v>
      </c>
      <c r="P3177">
        <f t="shared" si="199"/>
        <v>53277</v>
      </c>
      <c r="Q3177">
        <v>61950</v>
      </c>
      <c r="R3177">
        <v>460</v>
      </c>
      <c r="S3177">
        <f t="shared" si="200"/>
        <v>6.2</v>
      </c>
    </row>
    <row r="3178" spans="1:19" x14ac:dyDescent="0.25">
      <c r="A3178" t="s">
        <v>50</v>
      </c>
      <c r="B3178" t="s">
        <v>183</v>
      </c>
      <c r="C3178">
        <v>2019</v>
      </c>
      <c r="D3178">
        <f t="shared" si="197"/>
        <v>80467</v>
      </c>
      <c r="E3178">
        <v>50000</v>
      </c>
      <c r="F3178" t="s">
        <v>1781</v>
      </c>
      <c r="G3178" t="s">
        <v>29</v>
      </c>
      <c r="H3178" t="s">
        <v>371</v>
      </c>
      <c r="I3178" t="s">
        <v>48</v>
      </c>
      <c r="J3178" t="s">
        <v>118</v>
      </c>
      <c r="K3178" t="s">
        <v>146</v>
      </c>
      <c r="L3178" t="s">
        <v>23</v>
      </c>
      <c r="M3178">
        <f t="shared" si="198"/>
        <v>1</v>
      </c>
      <c r="N3178" t="s">
        <v>24</v>
      </c>
      <c r="O3178" t="s">
        <v>543</v>
      </c>
      <c r="P3178">
        <f t="shared" si="199"/>
        <v>23220</v>
      </c>
      <c r="Q3178">
        <v>27000</v>
      </c>
      <c r="R3178">
        <v>248</v>
      </c>
      <c r="S3178">
        <f t="shared" si="200"/>
        <v>2</v>
      </c>
    </row>
    <row r="3179" spans="1:19" x14ac:dyDescent="0.25">
      <c r="A3179" t="s">
        <v>857</v>
      </c>
      <c r="B3179" t="s">
        <v>4681</v>
      </c>
      <c r="C3179">
        <v>2018</v>
      </c>
      <c r="D3179">
        <f t="shared" si="197"/>
        <v>31382.13</v>
      </c>
      <c r="E3179">
        <v>19500</v>
      </c>
      <c r="F3179" t="s">
        <v>4148</v>
      </c>
      <c r="G3179" t="s">
        <v>29</v>
      </c>
      <c r="H3179" t="s">
        <v>3891</v>
      </c>
      <c r="I3179" t="s">
        <v>107</v>
      </c>
      <c r="J3179" t="s">
        <v>118</v>
      </c>
      <c r="K3179" t="s">
        <v>108</v>
      </c>
      <c r="L3179" t="s">
        <v>41</v>
      </c>
      <c r="M3179">
        <f t="shared" si="198"/>
        <v>0</v>
      </c>
      <c r="N3179" t="s">
        <v>24</v>
      </c>
      <c r="O3179" t="s">
        <v>6910</v>
      </c>
      <c r="P3179">
        <f t="shared" si="199"/>
        <v>27735</v>
      </c>
      <c r="Q3179">
        <v>32250</v>
      </c>
      <c r="R3179">
        <v>227</v>
      </c>
      <c r="S3179">
        <f t="shared" si="200"/>
        <v>2.5</v>
      </c>
    </row>
    <row r="3180" spans="1:19" x14ac:dyDescent="0.25">
      <c r="A3180" t="s">
        <v>16</v>
      </c>
      <c r="B3180" t="s">
        <v>2989</v>
      </c>
      <c r="C3180">
        <v>2016</v>
      </c>
      <c r="D3180">
        <f t="shared" si="197"/>
        <v>57936.24</v>
      </c>
      <c r="E3180">
        <v>36000</v>
      </c>
      <c r="F3180" t="s">
        <v>1197</v>
      </c>
      <c r="G3180" t="s">
        <v>29</v>
      </c>
      <c r="H3180" t="s">
        <v>3722</v>
      </c>
      <c r="I3180" t="s">
        <v>134</v>
      </c>
      <c r="J3180" t="s">
        <v>487</v>
      </c>
      <c r="K3180" t="s">
        <v>22</v>
      </c>
      <c r="L3180" t="s">
        <v>23</v>
      </c>
      <c r="M3180">
        <f t="shared" si="198"/>
        <v>1</v>
      </c>
      <c r="N3180" t="s">
        <v>24</v>
      </c>
      <c r="O3180" t="s">
        <v>67</v>
      </c>
      <c r="P3180">
        <f t="shared" si="199"/>
        <v>26660</v>
      </c>
      <c r="Q3180">
        <v>31000</v>
      </c>
      <c r="R3180">
        <v>435</v>
      </c>
      <c r="S3180">
        <f t="shared" si="200"/>
        <v>5</v>
      </c>
    </row>
    <row r="3181" spans="1:19" x14ac:dyDescent="0.25">
      <c r="A3181" t="s">
        <v>1245</v>
      </c>
      <c r="B3181" t="s">
        <v>6911</v>
      </c>
      <c r="C3181">
        <v>2016</v>
      </c>
      <c r="D3181">
        <f t="shared" si="197"/>
        <v>33796.14</v>
      </c>
      <c r="E3181">
        <v>21000</v>
      </c>
      <c r="F3181" t="s">
        <v>650</v>
      </c>
      <c r="G3181" t="s">
        <v>29</v>
      </c>
      <c r="H3181" t="s">
        <v>6912</v>
      </c>
      <c r="I3181" t="s">
        <v>72</v>
      </c>
      <c r="J3181" t="s">
        <v>108</v>
      </c>
      <c r="K3181" t="s">
        <v>22</v>
      </c>
      <c r="M3181">
        <f t="shared" si="198"/>
        <v>0</v>
      </c>
      <c r="O3181" t="s">
        <v>6913</v>
      </c>
      <c r="P3181">
        <f t="shared" si="199"/>
        <v>186620</v>
      </c>
      <c r="Q3181">
        <v>217000</v>
      </c>
      <c r="R3181">
        <v>624</v>
      </c>
      <c r="S3181">
        <f t="shared" si="200"/>
        <v>6.6</v>
      </c>
    </row>
    <row r="3182" spans="1:19" x14ac:dyDescent="0.25">
      <c r="A3182" t="s">
        <v>148</v>
      </c>
      <c r="B3182" t="s">
        <v>3194</v>
      </c>
      <c r="C3182">
        <v>2022</v>
      </c>
      <c r="D3182">
        <f t="shared" si="197"/>
        <v>10686.017599999999</v>
      </c>
      <c r="E3182">
        <v>6640</v>
      </c>
      <c r="F3182" t="s">
        <v>6914</v>
      </c>
      <c r="G3182" t="s">
        <v>29</v>
      </c>
      <c r="H3182" t="s">
        <v>3196</v>
      </c>
      <c r="I3182" t="s">
        <v>72</v>
      </c>
      <c r="J3182" t="s">
        <v>487</v>
      </c>
      <c r="K3182" t="s">
        <v>22</v>
      </c>
      <c r="L3182" t="s">
        <v>41</v>
      </c>
      <c r="M3182">
        <f t="shared" si="198"/>
        <v>0</v>
      </c>
      <c r="N3182" t="s">
        <v>24</v>
      </c>
      <c r="O3182" t="s">
        <v>5895</v>
      </c>
      <c r="P3182">
        <f t="shared" si="199"/>
        <v>44719.14</v>
      </c>
      <c r="Q3182">
        <v>51999</v>
      </c>
      <c r="R3182">
        <v>455</v>
      </c>
      <c r="S3182">
        <f t="shared" si="200"/>
        <v>6.2</v>
      </c>
    </row>
    <row r="3183" spans="1:19" x14ac:dyDescent="0.25">
      <c r="A3183" t="s">
        <v>68</v>
      </c>
      <c r="B3183" t="s">
        <v>4071</v>
      </c>
      <c r="C3183">
        <v>2016</v>
      </c>
      <c r="D3183">
        <f t="shared" si="197"/>
        <v>120459.099</v>
      </c>
      <c r="E3183">
        <v>74850</v>
      </c>
      <c r="F3183" t="s">
        <v>6915</v>
      </c>
      <c r="G3183" t="s">
        <v>29</v>
      </c>
      <c r="H3183" t="s">
        <v>479</v>
      </c>
      <c r="I3183" t="s">
        <v>72</v>
      </c>
      <c r="J3183" t="s">
        <v>118</v>
      </c>
      <c r="K3183" t="s">
        <v>108</v>
      </c>
      <c r="L3183" t="s">
        <v>23</v>
      </c>
      <c r="M3183">
        <f t="shared" si="198"/>
        <v>1</v>
      </c>
      <c r="N3183" t="s">
        <v>24</v>
      </c>
      <c r="O3183" t="s">
        <v>2528</v>
      </c>
      <c r="P3183">
        <f t="shared" si="199"/>
        <v>18834</v>
      </c>
      <c r="Q3183">
        <v>21900</v>
      </c>
      <c r="R3183">
        <v>300</v>
      </c>
      <c r="S3183">
        <f t="shared" si="200"/>
        <v>3</v>
      </c>
    </row>
    <row r="3184" spans="1:19" x14ac:dyDescent="0.25">
      <c r="A3184" t="s">
        <v>130</v>
      </c>
      <c r="B3184" t="s">
        <v>2438</v>
      </c>
      <c r="C3184">
        <v>2014</v>
      </c>
      <c r="D3184">
        <f t="shared" si="197"/>
        <v>188292.78</v>
      </c>
      <c r="E3184">
        <v>117000</v>
      </c>
      <c r="F3184" t="s">
        <v>3041</v>
      </c>
      <c r="G3184" t="s">
        <v>29</v>
      </c>
      <c r="H3184" t="s">
        <v>2039</v>
      </c>
      <c r="I3184" t="s">
        <v>107</v>
      </c>
      <c r="J3184" t="s">
        <v>118</v>
      </c>
      <c r="K3184" t="s">
        <v>22</v>
      </c>
      <c r="L3184" t="s">
        <v>23</v>
      </c>
      <c r="M3184">
        <f t="shared" si="198"/>
        <v>1</v>
      </c>
      <c r="N3184" t="s">
        <v>24</v>
      </c>
      <c r="O3184" t="s">
        <v>196</v>
      </c>
      <c r="P3184">
        <f t="shared" si="199"/>
        <v>9374</v>
      </c>
      <c r="Q3184">
        <v>10900</v>
      </c>
      <c r="R3184">
        <v>290</v>
      </c>
      <c r="S3184">
        <f t="shared" si="200"/>
        <v>3.5</v>
      </c>
    </row>
    <row r="3185" spans="1:19" x14ac:dyDescent="0.25">
      <c r="A3185" t="s">
        <v>97</v>
      </c>
      <c r="B3185" t="s">
        <v>6916</v>
      </c>
      <c r="C3185">
        <v>2016</v>
      </c>
      <c r="D3185">
        <f t="shared" si="197"/>
        <v>82720.076000000001</v>
      </c>
      <c r="E3185">
        <v>51400</v>
      </c>
      <c r="F3185" t="s">
        <v>5145</v>
      </c>
      <c r="G3185" t="s">
        <v>19</v>
      </c>
      <c r="H3185" t="s">
        <v>2174</v>
      </c>
      <c r="I3185" t="s">
        <v>21</v>
      </c>
      <c r="J3185" t="s">
        <v>22</v>
      </c>
      <c r="K3185" t="s">
        <v>22</v>
      </c>
      <c r="M3185">
        <f t="shared" si="198"/>
        <v>0</v>
      </c>
      <c r="O3185" t="s">
        <v>3769</v>
      </c>
      <c r="P3185">
        <f t="shared" si="199"/>
        <v>34314</v>
      </c>
      <c r="Q3185">
        <v>39900</v>
      </c>
      <c r="R3185">
        <v>381</v>
      </c>
      <c r="S3185">
        <f t="shared" si="200"/>
        <v>5.7</v>
      </c>
    </row>
    <row r="3186" spans="1:19" x14ac:dyDescent="0.25">
      <c r="A3186" t="s">
        <v>43</v>
      </c>
      <c r="B3186" t="s">
        <v>6917</v>
      </c>
      <c r="C3186">
        <v>2022</v>
      </c>
      <c r="D3186">
        <f t="shared" si="197"/>
        <v>9656.0399999999991</v>
      </c>
      <c r="E3186">
        <v>6000</v>
      </c>
      <c r="F3186" t="s">
        <v>6332</v>
      </c>
      <c r="G3186" t="s">
        <v>29</v>
      </c>
      <c r="H3186" t="s">
        <v>3094</v>
      </c>
      <c r="I3186" t="s">
        <v>191</v>
      </c>
      <c r="J3186" t="s">
        <v>226</v>
      </c>
      <c r="K3186" t="s">
        <v>108</v>
      </c>
      <c r="L3186" t="s">
        <v>41</v>
      </c>
      <c r="M3186">
        <f t="shared" si="198"/>
        <v>0</v>
      </c>
      <c r="N3186" t="s">
        <v>24</v>
      </c>
      <c r="O3186" t="s">
        <v>6671</v>
      </c>
      <c r="P3186">
        <f t="shared" si="199"/>
        <v>49879.14</v>
      </c>
      <c r="Q3186">
        <v>57999</v>
      </c>
      <c r="R3186">
        <v>295</v>
      </c>
      <c r="S3186">
        <f t="shared" si="200"/>
        <v>3.5</v>
      </c>
    </row>
    <row r="3187" spans="1:19" x14ac:dyDescent="0.25">
      <c r="A3187" t="s">
        <v>836</v>
      </c>
      <c r="B3187" t="s">
        <v>4626</v>
      </c>
      <c r="C3187">
        <v>2006</v>
      </c>
      <c r="D3187">
        <f t="shared" si="197"/>
        <v>205995.51999999999</v>
      </c>
      <c r="E3187">
        <v>128000</v>
      </c>
      <c r="F3187" t="s">
        <v>1657</v>
      </c>
      <c r="G3187" t="s">
        <v>29</v>
      </c>
      <c r="H3187" t="s">
        <v>3189</v>
      </c>
      <c r="I3187" t="s">
        <v>134</v>
      </c>
      <c r="J3187" t="s">
        <v>61</v>
      </c>
      <c r="K3187" t="s">
        <v>22</v>
      </c>
      <c r="L3187" t="s">
        <v>41</v>
      </c>
      <c r="M3187">
        <f t="shared" si="198"/>
        <v>0</v>
      </c>
      <c r="N3187" t="s">
        <v>24</v>
      </c>
      <c r="O3187" t="s">
        <v>2374</v>
      </c>
      <c r="P3187">
        <f t="shared" si="199"/>
        <v>32679.14</v>
      </c>
      <c r="Q3187">
        <v>37999</v>
      </c>
      <c r="R3187">
        <v>286</v>
      </c>
      <c r="S3187">
        <f t="shared" si="200"/>
        <v>2</v>
      </c>
    </row>
    <row r="3188" spans="1:19" x14ac:dyDescent="0.25">
      <c r="A3188" t="s">
        <v>68</v>
      </c>
      <c r="B3188" t="s">
        <v>1468</v>
      </c>
      <c r="C3188">
        <v>2021</v>
      </c>
      <c r="D3188">
        <f t="shared" si="197"/>
        <v>24140.1</v>
      </c>
      <c r="E3188">
        <v>15000</v>
      </c>
      <c r="F3188" t="s">
        <v>2252</v>
      </c>
      <c r="G3188" t="s">
        <v>29</v>
      </c>
      <c r="H3188" t="s">
        <v>371</v>
      </c>
      <c r="I3188" t="s">
        <v>107</v>
      </c>
      <c r="J3188" t="s">
        <v>118</v>
      </c>
      <c r="K3188" t="s">
        <v>108</v>
      </c>
      <c r="L3188" t="s">
        <v>41</v>
      </c>
      <c r="M3188">
        <f t="shared" si="198"/>
        <v>0</v>
      </c>
      <c r="N3188" t="s">
        <v>24</v>
      </c>
      <c r="O3188" t="s">
        <v>4744</v>
      </c>
      <c r="P3188">
        <f t="shared" si="199"/>
        <v>34395.699999999997</v>
      </c>
      <c r="Q3188">
        <v>39995</v>
      </c>
      <c r="R3188">
        <v>248</v>
      </c>
      <c r="S3188">
        <f t="shared" si="200"/>
        <v>2</v>
      </c>
    </row>
    <row r="3189" spans="1:19" x14ac:dyDescent="0.25">
      <c r="A3189" t="s">
        <v>97</v>
      </c>
      <c r="B3189" t="s">
        <v>2289</v>
      </c>
      <c r="C3189">
        <v>2016</v>
      </c>
      <c r="D3189">
        <f t="shared" si="197"/>
        <v>191511.46</v>
      </c>
      <c r="E3189">
        <v>119000</v>
      </c>
      <c r="F3189" t="s">
        <v>212</v>
      </c>
      <c r="G3189" t="s">
        <v>29</v>
      </c>
      <c r="H3189" t="s">
        <v>1062</v>
      </c>
      <c r="I3189" t="s">
        <v>21</v>
      </c>
      <c r="J3189" t="s">
        <v>214</v>
      </c>
      <c r="K3189" t="s">
        <v>22</v>
      </c>
      <c r="L3189" t="s">
        <v>41</v>
      </c>
      <c r="M3189">
        <f t="shared" si="198"/>
        <v>0</v>
      </c>
      <c r="N3189" t="s">
        <v>24</v>
      </c>
      <c r="O3189" t="s">
        <v>2957</v>
      </c>
      <c r="P3189">
        <f t="shared" si="199"/>
        <v>25757</v>
      </c>
      <c r="Q3189">
        <v>29950</v>
      </c>
      <c r="R3189">
        <v>381</v>
      </c>
      <c r="S3189">
        <f t="shared" si="200"/>
        <v>5.7</v>
      </c>
    </row>
    <row r="3190" spans="1:19" x14ac:dyDescent="0.25">
      <c r="A3190" t="s">
        <v>103</v>
      </c>
      <c r="B3190" t="s">
        <v>6918</v>
      </c>
      <c r="C3190">
        <v>2006</v>
      </c>
      <c r="D3190">
        <f t="shared" si="197"/>
        <v>140817.25</v>
      </c>
      <c r="E3190">
        <v>87500</v>
      </c>
      <c r="F3190" t="s">
        <v>2990</v>
      </c>
      <c r="G3190" t="s">
        <v>29</v>
      </c>
      <c r="H3190" t="s">
        <v>828</v>
      </c>
      <c r="I3190" t="s">
        <v>72</v>
      </c>
      <c r="J3190" t="s">
        <v>61</v>
      </c>
      <c r="K3190" t="s">
        <v>22</v>
      </c>
      <c r="L3190" t="s">
        <v>23</v>
      </c>
      <c r="M3190">
        <f t="shared" si="198"/>
        <v>1</v>
      </c>
      <c r="N3190" t="s">
        <v>24</v>
      </c>
      <c r="O3190" t="s">
        <v>4396</v>
      </c>
      <c r="P3190">
        <f t="shared" si="199"/>
        <v>11179.14</v>
      </c>
      <c r="Q3190">
        <v>12999</v>
      </c>
      <c r="R3190">
        <v>300</v>
      </c>
      <c r="S3190">
        <f t="shared" si="200"/>
        <v>5.4</v>
      </c>
    </row>
    <row r="3191" spans="1:19" x14ac:dyDescent="0.25">
      <c r="A3191" t="s">
        <v>16</v>
      </c>
      <c r="B3191" t="s">
        <v>6919</v>
      </c>
      <c r="C3191">
        <v>2011</v>
      </c>
      <c r="D3191">
        <f t="shared" si="197"/>
        <v>239791.66</v>
      </c>
      <c r="E3191">
        <v>149000</v>
      </c>
      <c r="F3191" t="s">
        <v>1573</v>
      </c>
      <c r="G3191" t="s">
        <v>29</v>
      </c>
      <c r="H3191" t="s">
        <v>5804</v>
      </c>
      <c r="I3191" t="s">
        <v>21</v>
      </c>
      <c r="J3191" t="s">
        <v>22</v>
      </c>
      <c r="K3191" t="s">
        <v>146</v>
      </c>
      <c r="L3191" t="s">
        <v>41</v>
      </c>
      <c r="M3191">
        <f t="shared" si="198"/>
        <v>0</v>
      </c>
      <c r="N3191" t="s">
        <v>24</v>
      </c>
      <c r="O3191" t="s">
        <v>3295</v>
      </c>
      <c r="P3191">
        <f t="shared" si="199"/>
        <v>6879.14</v>
      </c>
      <c r="Q3191">
        <v>7999</v>
      </c>
      <c r="R3191">
        <v>262</v>
      </c>
      <c r="S3191">
        <f t="shared" si="200"/>
        <v>3.5</v>
      </c>
    </row>
    <row r="3192" spans="1:19" x14ac:dyDescent="0.25">
      <c r="A3192" t="s">
        <v>50</v>
      </c>
      <c r="B3192" t="s">
        <v>183</v>
      </c>
      <c r="C3192">
        <v>2015</v>
      </c>
      <c r="D3192">
        <f t="shared" si="197"/>
        <v>88030.898000000001</v>
      </c>
      <c r="E3192">
        <v>54700</v>
      </c>
      <c r="F3192" t="s">
        <v>6920</v>
      </c>
      <c r="G3192" t="s">
        <v>19</v>
      </c>
      <c r="H3192" t="s">
        <v>4061</v>
      </c>
      <c r="I3192" t="s">
        <v>95</v>
      </c>
      <c r="J3192" t="s">
        <v>33</v>
      </c>
      <c r="K3192" t="s">
        <v>108</v>
      </c>
      <c r="L3192" t="s">
        <v>23</v>
      </c>
      <c r="M3192">
        <f t="shared" si="198"/>
        <v>1</v>
      </c>
      <c r="N3192" t="s">
        <v>24</v>
      </c>
      <c r="O3192" t="s">
        <v>2074</v>
      </c>
      <c r="P3192">
        <f t="shared" si="199"/>
        <v>18055.7</v>
      </c>
      <c r="Q3192">
        <v>20995</v>
      </c>
      <c r="R3192">
        <v>220</v>
      </c>
      <c r="S3192">
        <f t="shared" si="200"/>
        <v>2</v>
      </c>
    </row>
    <row r="3193" spans="1:19" x14ac:dyDescent="0.25">
      <c r="A3193" t="s">
        <v>16</v>
      </c>
      <c r="B3193" t="s">
        <v>3503</v>
      </c>
      <c r="C3193">
        <v>2021</v>
      </c>
      <c r="D3193">
        <f t="shared" si="197"/>
        <v>73995.843859999994</v>
      </c>
      <c r="E3193">
        <v>45979</v>
      </c>
      <c r="F3193" t="s">
        <v>6921</v>
      </c>
      <c r="G3193" t="s">
        <v>29</v>
      </c>
      <c r="H3193" t="s">
        <v>159</v>
      </c>
      <c r="I3193" t="s">
        <v>500</v>
      </c>
      <c r="J3193" t="s">
        <v>4743</v>
      </c>
      <c r="K3193" t="s">
        <v>22</v>
      </c>
      <c r="L3193" t="s">
        <v>41</v>
      </c>
      <c r="M3193">
        <f t="shared" si="198"/>
        <v>0</v>
      </c>
      <c r="N3193" t="s">
        <v>24</v>
      </c>
      <c r="O3193" t="s">
        <v>6922</v>
      </c>
      <c r="P3193">
        <f t="shared" si="199"/>
        <v>33137.519999999997</v>
      </c>
      <c r="Q3193">
        <v>38532</v>
      </c>
      <c r="R3193" t="e">
        <v>#VALUE!</v>
      </c>
      <c r="S3193" t="e">
        <f t="shared" si="200"/>
        <v>#VALUE!</v>
      </c>
    </row>
    <row r="3194" spans="1:19" x14ac:dyDescent="0.25">
      <c r="A3194" t="s">
        <v>103</v>
      </c>
      <c r="B3194" t="s">
        <v>6923</v>
      </c>
      <c r="C3194">
        <v>2017</v>
      </c>
      <c r="D3194">
        <f t="shared" si="197"/>
        <v>91484.541639999996</v>
      </c>
      <c r="E3194">
        <v>56846</v>
      </c>
      <c r="F3194" t="s">
        <v>6924</v>
      </c>
      <c r="G3194" t="s">
        <v>29</v>
      </c>
      <c r="H3194" t="s">
        <v>3461</v>
      </c>
      <c r="I3194" t="s">
        <v>107</v>
      </c>
      <c r="J3194" t="s">
        <v>118</v>
      </c>
      <c r="K3194" t="s">
        <v>146</v>
      </c>
      <c r="L3194" t="s">
        <v>41</v>
      </c>
      <c r="M3194">
        <f t="shared" si="198"/>
        <v>0</v>
      </c>
      <c r="N3194" t="s">
        <v>24</v>
      </c>
      <c r="O3194" t="s">
        <v>272</v>
      </c>
      <c r="P3194">
        <f t="shared" si="199"/>
        <v>24940</v>
      </c>
      <c r="Q3194">
        <v>29000</v>
      </c>
      <c r="R3194">
        <v>335</v>
      </c>
      <c r="S3194">
        <f t="shared" si="200"/>
        <v>2.7</v>
      </c>
    </row>
    <row r="3195" spans="1:19" x14ac:dyDescent="0.25">
      <c r="A3195" t="s">
        <v>79</v>
      </c>
      <c r="B3195" t="s">
        <v>4275</v>
      </c>
      <c r="C3195">
        <v>2017</v>
      </c>
      <c r="D3195">
        <f t="shared" si="197"/>
        <v>151438.894</v>
      </c>
      <c r="E3195">
        <v>94100</v>
      </c>
      <c r="F3195" t="s">
        <v>6434</v>
      </c>
      <c r="H3195" t="s">
        <v>4277</v>
      </c>
      <c r="I3195" t="s">
        <v>72</v>
      </c>
      <c r="J3195" t="s">
        <v>22</v>
      </c>
      <c r="K3195" t="s">
        <v>487</v>
      </c>
      <c r="L3195" t="s">
        <v>23</v>
      </c>
      <c r="M3195">
        <f t="shared" si="198"/>
        <v>1</v>
      </c>
      <c r="N3195" t="s">
        <v>24</v>
      </c>
      <c r="O3195" t="s">
        <v>3800</v>
      </c>
      <c r="P3195">
        <f t="shared" si="199"/>
        <v>42914</v>
      </c>
      <c r="Q3195">
        <v>49900</v>
      </c>
      <c r="R3195">
        <v>518</v>
      </c>
      <c r="S3195" t="e">
        <f t="shared" si="200"/>
        <v>#VALUE!</v>
      </c>
    </row>
    <row r="3196" spans="1:19" x14ac:dyDescent="0.25">
      <c r="A3196" t="s">
        <v>210</v>
      </c>
      <c r="B3196" t="s">
        <v>2485</v>
      </c>
      <c r="C3196">
        <v>2017</v>
      </c>
      <c r="D3196">
        <f t="shared" si="197"/>
        <v>128988.601</v>
      </c>
      <c r="E3196">
        <v>80150</v>
      </c>
      <c r="F3196" t="s">
        <v>6925</v>
      </c>
      <c r="G3196" t="s">
        <v>29</v>
      </c>
      <c r="H3196" t="s">
        <v>2084</v>
      </c>
      <c r="I3196" t="s">
        <v>95</v>
      </c>
      <c r="J3196" t="s">
        <v>40</v>
      </c>
      <c r="K3196" t="s">
        <v>22</v>
      </c>
      <c r="L3196" t="s">
        <v>23</v>
      </c>
      <c r="M3196">
        <f t="shared" si="198"/>
        <v>1</v>
      </c>
      <c r="N3196" t="s">
        <v>24</v>
      </c>
      <c r="O3196" t="s">
        <v>1152</v>
      </c>
      <c r="P3196">
        <f t="shared" si="199"/>
        <v>19350</v>
      </c>
      <c r="Q3196">
        <v>22500</v>
      </c>
      <c r="R3196">
        <v>293</v>
      </c>
      <c r="S3196">
        <f t="shared" si="200"/>
        <v>3.6</v>
      </c>
    </row>
    <row r="3197" spans="1:19" x14ac:dyDescent="0.25">
      <c r="A3197" t="s">
        <v>503</v>
      </c>
      <c r="B3197" t="s">
        <v>3375</v>
      </c>
      <c r="C3197">
        <v>2013</v>
      </c>
      <c r="D3197">
        <f t="shared" si="197"/>
        <v>18608.798419999999</v>
      </c>
      <c r="E3197">
        <v>11563</v>
      </c>
      <c r="F3197" t="s">
        <v>6926</v>
      </c>
      <c r="G3197" t="s">
        <v>29</v>
      </c>
      <c r="H3197" t="s">
        <v>2139</v>
      </c>
      <c r="I3197" t="s">
        <v>72</v>
      </c>
      <c r="J3197" t="s">
        <v>40</v>
      </c>
      <c r="K3197" t="s">
        <v>22</v>
      </c>
      <c r="L3197" t="s">
        <v>23</v>
      </c>
      <c r="M3197">
        <f t="shared" si="198"/>
        <v>1</v>
      </c>
      <c r="N3197" t="s">
        <v>24</v>
      </c>
      <c r="O3197" t="s">
        <v>6927</v>
      </c>
      <c r="P3197">
        <f t="shared" si="199"/>
        <v>10578</v>
      </c>
      <c r="Q3197">
        <v>12300</v>
      </c>
      <c r="R3197">
        <v>182</v>
      </c>
      <c r="S3197">
        <f t="shared" si="200"/>
        <v>2.4</v>
      </c>
    </row>
    <row r="3198" spans="1:19" x14ac:dyDescent="0.25">
      <c r="A3198" t="s">
        <v>79</v>
      </c>
      <c r="B3198" t="s">
        <v>1387</v>
      </c>
      <c r="C3198">
        <v>2022</v>
      </c>
      <c r="D3198">
        <f t="shared" si="197"/>
        <v>12070.05</v>
      </c>
      <c r="E3198">
        <v>7500</v>
      </c>
      <c r="F3198" t="s">
        <v>6928</v>
      </c>
      <c r="H3198" t="s">
        <v>977</v>
      </c>
      <c r="I3198" t="s">
        <v>72</v>
      </c>
      <c r="J3198" t="s">
        <v>61</v>
      </c>
      <c r="K3198" t="s">
        <v>22</v>
      </c>
      <c r="L3198" t="s">
        <v>41</v>
      </c>
      <c r="M3198">
        <f t="shared" si="198"/>
        <v>0</v>
      </c>
      <c r="N3198" t="s">
        <v>24</v>
      </c>
      <c r="O3198" t="s">
        <v>4180</v>
      </c>
      <c r="P3198">
        <f t="shared" si="199"/>
        <v>72240</v>
      </c>
      <c r="Q3198">
        <v>84000</v>
      </c>
      <c r="R3198">
        <v>670</v>
      </c>
      <c r="S3198" t="e">
        <f t="shared" si="200"/>
        <v>#VALUE!</v>
      </c>
    </row>
    <row r="3199" spans="1:19" x14ac:dyDescent="0.25">
      <c r="A3199" t="s">
        <v>120</v>
      </c>
      <c r="B3199" t="s">
        <v>3391</v>
      </c>
      <c r="C3199">
        <v>2021</v>
      </c>
      <c r="D3199">
        <f t="shared" si="197"/>
        <v>25129.844099999998</v>
      </c>
      <c r="E3199">
        <v>15615</v>
      </c>
      <c r="F3199" t="s">
        <v>6929</v>
      </c>
      <c r="G3199" t="s">
        <v>46</v>
      </c>
      <c r="H3199" t="s">
        <v>3392</v>
      </c>
      <c r="I3199" t="s">
        <v>191</v>
      </c>
      <c r="J3199" t="s">
        <v>33</v>
      </c>
      <c r="K3199" t="s">
        <v>22</v>
      </c>
      <c r="L3199" t="s">
        <v>41</v>
      </c>
      <c r="M3199">
        <f t="shared" si="198"/>
        <v>0</v>
      </c>
      <c r="N3199" t="s">
        <v>24</v>
      </c>
      <c r="O3199" t="s">
        <v>3075</v>
      </c>
      <c r="P3199">
        <f t="shared" si="199"/>
        <v>67080</v>
      </c>
      <c r="Q3199">
        <v>78000</v>
      </c>
      <c r="R3199">
        <v>429</v>
      </c>
      <c r="S3199">
        <f t="shared" si="200"/>
        <v>3</v>
      </c>
    </row>
    <row r="3200" spans="1:19" x14ac:dyDescent="0.25">
      <c r="A3200" t="s">
        <v>450</v>
      </c>
      <c r="B3200" t="s">
        <v>6930</v>
      </c>
      <c r="C3200">
        <v>2013</v>
      </c>
      <c r="D3200">
        <f t="shared" si="197"/>
        <v>181855.42</v>
      </c>
      <c r="E3200">
        <v>113000</v>
      </c>
      <c r="F3200" t="s">
        <v>3192</v>
      </c>
      <c r="G3200" t="s">
        <v>29</v>
      </c>
      <c r="H3200" t="s">
        <v>4014</v>
      </c>
      <c r="I3200" t="s">
        <v>839</v>
      </c>
      <c r="J3200" t="s">
        <v>40</v>
      </c>
      <c r="K3200" t="s">
        <v>22</v>
      </c>
      <c r="L3200" t="s">
        <v>23</v>
      </c>
      <c r="M3200">
        <f t="shared" si="198"/>
        <v>1</v>
      </c>
      <c r="N3200" t="s">
        <v>24</v>
      </c>
      <c r="O3200" t="s">
        <v>1236</v>
      </c>
      <c r="P3200">
        <f t="shared" si="199"/>
        <v>13760</v>
      </c>
      <c r="Q3200">
        <v>16000</v>
      </c>
      <c r="R3200">
        <v>265</v>
      </c>
      <c r="S3200">
        <f t="shared" si="200"/>
        <v>2.5</v>
      </c>
    </row>
    <row r="3201" spans="1:19" x14ac:dyDescent="0.25">
      <c r="A3201" t="s">
        <v>201</v>
      </c>
      <c r="B3201" t="s">
        <v>6931</v>
      </c>
      <c r="C3201">
        <v>2018</v>
      </c>
      <c r="D3201">
        <f t="shared" si="197"/>
        <v>119091.16</v>
      </c>
      <c r="E3201">
        <v>74000</v>
      </c>
      <c r="F3201" t="s">
        <v>132</v>
      </c>
      <c r="G3201" t="s">
        <v>29</v>
      </c>
      <c r="H3201" t="s">
        <v>2734</v>
      </c>
      <c r="I3201" t="s">
        <v>21</v>
      </c>
      <c r="J3201" t="s">
        <v>118</v>
      </c>
      <c r="K3201" t="s">
        <v>22</v>
      </c>
      <c r="L3201" t="s">
        <v>41</v>
      </c>
      <c r="M3201">
        <f t="shared" si="198"/>
        <v>0</v>
      </c>
      <c r="N3201" t="s">
        <v>24</v>
      </c>
      <c r="O3201" t="s">
        <v>1096</v>
      </c>
      <c r="P3201">
        <f t="shared" si="199"/>
        <v>12900</v>
      </c>
      <c r="Q3201">
        <v>15000</v>
      </c>
      <c r="R3201">
        <v>185</v>
      </c>
      <c r="S3201">
        <f t="shared" si="200"/>
        <v>2.4</v>
      </c>
    </row>
    <row r="3202" spans="1:19" x14ac:dyDescent="0.25">
      <c r="A3202" t="s">
        <v>120</v>
      </c>
      <c r="B3202" t="s">
        <v>6932</v>
      </c>
      <c r="C3202">
        <v>2011</v>
      </c>
      <c r="D3202">
        <f t="shared" si="197"/>
        <v>159646.52799999999</v>
      </c>
      <c r="E3202">
        <v>99200</v>
      </c>
      <c r="F3202" t="s">
        <v>1907</v>
      </c>
      <c r="G3202" t="s">
        <v>29</v>
      </c>
      <c r="H3202" t="s">
        <v>275</v>
      </c>
      <c r="I3202" t="s">
        <v>72</v>
      </c>
      <c r="J3202" t="s">
        <v>22</v>
      </c>
      <c r="K3202" t="s">
        <v>22</v>
      </c>
      <c r="L3202" t="s">
        <v>41</v>
      </c>
      <c r="M3202">
        <f t="shared" si="198"/>
        <v>0</v>
      </c>
      <c r="N3202" t="s">
        <v>24</v>
      </c>
      <c r="O3202" t="s">
        <v>2810</v>
      </c>
      <c r="P3202">
        <f t="shared" si="199"/>
        <v>10234</v>
      </c>
      <c r="Q3202">
        <v>11900</v>
      </c>
      <c r="R3202">
        <v>268</v>
      </c>
      <c r="S3202">
        <f t="shared" si="200"/>
        <v>3.5</v>
      </c>
    </row>
    <row r="3203" spans="1:19" x14ac:dyDescent="0.25">
      <c r="A3203" t="s">
        <v>426</v>
      </c>
      <c r="B3203" t="s">
        <v>3898</v>
      </c>
      <c r="C3203">
        <v>2018</v>
      </c>
      <c r="D3203">
        <f t="shared" ref="D3203:D3266" si="201">E3203*1.60934</f>
        <v>59262.336159999999</v>
      </c>
      <c r="E3203">
        <v>36824</v>
      </c>
      <c r="F3203" t="s">
        <v>6933</v>
      </c>
      <c r="G3203" t="s">
        <v>29</v>
      </c>
      <c r="H3203" t="s">
        <v>3900</v>
      </c>
      <c r="I3203" t="s">
        <v>21</v>
      </c>
      <c r="J3203" t="s">
        <v>214</v>
      </c>
      <c r="K3203" t="s">
        <v>214</v>
      </c>
      <c r="L3203" t="s">
        <v>41</v>
      </c>
      <c r="M3203">
        <f t="shared" ref="M3203:M3266" si="202">IF(ISNUMBER(SEARCH("At least 1 accident or damage reported", L3203)), 1, 0)</f>
        <v>0</v>
      </c>
      <c r="N3203" t="s">
        <v>24</v>
      </c>
      <c r="O3203" t="s">
        <v>2472</v>
      </c>
      <c r="P3203">
        <f t="shared" ref="P3203:P3266" si="203">Q3203*0.86</f>
        <v>20639.14</v>
      </c>
      <c r="Q3203">
        <v>23999</v>
      </c>
      <c r="R3203">
        <v>174</v>
      </c>
      <c r="S3203">
        <f t="shared" ref="S3203:S3266" si="204">VALUE(SUBSTITUTE(MID(H3203, SEARCH("L", H3203)-4, 4), "L", ""))</f>
        <v>2</v>
      </c>
    </row>
    <row r="3204" spans="1:19" x14ac:dyDescent="0.25">
      <c r="A3204" t="s">
        <v>56</v>
      </c>
      <c r="B3204" t="s">
        <v>6934</v>
      </c>
      <c r="C3204">
        <v>2005</v>
      </c>
      <c r="D3204">
        <f t="shared" si="201"/>
        <v>299401.61359999998</v>
      </c>
      <c r="E3204">
        <v>186040</v>
      </c>
      <c r="F3204" t="s">
        <v>6935</v>
      </c>
      <c r="G3204" t="s">
        <v>29</v>
      </c>
      <c r="H3204" t="s">
        <v>3778</v>
      </c>
      <c r="I3204" t="s">
        <v>72</v>
      </c>
      <c r="J3204" t="s">
        <v>33</v>
      </c>
      <c r="K3204" t="s">
        <v>146</v>
      </c>
      <c r="L3204" t="s">
        <v>23</v>
      </c>
      <c r="M3204">
        <f t="shared" si="202"/>
        <v>1</v>
      </c>
      <c r="N3204" t="s">
        <v>24</v>
      </c>
      <c r="O3204" t="s">
        <v>1962</v>
      </c>
      <c r="P3204">
        <f t="shared" si="203"/>
        <v>5762</v>
      </c>
      <c r="Q3204">
        <v>6700</v>
      </c>
      <c r="R3204">
        <v>160</v>
      </c>
      <c r="S3204">
        <f t="shared" si="204"/>
        <v>2</v>
      </c>
    </row>
    <row r="3205" spans="1:19" x14ac:dyDescent="0.25">
      <c r="A3205" t="s">
        <v>503</v>
      </c>
      <c r="B3205" t="s">
        <v>1464</v>
      </c>
      <c r="C3205">
        <v>2020</v>
      </c>
      <c r="D3205">
        <f t="shared" si="201"/>
        <v>93341.72</v>
      </c>
      <c r="E3205">
        <v>58000</v>
      </c>
      <c r="F3205" t="s">
        <v>1766</v>
      </c>
      <c r="G3205" t="s">
        <v>29</v>
      </c>
      <c r="H3205" t="s">
        <v>874</v>
      </c>
      <c r="I3205" t="s">
        <v>191</v>
      </c>
      <c r="J3205" t="s">
        <v>22</v>
      </c>
      <c r="K3205" t="s">
        <v>22</v>
      </c>
      <c r="L3205" t="s">
        <v>41</v>
      </c>
      <c r="M3205">
        <f t="shared" si="202"/>
        <v>0</v>
      </c>
      <c r="N3205" t="s">
        <v>24</v>
      </c>
      <c r="O3205" t="s">
        <v>6936</v>
      </c>
      <c r="P3205">
        <f t="shared" si="203"/>
        <v>23822</v>
      </c>
      <c r="Q3205">
        <v>27700</v>
      </c>
      <c r="R3205">
        <v>310</v>
      </c>
      <c r="S3205">
        <f t="shared" si="204"/>
        <v>3.6</v>
      </c>
    </row>
    <row r="3206" spans="1:19" x14ac:dyDescent="0.25">
      <c r="A3206" t="s">
        <v>16</v>
      </c>
      <c r="B3206" t="s">
        <v>2727</v>
      </c>
      <c r="C3206">
        <v>2020</v>
      </c>
      <c r="D3206">
        <f t="shared" si="201"/>
        <v>50291.875</v>
      </c>
      <c r="E3206">
        <v>31250</v>
      </c>
      <c r="F3206" t="s">
        <v>6937</v>
      </c>
      <c r="G3206" t="s">
        <v>29</v>
      </c>
      <c r="H3206" t="s">
        <v>4401</v>
      </c>
      <c r="I3206" t="s">
        <v>72</v>
      </c>
      <c r="J3206" t="s">
        <v>40</v>
      </c>
      <c r="K3206" t="s">
        <v>33</v>
      </c>
      <c r="L3206" t="s">
        <v>41</v>
      </c>
      <c r="M3206">
        <f t="shared" si="202"/>
        <v>0</v>
      </c>
      <c r="N3206" t="s">
        <v>24</v>
      </c>
      <c r="O3206" t="s">
        <v>2551</v>
      </c>
      <c r="P3206">
        <f t="shared" si="203"/>
        <v>36550</v>
      </c>
      <c r="Q3206">
        <v>42500</v>
      </c>
      <c r="R3206">
        <v>325</v>
      </c>
      <c r="S3206">
        <f t="shared" si="204"/>
        <v>2.7</v>
      </c>
    </row>
    <row r="3207" spans="1:19" x14ac:dyDescent="0.25">
      <c r="A3207" t="s">
        <v>210</v>
      </c>
      <c r="B3207" t="s">
        <v>2068</v>
      </c>
      <c r="C3207">
        <v>2020</v>
      </c>
      <c r="D3207">
        <f t="shared" si="201"/>
        <v>69201.62</v>
      </c>
      <c r="E3207">
        <v>43000</v>
      </c>
      <c r="F3207" t="s">
        <v>373</v>
      </c>
      <c r="G3207" t="s">
        <v>29</v>
      </c>
      <c r="H3207" t="s">
        <v>540</v>
      </c>
      <c r="I3207" t="s">
        <v>72</v>
      </c>
      <c r="J3207" t="s">
        <v>118</v>
      </c>
      <c r="K3207" t="s">
        <v>146</v>
      </c>
      <c r="L3207" t="s">
        <v>41</v>
      </c>
      <c r="M3207">
        <f t="shared" si="202"/>
        <v>0</v>
      </c>
      <c r="N3207" t="s">
        <v>24</v>
      </c>
      <c r="O3207" t="s">
        <v>2659</v>
      </c>
      <c r="P3207">
        <f t="shared" si="203"/>
        <v>39990</v>
      </c>
      <c r="Q3207">
        <v>46500</v>
      </c>
      <c r="R3207">
        <v>285</v>
      </c>
      <c r="S3207">
        <f t="shared" si="204"/>
        <v>3.6</v>
      </c>
    </row>
    <row r="3208" spans="1:19" x14ac:dyDescent="0.25">
      <c r="A3208" t="s">
        <v>97</v>
      </c>
      <c r="B3208" t="s">
        <v>6102</v>
      </c>
      <c r="C3208">
        <v>2020</v>
      </c>
      <c r="D3208">
        <f t="shared" si="201"/>
        <v>66303.198659999995</v>
      </c>
      <c r="E3208">
        <v>41199</v>
      </c>
      <c r="F3208" t="s">
        <v>6938</v>
      </c>
      <c r="G3208" t="s">
        <v>29</v>
      </c>
      <c r="H3208" t="s">
        <v>3672</v>
      </c>
      <c r="I3208" t="s">
        <v>6939</v>
      </c>
      <c r="J3208" t="s">
        <v>22</v>
      </c>
      <c r="K3208" t="s">
        <v>5280</v>
      </c>
      <c r="L3208" t="s">
        <v>41</v>
      </c>
      <c r="M3208">
        <f t="shared" si="202"/>
        <v>0</v>
      </c>
      <c r="O3208" t="s">
        <v>1471</v>
      </c>
      <c r="P3208">
        <f t="shared" si="203"/>
        <v>35774.28</v>
      </c>
      <c r="Q3208">
        <v>41598</v>
      </c>
      <c r="R3208" t="e">
        <v>#VALUE!</v>
      </c>
      <c r="S3208">
        <f t="shared" si="204"/>
        <v>3.5</v>
      </c>
    </row>
    <row r="3209" spans="1:19" x14ac:dyDescent="0.25">
      <c r="A3209" t="s">
        <v>201</v>
      </c>
      <c r="B3209" t="s">
        <v>3478</v>
      </c>
      <c r="C3209">
        <v>2022</v>
      </c>
      <c r="D3209">
        <f t="shared" si="201"/>
        <v>35405.480000000003</v>
      </c>
      <c r="E3209">
        <v>22000</v>
      </c>
      <c r="F3209" t="s">
        <v>2567</v>
      </c>
      <c r="H3209" t="s">
        <v>3480</v>
      </c>
      <c r="I3209" t="s">
        <v>257</v>
      </c>
      <c r="J3209" t="s">
        <v>33</v>
      </c>
      <c r="K3209" t="s">
        <v>22</v>
      </c>
      <c r="L3209" t="s">
        <v>41</v>
      </c>
      <c r="M3209">
        <f t="shared" si="202"/>
        <v>0</v>
      </c>
      <c r="N3209" t="s">
        <v>24</v>
      </c>
      <c r="O3209" t="s">
        <v>437</v>
      </c>
      <c r="P3209">
        <f t="shared" si="203"/>
        <v>38700</v>
      </c>
      <c r="Q3209">
        <v>45000</v>
      </c>
      <c r="R3209">
        <v>320</v>
      </c>
      <c r="S3209" t="e">
        <f t="shared" si="204"/>
        <v>#VALUE!</v>
      </c>
    </row>
    <row r="3210" spans="1:19" x14ac:dyDescent="0.25">
      <c r="A3210" t="s">
        <v>142</v>
      </c>
      <c r="B3210" t="s">
        <v>143</v>
      </c>
      <c r="C3210">
        <v>2022</v>
      </c>
      <c r="D3210">
        <f t="shared" si="201"/>
        <v>20760.486000000001</v>
      </c>
      <c r="E3210">
        <v>12900</v>
      </c>
      <c r="F3210" t="s">
        <v>6940</v>
      </c>
      <c r="G3210" t="s">
        <v>29</v>
      </c>
      <c r="H3210" t="s">
        <v>145</v>
      </c>
      <c r="I3210" t="s">
        <v>95</v>
      </c>
      <c r="J3210" t="s">
        <v>33</v>
      </c>
      <c r="K3210" t="s">
        <v>118</v>
      </c>
      <c r="L3210" t="s">
        <v>41</v>
      </c>
      <c r="M3210">
        <f t="shared" si="202"/>
        <v>0</v>
      </c>
      <c r="N3210" t="s">
        <v>24</v>
      </c>
      <c r="O3210" t="s">
        <v>1328</v>
      </c>
      <c r="P3210">
        <f t="shared" si="203"/>
        <v>45580</v>
      </c>
      <c r="Q3210">
        <v>53000</v>
      </c>
      <c r="R3210">
        <v>375</v>
      </c>
      <c r="S3210">
        <f t="shared" si="204"/>
        <v>3.5</v>
      </c>
    </row>
    <row r="3211" spans="1:19" x14ac:dyDescent="0.25">
      <c r="A3211" t="s">
        <v>16</v>
      </c>
      <c r="B3211" t="s">
        <v>6941</v>
      </c>
      <c r="C3211">
        <v>2022</v>
      </c>
      <c r="D3211">
        <f t="shared" si="201"/>
        <v>16898.07</v>
      </c>
      <c r="E3211">
        <v>10500</v>
      </c>
      <c r="F3211" t="s">
        <v>1755</v>
      </c>
      <c r="G3211" t="s">
        <v>29</v>
      </c>
      <c r="H3211" t="s">
        <v>106</v>
      </c>
      <c r="I3211" t="s">
        <v>107</v>
      </c>
      <c r="J3211" t="s">
        <v>22</v>
      </c>
      <c r="K3211" t="s">
        <v>22</v>
      </c>
      <c r="M3211">
        <f t="shared" si="202"/>
        <v>0</v>
      </c>
      <c r="O3211" t="s">
        <v>1450</v>
      </c>
      <c r="P3211">
        <f t="shared" si="203"/>
        <v>43000</v>
      </c>
      <c r="Q3211">
        <v>50000</v>
      </c>
      <c r="R3211">
        <v>400</v>
      </c>
      <c r="S3211">
        <f t="shared" si="204"/>
        <v>3</v>
      </c>
    </row>
    <row r="3212" spans="1:19" x14ac:dyDescent="0.25">
      <c r="A3212" t="s">
        <v>268</v>
      </c>
      <c r="B3212" t="s">
        <v>6942</v>
      </c>
      <c r="C3212">
        <v>2020</v>
      </c>
      <c r="D3212">
        <f t="shared" si="201"/>
        <v>120257.93150000001</v>
      </c>
      <c r="E3212">
        <v>74725</v>
      </c>
      <c r="F3212" t="s">
        <v>6943</v>
      </c>
      <c r="G3212" t="s">
        <v>29</v>
      </c>
      <c r="H3212" t="s">
        <v>312</v>
      </c>
      <c r="I3212" t="s">
        <v>337</v>
      </c>
      <c r="J3212" t="s">
        <v>22</v>
      </c>
      <c r="K3212" t="s">
        <v>22</v>
      </c>
      <c r="L3212" t="s">
        <v>41</v>
      </c>
      <c r="M3212">
        <f t="shared" si="202"/>
        <v>0</v>
      </c>
      <c r="N3212" t="s">
        <v>24</v>
      </c>
      <c r="O3212" t="s">
        <v>6944</v>
      </c>
      <c r="P3212">
        <f t="shared" si="203"/>
        <v>18586.32</v>
      </c>
      <c r="Q3212">
        <v>21612</v>
      </c>
      <c r="R3212" t="e">
        <v>#VALUE!</v>
      </c>
      <c r="S3212" t="e">
        <f t="shared" si="204"/>
        <v>#VALUE!</v>
      </c>
    </row>
    <row r="3213" spans="1:19" x14ac:dyDescent="0.25">
      <c r="A3213" t="s">
        <v>857</v>
      </c>
      <c r="B3213" t="s">
        <v>6623</v>
      </c>
      <c r="C3213">
        <v>2021</v>
      </c>
      <c r="D3213">
        <f t="shared" si="201"/>
        <v>98358.032779999994</v>
      </c>
      <c r="E3213">
        <v>61117</v>
      </c>
      <c r="F3213" t="s">
        <v>6945</v>
      </c>
      <c r="G3213" t="s">
        <v>29</v>
      </c>
      <c r="H3213" t="s">
        <v>1466</v>
      </c>
      <c r="I3213" t="s">
        <v>571</v>
      </c>
      <c r="J3213" t="s">
        <v>861</v>
      </c>
      <c r="K3213" t="s">
        <v>22</v>
      </c>
      <c r="L3213" t="s">
        <v>41</v>
      </c>
      <c r="M3213">
        <f t="shared" si="202"/>
        <v>0</v>
      </c>
      <c r="N3213" t="s">
        <v>24</v>
      </c>
      <c r="O3213" t="s">
        <v>6946</v>
      </c>
      <c r="P3213">
        <f t="shared" si="203"/>
        <v>22777.1</v>
      </c>
      <c r="Q3213">
        <v>26485</v>
      </c>
      <c r="R3213" t="e">
        <v>#VALUE!</v>
      </c>
      <c r="S3213" t="e">
        <f t="shared" si="204"/>
        <v>#VALUE!</v>
      </c>
    </row>
    <row r="3214" spans="1:19" x14ac:dyDescent="0.25">
      <c r="A3214" t="s">
        <v>68</v>
      </c>
      <c r="B3214" t="s">
        <v>6947</v>
      </c>
      <c r="C3214">
        <v>2003</v>
      </c>
      <c r="D3214">
        <f t="shared" si="201"/>
        <v>228526.28</v>
      </c>
      <c r="E3214">
        <v>142000</v>
      </c>
      <c r="F3214" t="s">
        <v>6948</v>
      </c>
      <c r="G3214" t="s">
        <v>29</v>
      </c>
      <c r="H3214" t="s">
        <v>1890</v>
      </c>
      <c r="I3214" t="s">
        <v>839</v>
      </c>
      <c r="J3214" t="s">
        <v>61</v>
      </c>
      <c r="K3214" t="s">
        <v>22</v>
      </c>
      <c r="L3214" t="s">
        <v>23</v>
      </c>
      <c r="M3214">
        <f t="shared" si="202"/>
        <v>1</v>
      </c>
      <c r="N3214" t="s">
        <v>24</v>
      </c>
      <c r="O3214" t="s">
        <v>6949</v>
      </c>
      <c r="P3214">
        <f t="shared" si="203"/>
        <v>4128</v>
      </c>
      <c r="Q3214">
        <v>4800</v>
      </c>
      <c r="R3214">
        <v>184</v>
      </c>
      <c r="S3214">
        <f t="shared" si="204"/>
        <v>2.5</v>
      </c>
    </row>
    <row r="3215" spans="1:19" x14ac:dyDescent="0.25">
      <c r="A3215" t="s">
        <v>16</v>
      </c>
      <c r="B3215" t="s">
        <v>3045</v>
      </c>
      <c r="C3215">
        <v>2019</v>
      </c>
      <c r="D3215">
        <f t="shared" si="201"/>
        <v>49889.54</v>
      </c>
      <c r="E3215">
        <v>31000</v>
      </c>
      <c r="F3215" t="s">
        <v>2384</v>
      </c>
      <c r="G3215" t="s">
        <v>136</v>
      </c>
      <c r="H3215" t="s">
        <v>136</v>
      </c>
      <c r="I3215" t="s">
        <v>134</v>
      </c>
      <c r="J3215" t="s">
        <v>33</v>
      </c>
      <c r="K3215" t="s">
        <v>22</v>
      </c>
      <c r="L3215" t="s">
        <v>41</v>
      </c>
      <c r="M3215">
        <f t="shared" si="202"/>
        <v>0</v>
      </c>
      <c r="N3215" t="s">
        <v>24</v>
      </c>
      <c r="O3215" t="s">
        <v>3931</v>
      </c>
      <c r="P3215">
        <f t="shared" si="203"/>
        <v>29842</v>
      </c>
      <c r="Q3215">
        <v>34700</v>
      </c>
      <c r="R3215" t="e">
        <v>#VALUE!</v>
      </c>
      <c r="S3215" t="e">
        <f t="shared" si="204"/>
        <v>#VALUE!</v>
      </c>
    </row>
    <row r="3216" spans="1:19" x14ac:dyDescent="0.25">
      <c r="A3216" t="s">
        <v>97</v>
      </c>
      <c r="B3216" t="s">
        <v>6950</v>
      </c>
      <c r="C3216">
        <v>2012</v>
      </c>
      <c r="D3216">
        <f t="shared" si="201"/>
        <v>208176.17569999999</v>
      </c>
      <c r="E3216">
        <v>129355</v>
      </c>
      <c r="F3216" t="s">
        <v>6951</v>
      </c>
      <c r="G3216" t="s">
        <v>29</v>
      </c>
      <c r="H3216" t="s">
        <v>1645</v>
      </c>
      <c r="I3216" t="s">
        <v>557</v>
      </c>
      <c r="J3216" t="s">
        <v>22</v>
      </c>
      <c r="K3216" t="s">
        <v>33</v>
      </c>
      <c r="L3216" t="s">
        <v>23</v>
      </c>
      <c r="M3216">
        <f t="shared" si="202"/>
        <v>1</v>
      </c>
      <c r="N3216" t="s">
        <v>24</v>
      </c>
      <c r="O3216" t="s">
        <v>6952</v>
      </c>
      <c r="P3216">
        <f t="shared" si="203"/>
        <v>6837</v>
      </c>
      <c r="Q3216">
        <v>7950</v>
      </c>
      <c r="R3216">
        <v>106</v>
      </c>
      <c r="S3216">
        <f t="shared" si="204"/>
        <v>1.5</v>
      </c>
    </row>
    <row r="3217" spans="1:19" x14ac:dyDescent="0.25">
      <c r="A3217" t="s">
        <v>148</v>
      </c>
      <c r="B3217" t="s">
        <v>6953</v>
      </c>
      <c r="C3217">
        <v>2010</v>
      </c>
      <c r="D3217">
        <f t="shared" si="201"/>
        <v>328305.36</v>
      </c>
      <c r="E3217">
        <v>204000</v>
      </c>
      <c r="F3217" t="s">
        <v>6954</v>
      </c>
      <c r="G3217" t="s">
        <v>19</v>
      </c>
      <c r="H3217" t="s">
        <v>4938</v>
      </c>
      <c r="I3217" t="s">
        <v>557</v>
      </c>
      <c r="J3217" t="s">
        <v>118</v>
      </c>
      <c r="K3217" t="s">
        <v>33</v>
      </c>
      <c r="L3217" t="s">
        <v>23</v>
      </c>
      <c r="M3217">
        <f t="shared" si="202"/>
        <v>1</v>
      </c>
      <c r="N3217" t="s">
        <v>24</v>
      </c>
      <c r="O3217" t="s">
        <v>4735</v>
      </c>
      <c r="P3217">
        <f t="shared" si="203"/>
        <v>4214</v>
      </c>
      <c r="Q3217">
        <v>4900</v>
      </c>
      <c r="R3217">
        <v>310</v>
      </c>
      <c r="S3217">
        <f t="shared" si="204"/>
        <v>5.3</v>
      </c>
    </row>
    <row r="3218" spans="1:19" x14ac:dyDescent="0.25">
      <c r="A3218" t="s">
        <v>103</v>
      </c>
      <c r="B3218" t="s">
        <v>6955</v>
      </c>
      <c r="C3218">
        <v>2016</v>
      </c>
      <c r="D3218">
        <f t="shared" si="201"/>
        <v>186039.704</v>
      </c>
      <c r="E3218">
        <v>115600</v>
      </c>
      <c r="F3218" t="s">
        <v>6956</v>
      </c>
      <c r="G3218" t="s">
        <v>29</v>
      </c>
      <c r="H3218" t="s">
        <v>1752</v>
      </c>
      <c r="I3218" t="s">
        <v>21</v>
      </c>
      <c r="J3218" t="s">
        <v>22</v>
      </c>
      <c r="K3218" t="s">
        <v>22</v>
      </c>
      <c r="L3218" t="s">
        <v>41</v>
      </c>
      <c r="M3218">
        <f t="shared" si="202"/>
        <v>0</v>
      </c>
      <c r="N3218" t="s">
        <v>24</v>
      </c>
      <c r="O3218" t="s">
        <v>1152</v>
      </c>
      <c r="P3218">
        <f t="shared" si="203"/>
        <v>19350</v>
      </c>
      <c r="Q3218">
        <v>22500</v>
      </c>
      <c r="R3218">
        <v>380</v>
      </c>
      <c r="S3218">
        <f t="shared" si="204"/>
        <v>3.5</v>
      </c>
    </row>
    <row r="3219" spans="1:19" x14ac:dyDescent="0.25">
      <c r="A3219" t="s">
        <v>210</v>
      </c>
      <c r="B3219" t="s">
        <v>6957</v>
      </c>
      <c r="C3219">
        <v>2023</v>
      </c>
      <c r="D3219">
        <f t="shared" si="201"/>
        <v>2515.39842</v>
      </c>
      <c r="E3219">
        <v>1563</v>
      </c>
      <c r="F3219" t="s">
        <v>6958</v>
      </c>
      <c r="G3219" t="s">
        <v>46</v>
      </c>
      <c r="H3219" t="s">
        <v>2539</v>
      </c>
      <c r="I3219" t="s">
        <v>72</v>
      </c>
      <c r="J3219" t="s">
        <v>33</v>
      </c>
      <c r="K3219" t="s">
        <v>22</v>
      </c>
      <c r="L3219" t="s">
        <v>41</v>
      </c>
      <c r="M3219">
        <f t="shared" si="202"/>
        <v>0</v>
      </c>
      <c r="N3219" t="s">
        <v>24</v>
      </c>
      <c r="O3219" t="s">
        <v>3040</v>
      </c>
      <c r="P3219">
        <f t="shared" si="203"/>
        <v>53750</v>
      </c>
      <c r="Q3219">
        <v>62500</v>
      </c>
      <c r="R3219">
        <v>285</v>
      </c>
      <c r="S3219">
        <f t="shared" si="204"/>
        <v>3.6</v>
      </c>
    </row>
    <row r="3220" spans="1:19" x14ac:dyDescent="0.25">
      <c r="A3220" t="s">
        <v>232</v>
      </c>
      <c r="B3220" t="s">
        <v>1993</v>
      </c>
      <c r="C3220">
        <v>2007</v>
      </c>
      <c r="D3220">
        <f t="shared" si="201"/>
        <v>116139.63043999999</v>
      </c>
      <c r="E3220">
        <v>72166</v>
      </c>
      <c r="F3220" t="s">
        <v>6959</v>
      </c>
      <c r="G3220" t="s">
        <v>29</v>
      </c>
      <c r="H3220" t="s">
        <v>5514</v>
      </c>
      <c r="I3220" t="s">
        <v>72</v>
      </c>
      <c r="J3220" t="s">
        <v>22</v>
      </c>
      <c r="K3220" t="s">
        <v>22</v>
      </c>
      <c r="L3220" t="s">
        <v>23</v>
      </c>
      <c r="M3220">
        <f t="shared" si="202"/>
        <v>1</v>
      </c>
      <c r="N3220" t="s">
        <v>24</v>
      </c>
      <c r="O3220" t="s">
        <v>6960</v>
      </c>
      <c r="P3220">
        <f t="shared" si="203"/>
        <v>30955.7</v>
      </c>
      <c r="Q3220">
        <v>35995</v>
      </c>
      <c r="R3220">
        <v>552</v>
      </c>
      <c r="S3220">
        <f t="shared" si="204"/>
        <v>6</v>
      </c>
    </row>
    <row r="3221" spans="1:19" x14ac:dyDescent="0.25">
      <c r="A3221" t="s">
        <v>35</v>
      </c>
      <c r="B3221" t="s">
        <v>3234</v>
      </c>
      <c r="C3221">
        <v>2018</v>
      </c>
      <c r="D3221">
        <f t="shared" si="201"/>
        <v>42003.773999999998</v>
      </c>
      <c r="E3221">
        <v>26100</v>
      </c>
      <c r="F3221" t="s">
        <v>6961</v>
      </c>
      <c r="G3221" t="s">
        <v>29</v>
      </c>
      <c r="H3221" t="s">
        <v>3094</v>
      </c>
      <c r="I3221" t="s">
        <v>95</v>
      </c>
      <c r="J3221" t="s">
        <v>33</v>
      </c>
      <c r="K3221" t="s">
        <v>214</v>
      </c>
      <c r="L3221" t="s">
        <v>41</v>
      </c>
      <c r="M3221">
        <f t="shared" si="202"/>
        <v>0</v>
      </c>
      <c r="N3221" t="s">
        <v>24</v>
      </c>
      <c r="O3221" t="s">
        <v>6962</v>
      </c>
      <c r="P3221">
        <f t="shared" si="203"/>
        <v>32593.14</v>
      </c>
      <c r="Q3221">
        <v>37899</v>
      </c>
      <c r="R3221">
        <v>295</v>
      </c>
      <c r="S3221">
        <f t="shared" si="204"/>
        <v>3.5</v>
      </c>
    </row>
    <row r="3222" spans="1:19" x14ac:dyDescent="0.25">
      <c r="A3222" t="s">
        <v>68</v>
      </c>
      <c r="B3222" t="s">
        <v>4515</v>
      </c>
      <c r="C3222">
        <v>2017</v>
      </c>
      <c r="D3222">
        <f t="shared" si="201"/>
        <v>94757.939199999993</v>
      </c>
      <c r="E3222">
        <v>58880</v>
      </c>
      <c r="F3222" t="s">
        <v>6963</v>
      </c>
      <c r="G3222" t="s">
        <v>29</v>
      </c>
      <c r="H3222" t="s">
        <v>371</v>
      </c>
      <c r="I3222" t="s">
        <v>95</v>
      </c>
      <c r="J3222" t="s">
        <v>118</v>
      </c>
      <c r="K3222" t="s">
        <v>108</v>
      </c>
      <c r="L3222" t="s">
        <v>41</v>
      </c>
      <c r="M3222">
        <f t="shared" si="202"/>
        <v>0</v>
      </c>
      <c r="N3222" t="s">
        <v>24</v>
      </c>
      <c r="O3222" t="s">
        <v>352</v>
      </c>
      <c r="P3222">
        <f t="shared" si="203"/>
        <v>18060</v>
      </c>
      <c r="Q3222">
        <v>21000</v>
      </c>
      <c r="R3222">
        <v>248</v>
      </c>
      <c r="S3222">
        <f t="shared" si="204"/>
        <v>2</v>
      </c>
    </row>
    <row r="3223" spans="1:19" x14ac:dyDescent="0.25">
      <c r="A3223" t="s">
        <v>363</v>
      </c>
      <c r="B3223" t="s">
        <v>1451</v>
      </c>
      <c r="C3223">
        <v>2021</v>
      </c>
      <c r="D3223">
        <f t="shared" si="201"/>
        <v>41842.839999999997</v>
      </c>
      <c r="E3223">
        <v>26000</v>
      </c>
      <c r="F3223" t="s">
        <v>895</v>
      </c>
      <c r="G3223" t="s">
        <v>29</v>
      </c>
      <c r="H3223" t="s">
        <v>1808</v>
      </c>
      <c r="I3223" t="s">
        <v>165</v>
      </c>
      <c r="J3223" t="s">
        <v>22</v>
      </c>
      <c r="K3223" t="s">
        <v>22</v>
      </c>
      <c r="L3223" t="s">
        <v>41</v>
      </c>
      <c r="M3223">
        <f t="shared" si="202"/>
        <v>0</v>
      </c>
      <c r="N3223" t="s">
        <v>24</v>
      </c>
      <c r="O3223" t="s">
        <v>6964</v>
      </c>
      <c r="P3223">
        <f t="shared" si="203"/>
        <v>89440</v>
      </c>
      <c r="Q3223">
        <v>104000</v>
      </c>
      <c r="R3223">
        <v>420</v>
      </c>
      <c r="S3223">
        <f t="shared" si="204"/>
        <v>6.2</v>
      </c>
    </row>
    <row r="3224" spans="1:19" x14ac:dyDescent="0.25">
      <c r="A3224" t="s">
        <v>237</v>
      </c>
      <c r="B3224" t="s">
        <v>2394</v>
      </c>
      <c r="C3224">
        <v>2008</v>
      </c>
      <c r="D3224">
        <f t="shared" si="201"/>
        <v>306804.57760000002</v>
      </c>
      <c r="E3224">
        <v>190640</v>
      </c>
      <c r="F3224" t="s">
        <v>6965</v>
      </c>
      <c r="G3224" t="s">
        <v>29</v>
      </c>
      <c r="H3224" t="s">
        <v>1518</v>
      </c>
      <c r="I3224" t="s">
        <v>839</v>
      </c>
      <c r="J3224" t="s">
        <v>61</v>
      </c>
      <c r="K3224" t="s">
        <v>61</v>
      </c>
      <c r="L3224" t="s">
        <v>23</v>
      </c>
      <c r="M3224">
        <f t="shared" si="202"/>
        <v>1</v>
      </c>
      <c r="N3224" t="s">
        <v>24</v>
      </c>
      <c r="O3224" t="s">
        <v>1519</v>
      </c>
      <c r="P3224">
        <f t="shared" si="203"/>
        <v>4730</v>
      </c>
      <c r="Q3224">
        <v>5500</v>
      </c>
      <c r="R3224">
        <v>140</v>
      </c>
      <c r="S3224">
        <f t="shared" si="204"/>
        <v>1.8</v>
      </c>
    </row>
    <row r="3225" spans="1:19" x14ac:dyDescent="0.25">
      <c r="A3225" t="s">
        <v>277</v>
      </c>
      <c r="B3225" t="s">
        <v>6966</v>
      </c>
      <c r="C3225">
        <v>2020</v>
      </c>
      <c r="D3225">
        <f t="shared" si="201"/>
        <v>60350.25</v>
      </c>
      <c r="E3225">
        <v>37500</v>
      </c>
      <c r="F3225" t="s">
        <v>3340</v>
      </c>
      <c r="G3225" t="s">
        <v>29</v>
      </c>
      <c r="H3225" t="s">
        <v>394</v>
      </c>
      <c r="I3225" t="s">
        <v>95</v>
      </c>
      <c r="J3225" t="s">
        <v>118</v>
      </c>
      <c r="K3225" t="s">
        <v>22</v>
      </c>
      <c r="L3225" t="s">
        <v>41</v>
      </c>
      <c r="M3225">
        <f t="shared" si="202"/>
        <v>0</v>
      </c>
      <c r="N3225" t="s">
        <v>24</v>
      </c>
      <c r="O3225" t="s">
        <v>4131</v>
      </c>
      <c r="P3225">
        <f t="shared" si="203"/>
        <v>51514</v>
      </c>
      <c r="Q3225">
        <v>59900</v>
      </c>
      <c r="R3225">
        <v>335</v>
      </c>
      <c r="S3225">
        <f t="shared" si="204"/>
        <v>3</v>
      </c>
    </row>
    <row r="3226" spans="1:19" x14ac:dyDescent="0.25">
      <c r="A3226" t="s">
        <v>16</v>
      </c>
      <c r="B3226" t="s">
        <v>4487</v>
      </c>
      <c r="C3226">
        <v>2022</v>
      </c>
      <c r="D3226">
        <f t="shared" si="201"/>
        <v>22299.015039999998</v>
      </c>
      <c r="E3226">
        <v>13856</v>
      </c>
      <c r="F3226" t="s">
        <v>6967</v>
      </c>
      <c r="H3226" t="s">
        <v>6968</v>
      </c>
      <c r="I3226" t="s">
        <v>257</v>
      </c>
      <c r="J3226" t="s">
        <v>118</v>
      </c>
      <c r="K3226" t="s">
        <v>22</v>
      </c>
      <c r="L3226" t="s">
        <v>41</v>
      </c>
      <c r="M3226">
        <f t="shared" si="202"/>
        <v>0</v>
      </c>
      <c r="N3226" t="s">
        <v>24</v>
      </c>
      <c r="O3226" t="s">
        <v>1181</v>
      </c>
      <c r="P3226">
        <f t="shared" si="203"/>
        <v>46440</v>
      </c>
      <c r="Q3226">
        <v>54000</v>
      </c>
      <c r="R3226">
        <v>480</v>
      </c>
      <c r="S3226" t="e">
        <f t="shared" si="204"/>
        <v>#VALUE!</v>
      </c>
    </row>
    <row r="3227" spans="1:19" x14ac:dyDescent="0.25">
      <c r="A3227" t="s">
        <v>363</v>
      </c>
      <c r="B3227" t="s">
        <v>6969</v>
      </c>
      <c r="C3227">
        <v>2013</v>
      </c>
      <c r="D3227">
        <f t="shared" si="201"/>
        <v>362101.5</v>
      </c>
      <c r="E3227">
        <v>225000</v>
      </c>
      <c r="F3227" t="s">
        <v>6970</v>
      </c>
      <c r="G3227" t="s">
        <v>29</v>
      </c>
      <c r="H3227" t="s">
        <v>3476</v>
      </c>
      <c r="I3227" t="s">
        <v>21</v>
      </c>
      <c r="J3227" t="s">
        <v>40</v>
      </c>
      <c r="K3227" t="s">
        <v>22</v>
      </c>
      <c r="L3227" t="s">
        <v>41</v>
      </c>
      <c r="M3227">
        <f t="shared" si="202"/>
        <v>0</v>
      </c>
      <c r="N3227" t="s">
        <v>24</v>
      </c>
      <c r="O3227" t="s">
        <v>5875</v>
      </c>
      <c r="P3227">
        <f t="shared" si="203"/>
        <v>11696</v>
      </c>
      <c r="Q3227">
        <v>13600</v>
      </c>
      <c r="R3227">
        <v>202</v>
      </c>
      <c r="S3227">
        <f t="shared" si="204"/>
        <v>2.5</v>
      </c>
    </row>
    <row r="3228" spans="1:19" x14ac:dyDescent="0.25">
      <c r="A3228" t="s">
        <v>35</v>
      </c>
      <c r="B3228" t="s">
        <v>6215</v>
      </c>
      <c r="C3228">
        <v>2014</v>
      </c>
      <c r="D3228">
        <f t="shared" si="201"/>
        <v>198360.81104</v>
      </c>
      <c r="E3228">
        <v>123256</v>
      </c>
      <c r="F3228" t="s">
        <v>6971</v>
      </c>
      <c r="G3228" t="s">
        <v>29</v>
      </c>
      <c r="H3228" t="s">
        <v>4932</v>
      </c>
      <c r="I3228" t="s">
        <v>95</v>
      </c>
      <c r="J3228" t="s">
        <v>118</v>
      </c>
      <c r="K3228" t="s">
        <v>146</v>
      </c>
      <c r="L3228" t="s">
        <v>41</v>
      </c>
      <c r="M3228">
        <f t="shared" si="202"/>
        <v>0</v>
      </c>
      <c r="N3228" t="s">
        <v>24</v>
      </c>
      <c r="O3228" t="s">
        <v>3469</v>
      </c>
      <c r="P3228">
        <f t="shared" si="203"/>
        <v>21495.7</v>
      </c>
      <c r="Q3228">
        <v>24995</v>
      </c>
      <c r="R3228">
        <v>386</v>
      </c>
      <c r="S3228">
        <f t="shared" si="204"/>
        <v>4.5999999999999996</v>
      </c>
    </row>
    <row r="3229" spans="1:19" x14ac:dyDescent="0.25">
      <c r="A3229" t="s">
        <v>363</v>
      </c>
      <c r="B3229" t="s">
        <v>4711</v>
      </c>
      <c r="C3229">
        <v>2021</v>
      </c>
      <c r="D3229">
        <f t="shared" si="201"/>
        <v>18441.427059999998</v>
      </c>
      <c r="E3229">
        <v>11459</v>
      </c>
      <c r="F3229" t="s">
        <v>6972</v>
      </c>
      <c r="G3229" t="s">
        <v>29</v>
      </c>
      <c r="H3229" t="s">
        <v>1808</v>
      </c>
      <c r="I3229" t="s">
        <v>165</v>
      </c>
      <c r="J3229" t="s">
        <v>118</v>
      </c>
      <c r="K3229" t="s">
        <v>108</v>
      </c>
      <c r="L3229" t="s">
        <v>41</v>
      </c>
      <c r="M3229">
        <f t="shared" si="202"/>
        <v>0</v>
      </c>
      <c r="N3229" t="s">
        <v>24</v>
      </c>
      <c r="O3229" t="s">
        <v>6204</v>
      </c>
      <c r="P3229">
        <f t="shared" si="203"/>
        <v>76454</v>
      </c>
      <c r="Q3229">
        <v>88900</v>
      </c>
      <c r="R3229">
        <v>420</v>
      </c>
      <c r="S3229">
        <f t="shared" si="204"/>
        <v>6.2</v>
      </c>
    </row>
    <row r="3230" spans="1:19" x14ac:dyDescent="0.25">
      <c r="A3230" t="s">
        <v>120</v>
      </c>
      <c r="B3230" t="s">
        <v>2744</v>
      </c>
      <c r="C3230">
        <v>2016</v>
      </c>
      <c r="D3230">
        <f t="shared" si="201"/>
        <v>108290.87926</v>
      </c>
      <c r="E3230">
        <v>67289</v>
      </c>
      <c r="F3230" t="s">
        <v>6973</v>
      </c>
      <c r="G3230" t="s">
        <v>29</v>
      </c>
      <c r="H3230" t="s">
        <v>475</v>
      </c>
      <c r="I3230" t="s">
        <v>48</v>
      </c>
      <c r="J3230" t="s">
        <v>118</v>
      </c>
      <c r="K3230" t="s">
        <v>33</v>
      </c>
      <c r="L3230" t="s">
        <v>41</v>
      </c>
      <c r="M3230">
        <f t="shared" si="202"/>
        <v>0</v>
      </c>
      <c r="N3230" t="s">
        <v>24</v>
      </c>
      <c r="O3230" t="s">
        <v>6974</v>
      </c>
      <c r="P3230">
        <f t="shared" si="203"/>
        <v>17621.400000000001</v>
      </c>
      <c r="Q3230">
        <v>20490</v>
      </c>
      <c r="R3230">
        <v>241</v>
      </c>
      <c r="S3230">
        <f t="shared" si="204"/>
        <v>2</v>
      </c>
    </row>
    <row r="3231" spans="1:19" x14ac:dyDescent="0.25">
      <c r="A3231" t="s">
        <v>26</v>
      </c>
      <c r="B3231" t="s">
        <v>1339</v>
      </c>
      <c r="C3231">
        <v>2013</v>
      </c>
      <c r="D3231">
        <f t="shared" si="201"/>
        <v>91470.057579999993</v>
      </c>
      <c r="E3231">
        <v>56837</v>
      </c>
      <c r="F3231" t="s">
        <v>6975</v>
      </c>
      <c r="G3231" t="s">
        <v>29</v>
      </c>
      <c r="H3231" t="s">
        <v>1341</v>
      </c>
      <c r="I3231" t="s">
        <v>107</v>
      </c>
      <c r="J3231" t="s">
        <v>61</v>
      </c>
      <c r="K3231" t="s">
        <v>22</v>
      </c>
      <c r="L3231" t="s">
        <v>23</v>
      </c>
      <c r="M3231">
        <f t="shared" si="202"/>
        <v>1</v>
      </c>
      <c r="N3231" t="s">
        <v>24</v>
      </c>
      <c r="O3231" t="s">
        <v>1035</v>
      </c>
      <c r="P3231">
        <f t="shared" si="203"/>
        <v>9030</v>
      </c>
      <c r="Q3231">
        <v>10500</v>
      </c>
      <c r="R3231">
        <v>132</v>
      </c>
      <c r="S3231">
        <f t="shared" si="204"/>
        <v>1.6</v>
      </c>
    </row>
    <row r="3232" spans="1:19" x14ac:dyDescent="0.25">
      <c r="A3232" t="s">
        <v>148</v>
      </c>
      <c r="B3232" t="s">
        <v>1233</v>
      </c>
      <c r="C3232">
        <v>2002</v>
      </c>
      <c r="D3232">
        <f t="shared" si="201"/>
        <v>71081.329119999995</v>
      </c>
      <c r="E3232">
        <v>44168</v>
      </c>
      <c r="F3232" t="s">
        <v>6976</v>
      </c>
      <c r="G3232" t="s">
        <v>29</v>
      </c>
      <c r="H3232" t="s">
        <v>3640</v>
      </c>
      <c r="I3232" t="s">
        <v>557</v>
      </c>
      <c r="J3232" t="s">
        <v>487</v>
      </c>
      <c r="K3232" t="s">
        <v>22</v>
      </c>
      <c r="L3232" t="s">
        <v>41</v>
      </c>
      <c r="M3232">
        <f t="shared" si="202"/>
        <v>0</v>
      </c>
      <c r="N3232" t="s">
        <v>24</v>
      </c>
      <c r="O3232" t="s">
        <v>411</v>
      </c>
      <c r="P3232">
        <f t="shared" si="203"/>
        <v>25800</v>
      </c>
      <c r="Q3232">
        <v>30000</v>
      </c>
      <c r="R3232">
        <v>350</v>
      </c>
      <c r="S3232">
        <f t="shared" si="204"/>
        <v>5.7</v>
      </c>
    </row>
    <row r="3233" spans="1:19" x14ac:dyDescent="0.25">
      <c r="A3233" t="s">
        <v>120</v>
      </c>
      <c r="B3233" t="s">
        <v>2993</v>
      </c>
      <c r="C3233">
        <v>2019</v>
      </c>
      <c r="D3233">
        <f t="shared" si="201"/>
        <v>96183.814440000002</v>
      </c>
      <c r="E3233">
        <v>59766</v>
      </c>
      <c r="F3233" t="s">
        <v>6977</v>
      </c>
      <c r="G3233" t="s">
        <v>29</v>
      </c>
      <c r="H3233" t="s">
        <v>53</v>
      </c>
      <c r="I3233" t="s">
        <v>123</v>
      </c>
      <c r="J3233" t="s">
        <v>6978</v>
      </c>
      <c r="K3233" t="s">
        <v>2656</v>
      </c>
      <c r="L3233" t="s">
        <v>41</v>
      </c>
      <c r="M3233">
        <f t="shared" si="202"/>
        <v>0</v>
      </c>
      <c r="O3233" t="s">
        <v>4638</v>
      </c>
      <c r="P3233">
        <f t="shared" si="203"/>
        <v>23134</v>
      </c>
      <c r="Q3233">
        <v>26900</v>
      </c>
      <c r="R3233" t="e">
        <v>#VALUE!</v>
      </c>
      <c r="S3233" t="e">
        <f t="shared" si="204"/>
        <v>#VALUE!</v>
      </c>
    </row>
    <row r="3234" spans="1:19" x14ac:dyDescent="0.25">
      <c r="A3234" t="s">
        <v>201</v>
      </c>
      <c r="B3234" t="s">
        <v>6979</v>
      </c>
      <c r="C3234">
        <v>2018</v>
      </c>
      <c r="D3234">
        <f t="shared" si="201"/>
        <v>90605.842000000004</v>
      </c>
      <c r="E3234">
        <v>56300</v>
      </c>
      <c r="F3234" t="s">
        <v>6980</v>
      </c>
      <c r="G3234" t="s">
        <v>29</v>
      </c>
      <c r="H3234" t="s">
        <v>424</v>
      </c>
      <c r="I3234" t="s">
        <v>72</v>
      </c>
      <c r="J3234" t="s">
        <v>61</v>
      </c>
      <c r="K3234" t="s">
        <v>22</v>
      </c>
      <c r="L3234" t="s">
        <v>41</v>
      </c>
      <c r="M3234">
        <f t="shared" si="202"/>
        <v>0</v>
      </c>
      <c r="N3234" t="s">
        <v>24</v>
      </c>
      <c r="O3234" t="s">
        <v>2957</v>
      </c>
      <c r="P3234">
        <f t="shared" si="203"/>
        <v>25757</v>
      </c>
      <c r="Q3234">
        <v>29950</v>
      </c>
      <c r="R3234">
        <v>365</v>
      </c>
      <c r="S3234">
        <f t="shared" si="204"/>
        <v>3.3</v>
      </c>
    </row>
    <row r="3235" spans="1:19" x14ac:dyDescent="0.25">
      <c r="A3235" t="s">
        <v>328</v>
      </c>
      <c r="B3235" t="s">
        <v>6981</v>
      </c>
      <c r="C3235">
        <v>2004</v>
      </c>
      <c r="D3235">
        <f t="shared" si="201"/>
        <v>268759.77999999997</v>
      </c>
      <c r="E3235">
        <v>167000</v>
      </c>
      <c r="F3235" t="s">
        <v>5129</v>
      </c>
      <c r="G3235" t="s">
        <v>29</v>
      </c>
      <c r="H3235" t="s">
        <v>6982</v>
      </c>
      <c r="I3235" t="s">
        <v>134</v>
      </c>
      <c r="J3235" t="s">
        <v>22</v>
      </c>
      <c r="K3235" t="s">
        <v>146</v>
      </c>
      <c r="L3235" t="s">
        <v>41</v>
      </c>
      <c r="M3235">
        <f t="shared" si="202"/>
        <v>0</v>
      </c>
      <c r="N3235" t="s">
        <v>24</v>
      </c>
      <c r="O3235" t="s">
        <v>4141</v>
      </c>
      <c r="P3235">
        <f t="shared" si="203"/>
        <v>6880</v>
      </c>
      <c r="Q3235">
        <v>8000</v>
      </c>
      <c r="R3235">
        <v>300</v>
      </c>
      <c r="S3235">
        <f t="shared" si="204"/>
        <v>2.5</v>
      </c>
    </row>
    <row r="3236" spans="1:19" x14ac:dyDescent="0.25">
      <c r="A3236" t="s">
        <v>148</v>
      </c>
      <c r="B3236" t="s">
        <v>4341</v>
      </c>
      <c r="C3236">
        <v>2015</v>
      </c>
      <c r="D3236">
        <f t="shared" si="201"/>
        <v>197578.67180000001</v>
      </c>
      <c r="E3236">
        <v>122770</v>
      </c>
      <c r="F3236" t="s">
        <v>6983</v>
      </c>
      <c r="G3236" t="s">
        <v>19</v>
      </c>
      <c r="H3236" t="s">
        <v>2007</v>
      </c>
      <c r="I3236" t="s">
        <v>72</v>
      </c>
      <c r="J3236" t="s">
        <v>108</v>
      </c>
      <c r="K3236" t="s">
        <v>22</v>
      </c>
      <c r="L3236" t="s">
        <v>41</v>
      </c>
      <c r="M3236">
        <f t="shared" si="202"/>
        <v>0</v>
      </c>
      <c r="N3236" t="s">
        <v>24</v>
      </c>
      <c r="O3236" t="s">
        <v>822</v>
      </c>
      <c r="P3236">
        <f t="shared" si="203"/>
        <v>23649.14</v>
      </c>
      <c r="Q3236">
        <v>27499</v>
      </c>
      <c r="R3236">
        <v>360</v>
      </c>
      <c r="S3236">
        <f t="shared" si="204"/>
        <v>6</v>
      </c>
    </row>
    <row r="3237" spans="1:19" x14ac:dyDescent="0.25">
      <c r="A3237" t="s">
        <v>84</v>
      </c>
      <c r="B3237" t="s">
        <v>5592</v>
      </c>
      <c r="C3237">
        <v>2019</v>
      </c>
      <c r="D3237">
        <f t="shared" si="201"/>
        <v>95387.191139999995</v>
      </c>
      <c r="E3237">
        <v>59271</v>
      </c>
      <c r="F3237" t="s">
        <v>2415</v>
      </c>
      <c r="G3237" t="s">
        <v>29</v>
      </c>
      <c r="H3237" t="s">
        <v>2355</v>
      </c>
      <c r="I3237" t="s">
        <v>72</v>
      </c>
      <c r="J3237" t="s">
        <v>22</v>
      </c>
      <c r="K3237" t="s">
        <v>22</v>
      </c>
      <c r="L3237" t="s">
        <v>41</v>
      </c>
      <c r="M3237">
        <f t="shared" si="202"/>
        <v>0</v>
      </c>
      <c r="N3237" t="s">
        <v>24</v>
      </c>
      <c r="O3237" t="s">
        <v>4026</v>
      </c>
      <c r="P3237">
        <f t="shared" si="203"/>
        <v>47295.7</v>
      </c>
      <c r="Q3237">
        <v>54995</v>
      </c>
      <c r="R3237">
        <v>380</v>
      </c>
      <c r="S3237">
        <f t="shared" si="204"/>
        <v>3</v>
      </c>
    </row>
    <row r="3238" spans="1:19" x14ac:dyDescent="0.25">
      <c r="A3238" t="s">
        <v>503</v>
      </c>
      <c r="B3238" t="s">
        <v>6607</v>
      </c>
      <c r="C3238">
        <v>2015</v>
      </c>
      <c r="D3238">
        <f t="shared" si="201"/>
        <v>164152.68</v>
      </c>
      <c r="E3238">
        <v>102000</v>
      </c>
      <c r="F3238" t="s">
        <v>1975</v>
      </c>
      <c r="G3238" t="s">
        <v>29</v>
      </c>
      <c r="H3238" t="s">
        <v>164</v>
      </c>
      <c r="I3238" t="s">
        <v>21</v>
      </c>
      <c r="J3238" t="s">
        <v>61</v>
      </c>
      <c r="K3238" t="s">
        <v>22</v>
      </c>
      <c r="L3238" t="s">
        <v>23</v>
      </c>
      <c r="M3238">
        <f t="shared" si="202"/>
        <v>1</v>
      </c>
      <c r="N3238" t="s">
        <v>24</v>
      </c>
      <c r="O3238" t="s">
        <v>1201</v>
      </c>
      <c r="P3238">
        <f t="shared" si="203"/>
        <v>21070</v>
      </c>
      <c r="Q3238">
        <v>24500</v>
      </c>
      <c r="R3238">
        <v>355</v>
      </c>
      <c r="S3238">
        <f t="shared" si="204"/>
        <v>5.3</v>
      </c>
    </row>
    <row r="3239" spans="1:19" x14ac:dyDescent="0.25">
      <c r="A3239" t="s">
        <v>148</v>
      </c>
      <c r="B3239" t="s">
        <v>5436</v>
      </c>
      <c r="C3239">
        <v>2020</v>
      </c>
      <c r="D3239">
        <f t="shared" si="201"/>
        <v>65868.676860000007</v>
      </c>
      <c r="E3239">
        <v>40929</v>
      </c>
      <c r="F3239" t="s">
        <v>6984</v>
      </c>
      <c r="G3239" t="s">
        <v>29</v>
      </c>
      <c r="H3239" t="s">
        <v>265</v>
      </c>
      <c r="I3239" t="s">
        <v>39</v>
      </c>
      <c r="J3239" t="s">
        <v>5704</v>
      </c>
      <c r="K3239" t="s">
        <v>266</v>
      </c>
      <c r="L3239" t="s">
        <v>23</v>
      </c>
      <c r="M3239">
        <f t="shared" si="202"/>
        <v>1</v>
      </c>
      <c r="N3239" t="s">
        <v>24</v>
      </c>
      <c r="O3239" t="s">
        <v>3452</v>
      </c>
      <c r="P3239">
        <f t="shared" si="203"/>
        <v>38528</v>
      </c>
      <c r="Q3239">
        <v>44800</v>
      </c>
      <c r="R3239" t="e">
        <v>#VALUE!</v>
      </c>
      <c r="S3239" t="e">
        <f t="shared" si="204"/>
        <v>#VALUE!</v>
      </c>
    </row>
    <row r="3240" spans="1:19" x14ac:dyDescent="0.25">
      <c r="A3240" t="s">
        <v>277</v>
      </c>
      <c r="B3240" t="s">
        <v>6576</v>
      </c>
      <c r="C3240">
        <v>2019</v>
      </c>
      <c r="D3240">
        <f t="shared" si="201"/>
        <v>35405.480000000003</v>
      </c>
      <c r="E3240">
        <v>22000</v>
      </c>
      <c r="F3240" t="s">
        <v>2567</v>
      </c>
      <c r="G3240" t="s">
        <v>29</v>
      </c>
      <c r="H3240" t="s">
        <v>6843</v>
      </c>
      <c r="I3240" t="s">
        <v>48</v>
      </c>
      <c r="J3240" t="s">
        <v>118</v>
      </c>
      <c r="K3240" t="s">
        <v>146</v>
      </c>
      <c r="L3240" t="s">
        <v>41</v>
      </c>
      <c r="M3240">
        <f t="shared" si="202"/>
        <v>0</v>
      </c>
      <c r="N3240" t="s">
        <v>24</v>
      </c>
      <c r="O3240" t="s">
        <v>6985</v>
      </c>
      <c r="P3240">
        <f t="shared" si="203"/>
        <v>150414</v>
      </c>
      <c r="Q3240">
        <v>174900</v>
      </c>
      <c r="R3240">
        <v>580</v>
      </c>
      <c r="S3240">
        <f t="shared" si="204"/>
        <v>3.8</v>
      </c>
    </row>
    <row r="3241" spans="1:19" x14ac:dyDescent="0.25">
      <c r="A3241" t="s">
        <v>148</v>
      </c>
      <c r="B3241" t="s">
        <v>6151</v>
      </c>
      <c r="C3241">
        <v>2022</v>
      </c>
      <c r="D3241">
        <f t="shared" si="201"/>
        <v>30899.328000000001</v>
      </c>
      <c r="E3241">
        <v>19200</v>
      </c>
      <c r="F3241" t="s">
        <v>4562</v>
      </c>
      <c r="G3241" t="s">
        <v>29</v>
      </c>
      <c r="H3241" t="s">
        <v>1808</v>
      </c>
      <c r="I3241" t="s">
        <v>165</v>
      </c>
      <c r="J3241" t="s">
        <v>118</v>
      </c>
      <c r="K3241" t="s">
        <v>22</v>
      </c>
      <c r="L3241" t="s">
        <v>41</v>
      </c>
      <c r="M3241">
        <f t="shared" si="202"/>
        <v>0</v>
      </c>
      <c r="N3241" t="s">
        <v>24</v>
      </c>
      <c r="O3241" t="s">
        <v>6986</v>
      </c>
      <c r="P3241">
        <f t="shared" si="203"/>
        <v>60019.4</v>
      </c>
      <c r="Q3241">
        <v>69790</v>
      </c>
      <c r="R3241">
        <v>420</v>
      </c>
      <c r="S3241">
        <f t="shared" si="204"/>
        <v>6.2</v>
      </c>
    </row>
    <row r="3242" spans="1:19" x14ac:dyDescent="0.25">
      <c r="A3242" t="s">
        <v>120</v>
      </c>
      <c r="B3242" t="s">
        <v>1652</v>
      </c>
      <c r="C3242">
        <v>2019</v>
      </c>
      <c r="D3242">
        <f t="shared" si="201"/>
        <v>52103.991840000002</v>
      </c>
      <c r="E3242">
        <v>32376</v>
      </c>
      <c r="F3242" t="s">
        <v>6987</v>
      </c>
      <c r="G3242" t="s">
        <v>29</v>
      </c>
      <c r="H3242" t="s">
        <v>1654</v>
      </c>
      <c r="I3242" t="s">
        <v>72</v>
      </c>
      <c r="J3242" t="s">
        <v>22</v>
      </c>
      <c r="K3242" t="s">
        <v>22</v>
      </c>
      <c r="L3242" t="s">
        <v>41</v>
      </c>
      <c r="M3242">
        <f t="shared" si="202"/>
        <v>0</v>
      </c>
      <c r="N3242" t="s">
        <v>24</v>
      </c>
      <c r="O3242" t="s">
        <v>6988</v>
      </c>
      <c r="P3242">
        <f t="shared" si="203"/>
        <v>110080</v>
      </c>
      <c r="Q3242">
        <v>128000</v>
      </c>
      <c r="R3242">
        <v>416</v>
      </c>
      <c r="S3242">
        <f t="shared" si="204"/>
        <v>4</v>
      </c>
    </row>
    <row r="3243" spans="1:19" x14ac:dyDescent="0.25">
      <c r="A3243" t="s">
        <v>277</v>
      </c>
      <c r="B3243" t="s">
        <v>3463</v>
      </c>
      <c r="C3243">
        <v>2023</v>
      </c>
      <c r="D3243">
        <f t="shared" si="201"/>
        <v>31864.932000000001</v>
      </c>
      <c r="E3243">
        <v>19800</v>
      </c>
      <c r="F3243" t="s">
        <v>1059</v>
      </c>
      <c r="G3243" t="s">
        <v>29</v>
      </c>
      <c r="H3243" t="s">
        <v>6989</v>
      </c>
      <c r="I3243" t="s">
        <v>95</v>
      </c>
      <c r="J3243" t="s">
        <v>61</v>
      </c>
      <c r="K3243" t="s">
        <v>22</v>
      </c>
      <c r="L3243" t="s">
        <v>41</v>
      </c>
      <c r="M3243">
        <f t="shared" si="202"/>
        <v>0</v>
      </c>
      <c r="N3243" t="s">
        <v>24</v>
      </c>
      <c r="O3243" t="s">
        <v>6990</v>
      </c>
      <c r="P3243">
        <f t="shared" si="203"/>
        <v>116014</v>
      </c>
      <c r="Q3243">
        <v>134900</v>
      </c>
      <c r="R3243">
        <v>379</v>
      </c>
      <c r="S3243">
        <f t="shared" si="204"/>
        <v>3</v>
      </c>
    </row>
    <row r="3244" spans="1:19" x14ac:dyDescent="0.25">
      <c r="A3244" t="s">
        <v>84</v>
      </c>
      <c r="B3244" t="s">
        <v>1915</v>
      </c>
      <c r="C3244">
        <v>2011</v>
      </c>
      <c r="D3244">
        <f t="shared" si="201"/>
        <v>168980.7</v>
      </c>
      <c r="E3244">
        <v>105000</v>
      </c>
      <c r="F3244" t="s">
        <v>574</v>
      </c>
      <c r="G3244" t="s">
        <v>29</v>
      </c>
      <c r="H3244" t="s">
        <v>117</v>
      </c>
      <c r="I3244" t="s">
        <v>72</v>
      </c>
      <c r="J3244" t="s">
        <v>22</v>
      </c>
      <c r="K3244" t="s">
        <v>22</v>
      </c>
      <c r="L3244" t="s">
        <v>41</v>
      </c>
      <c r="M3244">
        <f t="shared" si="202"/>
        <v>0</v>
      </c>
      <c r="N3244" t="s">
        <v>24</v>
      </c>
      <c r="O3244" t="s">
        <v>343</v>
      </c>
      <c r="P3244">
        <f t="shared" si="203"/>
        <v>8600</v>
      </c>
      <c r="Q3244">
        <v>10000</v>
      </c>
      <c r="R3244">
        <v>375</v>
      </c>
      <c r="S3244">
        <f t="shared" si="204"/>
        <v>5</v>
      </c>
    </row>
    <row r="3245" spans="1:19" x14ac:dyDescent="0.25">
      <c r="A3245" t="s">
        <v>16</v>
      </c>
      <c r="B3245" t="s">
        <v>1603</v>
      </c>
      <c r="C3245">
        <v>2016</v>
      </c>
      <c r="D3245">
        <f t="shared" si="201"/>
        <v>197385.55100000001</v>
      </c>
      <c r="E3245">
        <v>122650</v>
      </c>
      <c r="F3245" t="s">
        <v>6991</v>
      </c>
      <c r="G3245" t="s">
        <v>245</v>
      </c>
      <c r="H3245" t="s">
        <v>4514</v>
      </c>
      <c r="I3245" t="s">
        <v>21</v>
      </c>
      <c r="J3245" t="s">
        <v>33</v>
      </c>
      <c r="K3245" t="s">
        <v>22</v>
      </c>
      <c r="L3245" t="s">
        <v>41</v>
      </c>
      <c r="M3245">
        <f t="shared" si="202"/>
        <v>0</v>
      </c>
      <c r="N3245" t="s">
        <v>24</v>
      </c>
      <c r="O3245" t="s">
        <v>3680</v>
      </c>
      <c r="P3245">
        <f t="shared" si="203"/>
        <v>33454</v>
      </c>
      <c r="Q3245">
        <v>38900</v>
      </c>
      <c r="R3245">
        <v>440</v>
      </c>
      <c r="S3245">
        <f t="shared" si="204"/>
        <v>6.7</v>
      </c>
    </row>
    <row r="3246" spans="1:19" x14ac:dyDescent="0.25">
      <c r="A3246" t="s">
        <v>450</v>
      </c>
      <c r="B3246" t="s">
        <v>5609</v>
      </c>
      <c r="C3246">
        <v>2022</v>
      </c>
      <c r="D3246">
        <f t="shared" si="201"/>
        <v>22530.76</v>
      </c>
      <c r="E3246">
        <v>14000</v>
      </c>
      <c r="F3246" t="s">
        <v>5221</v>
      </c>
      <c r="G3246" t="s">
        <v>29</v>
      </c>
      <c r="H3246" t="s">
        <v>1295</v>
      </c>
      <c r="I3246" t="s">
        <v>134</v>
      </c>
      <c r="J3246" t="s">
        <v>118</v>
      </c>
      <c r="K3246" t="s">
        <v>22</v>
      </c>
      <c r="L3246" t="s">
        <v>41</v>
      </c>
      <c r="M3246">
        <f t="shared" si="202"/>
        <v>0</v>
      </c>
      <c r="N3246" t="s">
        <v>24</v>
      </c>
      <c r="O3246" t="s">
        <v>55</v>
      </c>
      <c r="P3246">
        <f t="shared" si="203"/>
        <v>30099.14</v>
      </c>
      <c r="Q3246">
        <v>34999</v>
      </c>
      <c r="R3246">
        <v>228</v>
      </c>
      <c r="S3246">
        <f t="shared" si="204"/>
        <v>2.4</v>
      </c>
    </row>
    <row r="3247" spans="1:19" x14ac:dyDescent="0.25">
      <c r="A3247" t="s">
        <v>35</v>
      </c>
      <c r="B3247" t="s">
        <v>6215</v>
      </c>
      <c r="C3247">
        <v>2008</v>
      </c>
      <c r="D3247">
        <f t="shared" si="201"/>
        <v>162330.90711999999</v>
      </c>
      <c r="E3247">
        <v>100868</v>
      </c>
      <c r="F3247" t="s">
        <v>6992</v>
      </c>
      <c r="G3247" t="s">
        <v>29</v>
      </c>
      <c r="H3247" t="s">
        <v>3997</v>
      </c>
      <c r="I3247" t="s">
        <v>95</v>
      </c>
      <c r="J3247" t="s">
        <v>22</v>
      </c>
      <c r="K3247" t="s">
        <v>146</v>
      </c>
      <c r="L3247" t="s">
        <v>41</v>
      </c>
      <c r="M3247">
        <f t="shared" si="202"/>
        <v>0</v>
      </c>
      <c r="N3247" t="s">
        <v>24</v>
      </c>
      <c r="O3247" t="s">
        <v>6993</v>
      </c>
      <c r="P3247">
        <f t="shared" si="203"/>
        <v>13241.42</v>
      </c>
      <c r="Q3247">
        <v>15397</v>
      </c>
      <c r="R3247">
        <v>380</v>
      </c>
      <c r="S3247">
        <f t="shared" si="204"/>
        <v>4.5999999999999996</v>
      </c>
    </row>
    <row r="3248" spans="1:19" x14ac:dyDescent="0.25">
      <c r="A3248" t="s">
        <v>84</v>
      </c>
      <c r="B3248" t="s">
        <v>1915</v>
      </c>
      <c r="C3248">
        <v>2013</v>
      </c>
      <c r="D3248">
        <f t="shared" si="201"/>
        <v>178636.74</v>
      </c>
      <c r="E3248">
        <v>111000</v>
      </c>
      <c r="F3248" t="s">
        <v>3641</v>
      </c>
      <c r="G3248" t="s">
        <v>29</v>
      </c>
      <c r="H3248" t="s">
        <v>117</v>
      </c>
      <c r="I3248" t="s">
        <v>21</v>
      </c>
      <c r="J3248" t="s">
        <v>22</v>
      </c>
      <c r="K3248" t="s">
        <v>22</v>
      </c>
      <c r="L3248" t="s">
        <v>23</v>
      </c>
      <c r="M3248">
        <f t="shared" si="202"/>
        <v>1</v>
      </c>
      <c r="N3248" t="s">
        <v>24</v>
      </c>
      <c r="O3248" t="s">
        <v>1096</v>
      </c>
      <c r="P3248">
        <f t="shared" si="203"/>
        <v>12900</v>
      </c>
      <c r="Q3248">
        <v>15000</v>
      </c>
      <c r="R3248">
        <v>375</v>
      </c>
      <c r="S3248">
        <f t="shared" si="204"/>
        <v>5</v>
      </c>
    </row>
    <row r="3249" spans="1:19" x14ac:dyDescent="0.25">
      <c r="A3249" t="s">
        <v>363</v>
      </c>
      <c r="B3249" t="s">
        <v>1451</v>
      </c>
      <c r="C3249">
        <v>2021</v>
      </c>
      <c r="D3249">
        <f t="shared" si="201"/>
        <v>61959.59</v>
      </c>
      <c r="E3249">
        <v>38500</v>
      </c>
      <c r="F3249" t="s">
        <v>6994</v>
      </c>
      <c r="G3249" t="s">
        <v>29</v>
      </c>
      <c r="H3249" t="s">
        <v>1808</v>
      </c>
      <c r="I3249" t="s">
        <v>72</v>
      </c>
      <c r="J3249" t="s">
        <v>118</v>
      </c>
      <c r="K3249" t="s">
        <v>22</v>
      </c>
      <c r="L3249" t="s">
        <v>23</v>
      </c>
      <c r="M3249">
        <f t="shared" si="202"/>
        <v>1</v>
      </c>
      <c r="N3249" t="s">
        <v>24</v>
      </c>
      <c r="O3249" t="s">
        <v>6995</v>
      </c>
      <c r="P3249">
        <f t="shared" si="203"/>
        <v>81695.7</v>
      </c>
      <c r="Q3249">
        <v>94995</v>
      </c>
      <c r="R3249">
        <v>420</v>
      </c>
      <c r="S3249">
        <f t="shared" si="204"/>
        <v>6.2</v>
      </c>
    </row>
    <row r="3250" spans="1:19" x14ac:dyDescent="0.25">
      <c r="A3250" t="s">
        <v>130</v>
      </c>
      <c r="B3250" t="s">
        <v>6287</v>
      </c>
      <c r="C3250">
        <v>2020</v>
      </c>
      <c r="D3250">
        <f t="shared" si="201"/>
        <v>66385.274999999994</v>
      </c>
      <c r="E3250">
        <v>41250</v>
      </c>
      <c r="F3250" t="s">
        <v>6996</v>
      </c>
      <c r="G3250" t="s">
        <v>29</v>
      </c>
      <c r="H3250" t="s">
        <v>5314</v>
      </c>
      <c r="I3250" t="s">
        <v>521</v>
      </c>
      <c r="J3250" t="s">
        <v>118</v>
      </c>
      <c r="K3250" t="s">
        <v>136</v>
      </c>
      <c r="L3250" t="s">
        <v>41</v>
      </c>
      <c r="M3250">
        <f t="shared" si="202"/>
        <v>0</v>
      </c>
      <c r="N3250" t="s">
        <v>24</v>
      </c>
      <c r="O3250" t="s">
        <v>6997</v>
      </c>
      <c r="P3250">
        <f t="shared" si="203"/>
        <v>18803.900000000001</v>
      </c>
      <c r="Q3250">
        <v>21865</v>
      </c>
      <c r="R3250">
        <v>284</v>
      </c>
      <c r="S3250">
        <f t="shared" si="204"/>
        <v>3.5</v>
      </c>
    </row>
    <row r="3251" spans="1:19" x14ac:dyDescent="0.25">
      <c r="A3251" t="s">
        <v>268</v>
      </c>
      <c r="B3251" t="s">
        <v>4622</v>
      </c>
      <c r="C3251">
        <v>2006</v>
      </c>
      <c r="D3251">
        <f t="shared" si="201"/>
        <v>160290.264</v>
      </c>
      <c r="E3251">
        <v>99600</v>
      </c>
      <c r="F3251" t="s">
        <v>6998</v>
      </c>
      <c r="G3251" t="s">
        <v>29</v>
      </c>
      <c r="H3251" t="s">
        <v>6694</v>
      </c>
      <c r="I3251" t="s">
        <v>21</v>
      </c>
      <c r="J3251" t="s">
        <v>487</v>
      </c>
      <c r="K3251" t="s">
        <v>22</v>
      </c>
      <c r="L3251" t="s">
        <v>41</v>
      </c>
      <c r="M3251">
        <f t="shared" si="202"/>
        <v>0</v>
      </c>
      <c r="N3251" t="s">
        <v>24</v>
      </c>
      <c r="O3251" t="s">
        <v>1519</v>
      </c>
      <c r="P3251">
        <f t="shared" si="203"/>
        <v>4730</v>
      </c>
      <c r="Q3251">
        <v>5500</v>
      </c>
      <c r="R3251">
        <v>168</v>
      </c>
      <c r="S3251">
        <f t="shared" si="204"/>
        <v>1.6</v>
      </c>
    </row>
    <row r="3252" spans="1:19" x14ac:dyDescent="0.25">
      <c r="A3252" t="s">
        <v>56</v>
      </c>
      <c r="B3252" t="s">
        <v>1012</v>
      </c>
      <c r="C3252">
        <v>2013</v>
      </c>
      <c r="D3252">
        <f t="shared" si="201"/>
        <v>318649.32</v>
      </c>
      <c r="E3252">
        <v>198000</v>
      </c>
      <c r="F3252" t="s">
        <v>4898</v>
      </c>
      <c r="G3252" t="s">
        <v>29</v>
      </c>
      <c r="H3252" t="s">
        <v>1013</v>
      </c>
      <c r="I3252" t="s">
        <v>107</v>
      </c>
      <c r="J3252" t="s">
        <v>118</v>
      </c>
      <c r="K3252" t="s">
        <v>22</v>
      </c>
      <c r="L3252" t="s">
        <v>23</v>
      </c>
      <c r="M3252">
        <f t="shared" si="202"/>
        <v>1</v>
      </c>
      <c r="N3252" t="s">
        <v>24</v>
      </c>
      <c r="O3252" t="s">
        <v>137</v>
      </c>
      <c r="P3252">
        <f t="shared" si="203"/>
        <v>9460</v>
      </c>
      <c r="Q3252">
        <v>11000</v>
      </c>
      <c r="R3252">
        <v>150</v>
      </c>
      <c r="S3252">
        <f t="shared" si="204"/>
        <v>2</v>
      </c>
    </row>
    <row r="3253" spans="1:19" x14ac:dyDescent="0.25">
      <c r="A3253" t="s">
        <v>35</v>
      </c>
      <c r="B3253" t="s">
        <v>2633</v>
      </c>
      <c r="C3253">
        <v>2021</v>
      </c>
      <c r="D3253">
        <f t="shared" si="201"/>
        <v>33149.185319999997</v>
      </c>
      <c r="E3253">
        <v>20598</v>
      </c>
      <c r="F3253" t="s">
        <v>6999</v>
      </c>
      <c r="G3253" t="s">
        <v>29</v>
      </c>
      <c r="H3253" t="s">
        <v>997</v>
      </c>
      <c r="I3253" t="s">
        <v>31</v>
      </c>
      <c r="J3253" t="s">
        <v>511</v>
      </c>
      <c r="K3253" t="s">
        <v>33</v>
      </c>
      <c r="L3253" t="s">
        <v>23</v>
      </c>
      <c r="M3253">
        <f t="shared" si="202"/>
        <v>1</v>
      </c>
      <c r="O3253" t="s">
        <v>3124</v>
      </c>
      <c r="P3253">
        <f t="shared" si="203"/>
        <v>36635.14</v>
      </c>
      <c r="Q3253">
        <v>42599</v>
      </c>
      <c r="R3253" t="e">
        <v>#VALUE!</v>
      </c>
      <c r="S3253" t="e">
        <f t="shared" si="204"/>
        <v>#VALUE!</v>
      </c>
    </row>
    <row r="3254" spans="1:19" x14ac:dyDescent="0.25">
      <c r="A3254" t="s">
        <v>277</v>
      </c>
      <c r="B3254" t="s">
        <v>297</v>
      </c>
      <c r="C3254">
        <v>2013</v>
      </c>
      <c r="D3254">
        <f t="shared" si="201"/>
        <v>83756.490959999996</v>
      </c>
      <c r="E3254">
        <v>52044</v>
      </c>
      <c r="F3254" t="s">
        <v>7000</v>
      </c>
      <c r="G3254" t="s">
        <v>29</v>
      </c>
      <c r="H3254" t="s">
        <v>299</v>
      </c>
      <c r="I3254" t="s">
        <v>653</v>
      </c>
      <c r="J3254" t="s">
        <v>118</v>
      </c>
      <c r="K3254" t="s">
        <v>33</v>
      </c>
      <c r="L3254" t="s">
        <v>41</v>
      </c>
      <c r="M3254">
        <f t="shared" si="202"/>
        <v>0</v>
      </c>
      <c r="N3254" t="s">
        <v>24</v>
      </c>
      <c r="O3254" t="s">
        <v>2094</v>
      </c>
      <c r="P3254">
        <f t="shared" si="203"/>
        <v>65790</v>
      </c>
      <c r="Q3254">
        <v>76500</v>
      </c>
      <c r="R3254">
        <v>400</v>
      </c>
      <c r="S3254">
        <f t="shared" si="204"/>
        <v>3.8</v>
      </c>
    </row>
    <row r="3255" spans="1:19" x14ac:dyDescent="0.25">
      <c r="A3255" t="s">
        <v>268</v>
      </c>
      <c r="B3255" t="s">
        <v>2691</v>
      </c>
      <c r="C3255">
        <v>2022</v>
      </c>
      <c r="D3255">
        <f t="shared" si="201"/>
        <v>38265.277179999997</v>
      </c>
      <c r="E3255">
        <v>23777</v>
      </c>
      <c r="F3255" t="s">
        <v>7001</v>
      </c>
      <c r="G3255" t="s">
        <v>29</v>
      </c>
      <c r="H3255" t="s">
        <v>2693</v>
      </c>
      <c r="I3255" t="s">
        <v>134</v>
      </c>
      <c r="J3255" t="s">
        <v>33</v>
      </c>
      <c r="K3255" t="s">
        <v>22</v>
      </c>
      <c r="L3255" t="s">
        <v>41</v>
      </c>
      <c r="M3255">
        <f t="shared" si="202"/>
        <v>0</v>
      </c>
      <c r="N3255" t="s">
        <v>24</v>
      </c>
      <c r="O3255" t="s">
        <v>411</v>
      </c>
      <c r="P3255">
        <f t="shared" si="203"/>
        <v>25800</v>
      </c>
      <c r="Q3255">
        <v>30000</v>
      </c>
      <c r="R3255">
        <v>189</v>
      </c>
      <c r="S3255">
        <f t="shared" si="204"/>
        <v>2</v>
      </c>
    </row>
    <row r="3256" spans="1:19" x14ac:dyDescent="0.25">
      <c r="A3256" t="s">
        <v>16</v>
      </c>
      <c r="B3256" t="s">
        <v>2652</v>
      </c>
      <c r="C3256">
        <v>2018</v>
      </c>
      <c r="D3256">
        <f t="shared" si="201"/>
        <v>97622.564400000003</v>
      </c>
      <c r="E3256">
        <v>60660</v>
      </c>
      <c r="F3256" t="s">
        <v>7002</v>
      </c>
      <c r="G3256" t="s">
        <v>29</v>
      </c>
      <c r="H3256" t="s">
        <v>145</v>
      </c>
      <c r="I3256" t="s">
        <v>72</v>
      </c>
      <c r="J3256" t="s">
        <v>226</v>
      </c>
      <c r="K3256" t="s">
        <v>22</v>
      </c>
      <c r="L3256" t="s">
        <v>23</v>
      </c>
      <c r="M3256">
        <f t="shared" si="202"/>
        <v>1</v>
      </c>
      <c r="N3256" t="s">
        <v>24</v>
      </c>
      <c r="O3256" t="s">
        <v>209</v>
      </c>
      <c r="P3256">
        <f t="shared" si="203"/>
        <v>40334</v>
      </c>
      <c r="Q3256">
        <v>46900</v>
      </c>
      <c r="R3256">
        <v>375</v>
      </c>
      <c r="S3256">
        <f t="shared" si="204"/>
        <v>3.5</v>
      </c>
    </row>
    <row r="3257" spans="1:19" x14ac:dyDescent="0.25">
      <c r="A3257" t="s">
        <v>68</v>
      </c>
      <c r="B3257" t="s">
        <v>7003</v>
      </c>
      <c r="C3257">
        <v>2015</v>
      </c>
      <c r="D3257">
        <f t="shared" si="201"/>
        <v>41842.839999999997</v>
      </c>
      <c r="E3257">
        <v>26000</v>
      </c>
      <c r="F3257" t="s">
        <v>895</v>
      </c>
      <c r="H3257" t="s">
        <v>3380</v>
      </c>
      <c r="I3257" t="s">
        <v>257</v>
      </c>
      <c r="J3257" t="s">
        <v>118</v>
      </c>
      <c r="K3257" t="s">
        <v>146</v>
      </c>
      <c r="L3257" t="s">
        <v>41</v>
      </c>
      <c r="M3257">
        <f t="shared" si="202"/>
        <v>0</v>
      </c>
      <c r="N3257" t="s">
        <v>24</v>
      </c>
      <c r="O3257" t="s">
        <v>2555</v>
      </c>
      <c r="P3257">
        <f t="shared" si="203"/>
        <v>12899.14</v>
      </c>
      <c r="Q3257">
        <v>14999</v>
      </c>
      <c r="R3257">
        <v>170</v>
      </c>
      <c r="S3257">
        <f t="shared" si="204"/>
        <v>0.65</v>
      </c>
    </row>
    <row r="3258" spans="1:19" x14ac:dyDescent="0.25">
      <c r="A3258" t="s">
        <v>857</v>
      </c>
      <c r="B3258" t="s">
        <v>5899</v>
      </c>
      <c r="C3258">
        <v>2018</v>
      </c>
      <c r="D3258">
        <f t="shared" si="201"/>
        <v>98169.74</v>
      </c>
      <c r="E3258">
        <v>61000</v>
      </c>
      <c r="F3258" t="s">
        <v>1788</v>
      </c>
      <c r="G3258" t="s">
        <v>29</v>
      </c>
      <c r="H3258" t="s">
        <v>2807</v>
      </c>
      <c r="I3258" t="s">
        <v>107</v>
      </c>
      <c r="J3258" t="s">
        <v>33</v>
      </c>
      <c r="K3258" t="s">
        <v>22</v>
      </c>
      <c r="L3258" t="s">
        <v>41</v>
      </c>
      <c r="M3258">
        <f t="shared" si="202"/>
        <v>0</v>
      </c>
      <c r="N3258" t="s">
        <v>24</v>
      </c>
      <c r="O3258" t="s">
        <v>6405</v>
      </c>
      <c r="P3258">
        <f t="shared" si="203"/>
        <v>18748</v>
      </c>
      <c r="Q3258">
        <v>21800</v>
      </c>
      <c r="R3258">
        <v>187</v>
      </c>
      <c r="S3258">
        <f t="shared" si="204"/>
        <v>2.5</v>
      </c>
    </row>
    <row r="3259" spans="1:19" x14ac:dyDescent="0.25">
      <c r="A3259" t="s">
        <v>35</v>
      </c>
      <c r="B3259" t="s">
        <v>5699</v>
      </c>
      <c r="C3259">
        <v>2020</v>
      </c>
      <c r="D3259">
        <f t="shared" si="201"/>
        <v>86502.024999999994</v>
      </c>
      <c r="E3259">
        <v>53750</v>
      </c>
      <c r="F3259" t="s">
        <v>7004</v>
      </c>
      <c r="G3259" t="s">
        <v>29</v>
      </c>
      <c r="H3259" t="s">
        <v>3094</v>
      </c>
      <c r="I3259" t="s">
        <v>72</v>
      </c>
      <c r="J3259" t="s">
        <v>22</v>
      </c>
      <c r="K3259" t="s">
        <v>214</v>
      </c>
      <c r="L3259" t="s">
        <v>41</v>
      </c>
      <c r="M3259">
        <f t="shared" si="202"/>
        <v>0</v>
      </c>
      <c r="N3259" t="s">
        <v>24</v>
      </c>
      <c r="O3259" t="s">
        <v>7005</v>
      </c>
      <c r="P3259">
        <f t="shared" si="203"/>
        <v>28036</v>
      </c>
      <c r="Q3259">
        <v>32600</v>
      </c>
      <c r="R3259">
        <v>295</v>
      </c>
      <c r="S3259">
        <f t="shared" si="204"/>
        <v>3.5</v>
      </c>
    </row>
    <row r="3260" spans="1:19" x14ac:dyDescent="0.25">
      <c r="A3260" t="s">
        <v>68</v>
      </c>
      <c r="B3260" t="s">
        <v>6640</v>
      </c>
      <c r="C3260">
        <v>2023</v>
      </c>
      <c r="D3260">
        <f t="shared" si="201"/>
        <v>22104.284899999999</v>
      </c>
      <c r="E3260">
        <v>13735</v>
      </c>
      <c r="F3260" t="s">
        <v>7006</v>
      </c>
      <c r="G3260" t="s">
        <v>29</v>
      </c>
      <c r="H3260" t="s">
        <v>1748</v>
      </c>
      <c r="I3260" t="s">
        <v>31</v>
      </c>
      <c r="J3260" t="s">
        <v>5604</v>
      </c>
      <c r="K3260" t="s">
        <v>22</v>
      </c>
      <c r="L3260" t="s">
        <v>41</v>
      </c>
      <c r="M3260">
        <f t="shared" si="202"/>
        <v>0</v>
      </c>
      <c r="O3260" t="s">
        <v>7007</v>
      </c>
      <c r="P3260">
        <f t="shared" si="203"/>
        <v>66991.42</v>
      </c>
      <c r="Q3260">
        <v>77897</v>
      </c>
      <c r="R3260" t="e">
        <v>#VALUE!</v>
      </c>
      <c r="S3260" t="e">
        <f t="shared" si="204"/>
        <v>#VALUE!</v>
      </c>
    </row>
    <row r="3261" spans="1:19" x14ac:dyDescent="0.25">
      <c r="A3261" t="s">
        <v>120</v>
      </c>
      <c r="B3261" t="s">
        <v>7008</v>
      </c>
      <c r="C3261">
        <v>2019</v>
      </c>
      <c r="D3261">
        <f t="shared" si="201"/>
        <v>52432.297200000001</v>
      </c>
      <c r="E3261">
        <v>32580</v>
      </c>
      <c r="F3261" t="s">
        <v>7009</v>
      </c>
      <c r="G3261" t="s">
        <v>29</v>
      </c>
      <c r="H3261" t="s">
        <v>530</v>
      </c>
      <c r="I3261" t="s">
        <v>39</v>
      </c>
      <c r="J3261" t="s">
        <v>851</v>
      </c>
      <c r="K3261" t="s">
        <v>146</v>
      </c>
      <c r="L3261" t="s">
        <v>41</v>
      </c>
      <c r="M3261">
        <f t="shared" si="202"/>
        <v>0</v>
      </c>
      <c r="O3261" t="s">
        <v>7010</v>
      </c>
      <c r="P3261">
        <f t="shared" si="203"/>
        <v>29238.28</v>
      </c>
      <c r="Q3261">
        <v>33998</v>
      </c>
      <c r="R3261" t="e">
        <v>#VALUE!</v>
      </c>
      <c r="S3261">
        <f t="shared" si="204"/>
        <v>2</v>
      </c>
    </row>
    <row r="3262" spans="1:19" x14ac:dyDescent="0.25">
      <c r="A3262" t="s">
        <v>277</v>
      </c>
      <c r="B3262" t="s">
        <v>6361</v>
      </c>
      <c r="C3262">
        <v>2006</v>
      </c>
      <c r="D3262">
        <f t="shared" si="201"/>
        <v>154939.20850000001</v>
      </c>
      <c r="E3262">
        <v>96275</v>
      </c>
      <c r="F3262" t="s">
        <v>7011</v>
      </c>
      <c r="G3262" t="s">
        <v>29</v>
      </c>
      <c r="H3262" t="s">
        <v>4058</v>
      </c>
      <c r="I3262" t="s">
        <v>134</v>
      </c>
      <c r="J3262" t="s">
        <v>61</v>
      </c>
      <c r="K3262" t="s">
        <v>22</v>
      </c>
      <c r="L3262" t="s">
        <v>23</v>
      </c>
      <c r="M3262">
        <f t="shared" si="202"/>
        <v>1</v>
      </c>
      <c r="N3262" t="s">
        <v>24</v>
      </c>
      <c r="O3262" t="s">
        <v>285</v>
      </c>
      <c r="P3262">
        <f t="shared" si="203"/>
        <v>45150</v>
      </c>
      <c r="Q3262">
        <v>52500</v>
      </c>
      <c r="R3262">
        <v>325</v>
      </c>
      <c r="S3262">
        <f t="shared" si="204"/>
        <v>3.6</v>
      </c>
    </row>
    <row r="3263" spans="1:19" x14ac:dyDescent="0.25">
      <c r="A3263" t="s">
        <v>16</v>
      </c>
      <c r="B3263" t="s">
        <v>5377</v>
      </c>
      <c r="C3263">
        <v>2015</v>
      </c>
      <c r="D3263">
        <f t="shared" si="201"/>
        <v>260713.08</v>
      </c>
      <c r="E3263">
        <v>162000</v>
      </c>
      <c r="F3263" t="s">
        <v>3660</v>
      </c>
      <c r="G3263" t="s">
        <v>245</v>
      </c>
      <c r="H3263" t="s">
        <v>4514</v>
      </c>
      <c r="I3263" t="s">
        <v>107</v>
      </c>
      <c r="J3263" t="s">
        <v>214</v>
      </c>
      <c r="K3263" t="s">
        <v>146</v>
      </c>
      <c r="L3263" t="s">
        <v>41</v>
      </c>
      <c r="M3263">
        <f t="shared" si="202"/>
        <v>0</v>
      </c>
      <c r="N3263" t="s">
        <v>24</v>
      </c>
      <c r="O3263" t="s">
        <v>675</v>
      </c>
      <c r="P3263">
        <f t="shared" si="203"/>
        <v>27520</v>
      </c>
      <c r="Q3263">
        <v>32000</v>
      </c>
      <c r="R3263">
        <v>440</v>
      </c>
      <c r="S3263">
        <f t="shared" si="204"/>
        <v>6.7</v>
      </c>
    </row>
    <row r="3264" spans="1:19" x14ac:dyDescent="0.25">
      <c r="A3264" t="s">
        <v>68</v>
      </c>
      <c r="B3264" t="s">
        <v>1468</v>
      </c>
      <c r="C3264">
        <v>2019</v>
      </c>
      <c r="D3264">
        <f t="shared" si="201"/>
        <v>148123.65359999999</v>
      </c>
      <c r="E3264">
        <v>92040</v>
      </c>
      <c r="F3264" t="s">
        <v>7012</v>
      </c>
      <c r="G3264" t="s">
        <v>29</v>
      </c>
      <c r="H3264" t="s">
        <v>53</v>
      </c>
      <c r="I3264" t="s">
        <v>31</v>
      </c>
      <c r="J3264" t="s">
        <v>360</v>
      </c>
      <c r="K3264" t="s">
        <v>22</v>
      </c>
      <c r="L3264" t="s">
        <v>41</v>
      </c>
      <c r="M3264">
        <f t="shared" si="202"/>
        <v>0</v>
      </c>
      <c r="N3264" t="s">
        <v>24</v>
      </c>
      <c r="O3264" t="s">
        <v>1922</v>
      </c>
      <c r="P3264">
        <f t="shared" si="203"/>
        <v>21499.14</v>
      </c>
      <c r="Q3264">
        <v>24999</v>
      </c>
      <c r="R3264" t="e">
        <v>#VALUE!</v>
      </c>
      <c r="S3264" t="e">
        <f t="shared" si="204"/>
        <v>#VALUE!</v>
      </c>
    </row>
    <row r="3265" spans="1:19" x14ac:dyDescent="0.25">
      <c r="A3265" t="s">
        <v>567</v>
      </c>
      <c r="B3265" t="s">
        <v>3347</v>
      </c>
      <c r="C3265">
        <v>2017</v>
      </c>
      <c r="D3265">
        <f t="shared" si="201"/>
        <v>118592.26459999999</v>
      </c>
      <c r="E3265">
        <v>73690</v>
      </c>
      <c r="F3265" t="s">
        <v>7013</v>
      </c>
      <c r="G3265" t="s">
        <v>29</v>
      </c>
      <c r="H3265" t="s">
        <v>1385</v>
      </c>
      <c r="I3265" t="s">
        <v>95</v>
      </c>
      <c r="J3265" t="s">
        <v>40</v>
      </c>
      <c r="K3265" t="s">
        <v>33</v>
      </c>
      <c r="L3265" t="s">
        <v>23</v>
      </c>
      <c r="M3265">
        <f t="shared" si="202"/>
        <v>1</v>
      </c>
      <c r="N3265" t="s">
        <v>24</v>
      </c>
      <c r="O3265" t="s">
        <v>543</v>
      </c>
      <c r="P3265">
        <f t="shared" si="203"/>
        <v>23220</v>
      </c>
      <c r="Q3265">
        <v>27000</v>
      </c>
      <c r="R3265">
        <v>395</v>
      </c>
      <c r="S3265">
        <f t="shared" si="204"/>
        <v>5.7</v>
      </c>
    </row>
    <row r="3266" spans="1:19" x14ac:dyDescent="0.25">
      <c r="A3266" t="s">
        <v>97</v>
      </c>
      <c r="B3266" t="s">
        <v>5277</v>
      </c>
      <c r="C3266">
        <v>2009</v>
      </c>
      <c r="D3266">
        <f t="shared" si="201"/>
        <v>78455.324999999997</v>
      </c>
      <c r="E3266">
        <v>48750</v>
      </c>
      <c r="F3266" t="s">
        <v>7014</v>
      </c>
      <c r="G3266" t="s">
        <v>29</v>
      </c>
      <c r="H3266" t="s">
        <v>4029</v>
      </c>
      <c r="I3266" t="s">
        <v>454</v>
      </c>
      <c r="J3266" t="s">
        <v>108</v>
      </c>
      <c r="K3266" t="s">
        <v>61</v>
      </c>
      <c r="L3266" t="s">
        <v>41</v>
      </c>
      <c r="M3266">
        <f t="shared" si="202"/>
        <v>0</v>
      </c>
      <c r="N3266" t="s">
        <v>24</v>
      </c>
      <c r="O3266" t="s">
        <v>3926</v>
      </c>
      <c r="P3266">
        <f t="shared" si="203"/>
        <v>15394</v>
      </c>
      <c r="Q3266">
        <v>17900</v>
      </c>
      <c r="R3266">
        <v>159</v>
      </c>
      <c r="S3266">
        <f t="shared" si="204"/>
        <v>2.7</v>
      </c>
    </row>
    <row r="3267" spans="1:19" x14ac:dyDescent="0.25">
      <c r="A3267" t="s">
        <v>363</v>
      </c>
      <c r="B3267" t="s">
        <v>7015</v>
      </c>
      <c r="C3267">
        <v>2011</v>
      </c>
      <c r="D3267">
        <f t="shared" ref="D3267:D3330" si="205">E3267*1.60934</f>
        <v>200430.42228</v>
      </c>
      <c r="E3267">
        <v>124542</v>
      </c>
      <c r="F3267" t="s">
        <v>7016</v>
      </c>
      <c r="G3267" t="s">
        <v>29</v>
      </c>
      <c r="H3267" t="s">
        <v>7017</v>
      </c>
      <c r="I3267" t="s">
        <v>21</v>
      </c>
      <c r="J3267" t="s">
        <v>33</v>
      </c>
      <c r="K3267" t="s">
        <v>146</v>
      </c>
      <c r="L3267" t="s">
        <v>41</v>
      </c>
      <c r="M3267">
        <f t="shared" ref="M3267:M3330" si="206">IF(ISNUMBER(SEARCH("At least 1 accident or damage reported", L3267)), 1, 0)</f>
        <v>0</v>
      </c>
      <c r="N3267" t="s">
        <v>24</v>
      </c>
      <c r="O3267" t="s">
        <v>7018</v>
      </c>
      <c r="P3267">
        <f t="shared" ref="P3267:P3330" si="207">Q3267*0.86</f>
        <v>7267</v>
      </c>
      <c r="Q3267">
        <v>8450</v>
      </c>
      <c r="R3267">
        <v>265</v>
      </c>
      <c r="S3267">
        <f t="shared" ref="S3267:S3330" si="208">VALUE(SUBSTITUTE(MID(H3267, SEARCH("L", H3267)-4, 4), "L", ""))</f>
        <v>3</v>
      </c>
    </row>
    <row r="3268" spans="1:19" x14ac:dyDescent="0.25">
      <c r="A3268" t="s">
        <v>16</v>
      </c>
      <c r="B3268" t="s">
        <v>320</v>
      </c>
      <c r="C3268">
        <v>2010</v>
      </c>
      <c r="D3268">
        <f t="shared" si="205"/>
        <v>111044.46</v>
      </c>
      <c r="E3268">
        <v>69000</v>
      </c>
      <c r="F3268" t="s">
        <v>180</v>
      </c>
      <c r="G3268" t="s">
        <v>29</v>
      </c>
      <c r="H3268" t="s">
        <v>2991</v>
      </c>
      <c r="I3268" t="s">
        <v>247</v>
      </c>
      <c r="J3268" t="s">
        <v>118</v>
      </c>
      <c r="K3268" t="s">
        <v>22</v>
      </c>
      <c r="L3268" t="s">
        <v>41</v>
      </c>
      <c r="M3268">
        <f t="shared" si="206"/>
        <v>0</v>
      </c>
      <c r="N3268" t="s">
        <v>24</v>
      </c>
      <c r="O3268" t="s">
        <v>231</v>
      </c>
      <c r="P3268">
        <f t="shared" si="207"/>
        <v>17200</v>
      </c>
      <c r="Q3268">
        <v>20000</v>
      </c>
      <c r="R3268">
        <v>315</v>
      </c>
      <c r="S3268">
        <f t="shared" si="208"/>
        <v>4.5999999999999996</v>
      </c>
    </row>
    <row r="3269" spans="1:19" x14ac:dyDescent="0.25">
      <c r="A3269" t="s">
        <v>125</v>
      </c>
      <c r="B3269" t="s">
        <v>654</v>
      </c>
      <c r="C3269">
        <v>2004</v>
      </c>
      <c r="D3269">
        <f t="shared" si="205"/>
        <v>238182.32</v>
      </c>
      <c r="E3269">
        <v>148000</v>
      </c>
      <c r="F3269" t="s">
        <v>3604</v>
      </c>
      <c r="G3269" t="s">
        <v>245</v>
      </c>
      <c r="H3269" t="s">
        <v>7019</v>
      </c>
      <c r="I3269" t="s">
        <v>557</v>
      </c>
      <c r="J3269" t="s">
        <v>22</v>
      </c>
      <c r="K3269" t="s">
        <v>146</v>
      </c>
      <c r="L3269" t="s">
        <v>41</v>
      </c>
      <c r="M3269">
        <f t="shared" si="206"/>
        <v>0</v>
      </c>
      <c r="N3269" t="s">
        <v>24</v>
      </c>
      <c r="O3269" t="s">
        <v>1716</v>
      </c>
      <c r="P3269">
        <f t="shared" si="207"/>
        <v>16340</v>
      </c>
      <c r="Q3269">
        <v>19000</v>
      </c>
      <c r="R3269">
        <v>250</v>
      </c>
      <c r="S3269">
        <f t="shared" si="208"/>
        <v>5.9</v>
      </c>
    </row>
    <row r="3270" spans="1:19" x14ac:dyDescent="0.25">
      <c r="A3270" t="s">
        <v>68</v>
      </c>
      <c r="B3270" t="s">
        <v>3022</v>
      </c>
      <c r="C3270">
        <v>2006</v>
      </c>
      <c r="D3270">
        <f t="shared" si="205"/>
        <v>196566.39694000001</v>
      </c>
      <c r="E3270">
        <v>122141</v>
      </c>
      <c r="F3270" t="s">
        <v>7020</v>
      </c>
      <c r="G3270" t="s">
        <v>29</v>
      </c>
      <c r="H3270" t="s">
        <v>3024</v>
      </c>
      <c r="I3270" t="s">
        <v>134</v>
      </c>
      <c r="J3270" t="s">
        <v>61</v>
      </c>
      <c r="K3270" t="s">
        <v>22</v>
      </c>
      <c r="L3270" t="s">
        <v>41</v>
      </c>
      <c r="M3270">
        <f t="shared" si="206"/>
        <v>0</v>
      </c>
      <c r="N3270" t="s">
        <v>24</v>
      </c>
      <c r="O3270" t="s">
        <v>1035</v>
      </c>
      <c r="P3270">
        <f t="shared" si="207"/>
        <v>9030</v>
      </c>
      <c r="Q3270">
        <v>10500</v>
      </c>
      <c r="R3270">
        <v>360</v>
      </c>
      <c r="S3270">
        <f t="shared" si="208"/>
        <v>4.8</v>
      </c>
    </row>
    <row r="3271" spans="1:19" x14ac:dyDescent="0.25">
      <c r="A3271" t="s">
        <v>450</v>
      </c>
      <c r="B3271" t="s">
        <v>7021</v>
      </c>
      <c r="C3271">
        <v>2012</v>
      </c>
      <c r="D3271">
        <f t="shared" si="205"/>
        <v>170590.04</v>
      </c>
      <c r="E3271">
        <v>106000</v>
      </c>
      <c r="F3271" t="s">
        <v>2816</v>
      </c>
      <c r="G3271" t="s">
        <v>29</v>
      </c>
      <c r="H3271" t="s">
        <v>4014</v>
      </c>
      <c r="I3271" t="s">
        <v>454</v>
      </c>
      <c r="J3271" t="s">
        <v>22</v>
      </c>
      <c r="K3271" t="s">
        <v>22</v>
      </c>
      <c r="L3271" t="s">
        <v>41</v>
      </c>
      <c r="M3271">
        <f t="shared" si="206"/>
        <v>0</v>
      </c>
      <c r="N3271" t="s">
        <v>24</v>
      </c>
      <c r="O3271" t="s">
        <v>1096</v>
      </c>
      <c r="P3271">
        <f t="shared" si="207"/>
        <v>12900</v>
      </c>
      <c r="Q3271">
        <v>15000</v>
      </c>
      <c r="R3271">
        <v>265</v>
      </c>
      <c r="S3271">
        <f t="shared" si="208"/>
        <v>2.5</v>
      </c>
    </row>
    <row r="3272" spans="1:19" x14ac:dyDescent="0.25">
      <c r="A3272" t="s">
        <v>16</v>
      </c>
      <c r="B3272" t="s">
        <v>7022</v>
      </c>
      <c r="C3272">
        <v>2017</v>
      </c>
      <c r="D3272">
        <f t="shared" si="205"/>
        <v>182328.56596000001</v>
      </c>
      <c r="E3272">
        <v>113294</v>
      </c>
      <c r="F3272" t="s">
        <v>7023</v>
      </c>
      <c r="G3272" t="s">
        <v>29</v>
      </c>
      <c r="H3272" t="s">
        <v>6581</v>
      </c>
      <c r="I3272" t="s">
        <v>21</v>
      </c>
      <c r="J3272" t="s">
        <v>33</v>
      </c>
      <c r="K3272" t="s">
        <v>22</v>
      </c>
      <c r="L3272" t="s">
        <v>23</v>
      </c>
      <c r="M3272">
        <f t="shared" si="206"/>
        <v>1</v>
      </c>
      <c r="N3272" t="s">
        <v>24</v>
      </c>
      <c r="O3272" t="s">
        <v>1159</v>
      </c>
      <c r="P3272">
        <f t="shared" si="207"/>
        <v>14190</v>
      </c>
      <c r="Q3272">
        <v>16500</v>
      </c>
      <c r="R3272">
        <v>245</v>
      </c>
      <c r="S3272">
        <f t="shared" si="208"/>
        <v>2</v>
      </c>
    </row>
    <row r="3273" spans="1:19" x14ac:dyDescent="0.25">
      <c r="A3273" t="s">
        <v>201</v>
      </c>
      <c r="B3273" t="s">
        <v>1352</v>
      </c>
      <c r="C3273">
        <v>2021</v>
      </c>
      <c r="D3273">
        <f t="shared" si="205"/>
        <v>39304.910819999997</v>
      </c>
      <c r="E3273">
        <v>24423</v>
      </c>
      <c r="F3273" t="s">
        <v>7024</v>
      </c>
      <c r="G3273" t="s">
        <v>29</v>
      </c>
      <c r="H3273" t="s">
        <v>30</v>
      </c>
      <c r="I3273" t="s">
        <v>31</v>
      </c>
      <c r="J3273" t="s">
        <v>22</v>
      </c>
      <c r="K3273" t="s">
        <v>22</v>
      </c>
      <c r="L3273" t="s">
        <v>41</v>
      </c>
      <c r="M3273">
        <f t="shared" si="206"/>
        <v>0</v>
      </c>
      <c r="O3273" t="s">
        <v>7025</v>
      </c>
      <c r="P3273">
        <f t="shared" si="207"/>
        <v>38110.9</v>
      </c>
      <c r="Q3273">
        <v>44315</v>
      </c>
      <c r="R3273" t="e">
        <v>#VALUE!</v>
      </c>
      <c r="S3273" t="e">
        <f t="shared" si="208"/>
        <v>#VALUE!</v>
      </c>
    </row>
    <row r="3274" spans="1:19" x14ac:dyDescent="0.25">
      <c r="A3274" t="s">
        <v>79</v>
      </c>
      <c r="B3274" t="s">
        <v>5855</v>
      </c>
      <c r="C3274">
        <v>2022</v>
      </c>
      <c r="D3274">
        <f t="shared" si="205"/>
        <v>45061.52</v>
      </c>
      <c r="E3274">
        <v>28000</v>
      </c>
      <c r="F3274" t="s">
        <v>3807</v>
      </c>
      <c r="H3274" t="s">
        <v>977</v>
      </c>
      <c r="I3274" t="s">
        <v>257</v>
      </c>
      <c r="J3274" t="s">
        <v>33</v>
      </c>
      <c r="K3274" t="s">
        <v>118</v>
      </c>
      <c r="L3274" t="s">
        <v>41</v>
      </c>
      <c r="M3274">
        <f t="shared" si="206"/>
        <v>0</v>
      </c>
      <c r="N3274" t="s">
        <v>24</v>
      </c>
      <c r="O3274" t="s">
        <v>141</v>
      </c>
      <c r="P3274">
        <f t="shared" si="207"/>
        <v>59125</v>
      </c>
      <c r="Q3274">
        <v>68750</v>
      </c>
      <c r="R3274">
        <v>670</v>
      </c>
      <c r="S3274" t="e">
        <f t="shared" si="208"/>
        <v>#VALUE!</v>
      </c>
    </row>
    <row r="3275" spans="1:19" x14ac:dyDescent="0.25">
      <c r="A3275" t="s">
        <v>567</v>
      </c>
      <c r="B3275" t="s">
        <v>6560</v>
      </c>
      <c r="C3275">
        <v>2018</v>
      </c>
      <c r="D3275">
        <f t="shared" si="205"/>
        <v>88191.831999999995</v>
      </c>
      <c r="E3275">
        <v>54800</v>
      </c>
      <c r="F3275" t="s">
        <v>7026</v>
      </c>
      <c r="G3275" t="s">
        <v>29</v>
      </c>
      <c r="H3275" t="s">
        <v>1385</v>
      </c>
      <c r="I3275" t="s">
        <v>72</v>
      </c>
      <c r="J3275" t="s">
        <v>118</v>
      </c>
      <c r="K3275" t="s">
        <v>22</v>
      </c>
      <c r="L3275" t="s">
        <v>23</v>
      </c>
      <c r="M3275">
        <f t="shared" si="206"/>
        <v>1</v>
      </c>
      <c r="N3275" t="s">
        <v>24</v>
      </c>
      <c r="O3275" t="s">
        <v>7027</v>
      </c>
      <c r="P3275">
        <f t="shared" si="207"/>
        <v>31863</v>
      </c>
      <c r="Q3275">
        <v>37050</v>
      </c>
      <c r="R3275">
        <v>395</v>
      </c>
      <c r="S3275">
        <f t="shared" si="208"/>
        <v>5.7</v>
      </c>
    </row>
    <row r="3276" spans="1:19" x14ac:dyDescent="0.25">
      <c r="A3276" t="s">
        <v>16</v>
      </c>
      <c r="B3276" t="s">
        <v>1288</v>
      </c>
      <c r="C3276">
        <v>2017</v>
      </c>
      <c r="D3276">
        <f t="shared" si="205"/>
        <v>259103.74</v>
      </c>
      <c r="E3276">
        <v>161000</v>
      </c>
      <c r="F3276" t="s">
        <v>7028</v>
      </c>
      <c r="G3276" t="s">
        <v>29</v>
      </c>
      <c r="H3276" t="s">
        <v>2039</v>
      </c>
      <c r="I3276" t="s">
        <v>21</v>
      </c>
      <c r="J3276" t="s">
        <v>33</v>
      </c>
      <c r="K3276" t="s">
        <v>22</v>
      </c>
      <c r="L3276" t="s">
        <v>41</v>
      </c>
      <c r="M3276">
        <f t="shared" si="206"/>
        <v>0</v>
      </c>
      <c r="N3276" t="s">
        <v>24</v>
      </c>
      <c r="O3276" t="s">
        <v>276</v>
      </c>
      <c r="P3276">
        <f t="shared" si="207"/>
        <v>15050</v>
      </c>
      <c r="Q3276">
        <v>17500</v>
      </c>
      <c r="R3276">
        <v>290</v>
      </c>
      <c r="S3276">
        <f t="shared" si="208"/>
        <v>3.5</v>
      </c>
    </row>
    <row r="3277" spans="1:19" x14ac:dyDescent="0.25">
      <c r="A3277" t="s">
        <v>120</v>
      </c>
      <c r="B3277" t="s">
        <v>7029</v>
      </c>
      <c r="C3277">
        <v>2019</v>
      </c>
      <c r="D3277">
        <f t="shared" si="205"/>
        <v>46276.5717</v>
      </c>
      <c r="E3277">
        <v>28755</v>
      </c>
      <c r="F3277" t="s">
        <v>7030</v>
      </c>
      <c r="G3277" t="s">
        <v>29</v>
      </c>
      <c r="H3277" t="s">
        <v>2262</v>
      </c>
      <c r="I3277" t="s">
        <v>191</v>
      </c>
      <c r="J3277" t="s">
        <v>22</v>
      </c>
      <c r="K3277" t="s">
        <v>22</v>
      </c>
      <c r="L3277" t="s">
        <v>41</v>
      </c>
      <c r="M3277">
        <f t="shared" si="206"/>
        <v>0</v>
      </c>
      <c r="N3277" t="s">
        <v>24</v>
      </c>
      <c r="O3277" t="s">
        <v>7031</v>
      </c>
      <c r="P3277">
        <f t="shared" si="207"/>
        <v>52761</v>
      </c>
      <c r="Q3277">
        <v>61350</v>
      </c>
      <c r="R3277">
        <v>385</v>
      </c>
      <c r="S3277">
        <f t="shared" si="208"/>
        <v>3</v>
      </c>
    </row>
    <row r="3278" spans="1:19" x14ac:dyDescent="0.25">
      <c r="A3278" t="s">
        <v>50</v>
      </c>
      <c r="B3278" t="s">
        <v>183</v>
      </c>
      <c r="C3278">
        <v>2016</v>
      </c>
      <c r="D3278">
        <f t="shared" si="205"/>
        <v>83854.660699999993</v>
      </c>
      <c r="E3278">
        <v>52105</v>
      </c>
      <c r="F3278" t="s">
        <v>7032</v>
      </c>
      <c r="G3278" t="s">
        <v>19</v>
      </c>
      <c r="H3278" t="s">
        <v>4061</v>
      </c>
      <c r="I3278" t="s">
        <v>72</v>
      </c>
      <c r="J3278" t="s">
        <v>118</v>
      </c>
      <c r="K3278" t="s">
        <v>146</v>
      </c>
      <c r="L3278" t="s">
        <v>23</v>
      </c>
      <c r="M3278">
        <f t="shared" si="206"/>
        <v>1</v>
      </c>
      <c r="N3278" t="s">
        <v>24</v>
      </c>
      <c r="O3278" t="s">
        <v>3518</v>
      </c>
      <c r="P3278">
        <f t="shared" si="207"/>
        <v>17629.14</v>
      </c>
      <c r="Q3278">
        <v>20499</v>
      </c>
      <c r="R3278">
        <v>220</v>
      </c>
      <c r="S3278">
        <f t="shared" si="208"/>
        <v>2</v>
      </c>
    </row>
    <row r="3279" spans="1:19" x14ac:dyDescent="0.25">
      <c r="A3279" t="s">
        <v>130</v>
      </c>
      <c r="B3279" t="s">
        <v>2602</v>
      </c>
      <c r="C3279">
        <v>2018</v>
      </c>
      <c r="D3279">
        <f t="shared" si="205"/>
        <v>193040.33300000001</v>
      </c>
      <c r="E3279">
        <v>119950</v>
      </c>
      <c r="F3279" t="s">
        <v>7033</v>
      </c>
      <c r="G3279" t="s">
        <v>29</v>
      </c>
      <c r="H3279" t="s">
        <v>1162</v>
      </c>
      <c r="I3279" t="s">
        <v>107</v>
      </c>
      <c r="J3279" t="s">
        <v>22</v>
      </c>
      <c r="K3279" t="s">
        <v>22</v>
      </c>
      <c r="L3279" t="s">
        <v>41</v>
      </c>
      <c r="M3279">
        <f t="shared" si="206"/>
        <v>0</v>
      </c>
      <c r="N3279" t="s">
        <v>24</v>
      </c>
      <c r="O3279" t="s">
        <v>4983</v>
      </c>
      <c r="P3279">
        <f t="shared" si="207"/>
        <v>18059.14</v>
      </c>
      <c r="Q3279">
        <v>20999</v>
      </c>
      <c r="R3279">
        <v>390</v>
      </c>
      <c r="S3279">
        <f t="shared" si="208"/>
        <v>5.6</v>
      </c>
    </row>
    <row r="3280" spans="1:19" x14ac:dyDescent="0.25">
      <c r="A3280" t="s">
        <v>120</v>
      </c>
      <c r="B3280" t="s">
        <v>949</v>
      </c>
      <c r="C3280">
        <v>2003</v>
      </c>
      <c r="D3280">
        <f t="shared" si="205"/>
        <v>128877.55654000001</v>
      </c>
      <c r="E3280">
        <v>80081</v>
      </c>
      <c r="F3280" t="s">
        <v>7034</v>
      </c>
      <c r="G3280" t="s">
        <v>29</v>
      </c>
      <c r="H3280" t="s">
        <v>951</v>
      </c>
      <c r="I3280" t="s">
        <v>247</v>
      </c>
      <c r="J3280" t="s">
        <v>118</v>
      </c>
      <c r="K3280" t="s">
        <v>146</v>
      </c>
      <c r="L3280" t="s">
        <v>41</v>
      </c>
      <c r="M3280">
        <f t="shared" si="206"/>
        <v>0</v>
      </c>
      <c r="N3280" t="s">
        <v>24</v>
      </c>
      <c r="O3280" t="s">
        <v>683</v>
      </c>
      <c r="P3280">
        <f t="shared" si="207"/>
        <v>10750</v>
      </c>
      <c r="Q3280">
        <v>12500</v>
      </c>
      <c r="R3280">
        <v>302</v>
      </c>
      <c r="S3280">
        <f t="shared" si="208"/>
        <v>5</v>
      </c>
    </row>
    <row r="3281" spans="1:19" x14ac:dyDescent="0.25">
      <c r="A3281" t="s">
        <v>232</v>
      </c>
      <c r="B3281" t="s">
        <v>2315</v>
      </c>
      <c r="C3281">
        <v>2021</v>
      </c>
      <c r="D3281">
        <f t="shared" si="205"/>
        <v>39428.83</v>
      </c>
      <c r="E3281">
        <v>24500</v>
      </c>
      <c r="F3281" t="s">
        <v>6178</v>
      </c>
      <c r="G3281" t="s">
        <v>29</v>
      </c>
      <c r="H3281" t="s">
        <v>2317</v>
      </c>
      <c r="I3281" t="s">
        <v>95</v>
      </c>
      <c r="J3281" t="s">
        <v>118</v>
      </c>
      <c r="K3281" t="s">
        <v>118</v>
      </c>
      <c r="L3281" t="s">
        <v>41</v>
      </c>
      <c r="M3281">
        <f t="shared" si="206"/>
        <v>0</v>
      </c>
      <c r="N3281" t="s">
        <v>24</v>
      </c>
      <c r="O3281" t="s">
        <v>7035</v>
      </c>
      <c r="P3281">
        <f t="shared" si="207"/>
        <v>141900</v>
      </c>
      <c r="Q3281">
        <v>165000</v>
      </c>
      <c r="R3281">
        <v>542</v>
      </c>
      <c r="S3281">
        <f t="shared" si="208"/>
        <v>4</v>
      </c>
    </row>
    <row r="3282" spans="1:19" x14ac:dyDescent="0.25">
      <c r="A3282" t="s">
        <v>210</v>
      </c>
      <c r="B3282" t="s">
        <v>2068</v>
      </c>
      <c r="C3282">
        <v>2021</v>
      </c>
      <c r="D3282">
        <f t="shared" si="205"/>
        <v>6598.2939999999999</v>
      </c>
      <c r="E3282">
        <v>4100</v>
      </c>
      <c r="F3282" t="s">
        <v>3455</v>
      </c>
      <c r="G3282" t="s">
        <v>29</v>
      </c>
      <c r="H3282" t="s">
        <v>540</v>
      </c>
      <c r="I3282" t="s">
        <v>72</v>
      </c>
      <c r="J3282" t="s">
        <v>22</v>
      </c>
      <c r="K3282" t="s">
        <v>22</v>
      </c>
      <c r="L3282" t="s">
        <v>41</v>
      </c>
      <c r="M3282">
        <f t="shared" si="206"/>
        <v>0</v>
      </c>
      <c r="N3282" t="s">
        <v>24</v>
      </c>
      <c r="O3282" t="s">
        <v>449</v>
      </c>
      <c r="P3282">
        <f t="shared" si="207"/>
        <v>47300</v>
      </c>
      <c r="Q3282">
        <v>55000</v>
      </c>
      <c r="R3282">
        <v>285</v>
      </c>
      <c r="S3282">
        <f t="shared" si="208"/>
        <v>3.6</v>
      </c>
    </row>
    <row r="3283" spans="1:19" x14ac:dyDescent="0.25">
      <c r="A3283" t="s">
        <v>68</v>
      </c>
      <c r="B3283" t="s">
        <v>7036</v>
      </c>
      <c r="C3283">
        <v>2020</v>
      </c>
      <c r="D3283">
        <f t="shared" si="205"/>
        <v>15562.317800000001</v>
      </c>
      <c r="E3283">
        <v>9670</v>
      </c>
      <c r="F3283" t="s">
        <v>7037</v>
      </c>
      <c r="G3283" t="s">
        <v>29</v>
      </c>
      <c r="H3283" t="s">
        <v>7038</v>
      </c>
      <c r="I3283" t="s">
        <v>107</v>
      </c>
      <c r="J3283" t="s">
        <v>40</v>
      </c>
      <c r="K3283" t="s">
        <v>22</v>
      </c>
      <c r="L3283" t="s">
        <v>41</v>
      </c>
      <c r="M3283">
        <f t="shared" si="206"/>
        <v>0</v>
      </c>
      <c r="N3283" t="s">
        <v>24</v>
      </c>
      <c r="O3283" t="s">
        <v>7039</v>
      </c>
      <c r="P3283">
        <f t="shared" si="207"/>
        <v>89010</v>
      </c>
      <c r="Q3283">
        <v>103500</v>
      </c>
      <c r="R3283">
        <v>444</v>
      </c>
      <c r="S3283">
        <f t="shared" si="208"/>
        <v>3</v>
      </c>
    </row>
    <row r="3284" spans="1:19" x14ac:dyDescent="0.25">
      <c r="A3284" t="s">
        <v>125</v>
      </c>
      <c r="B3284" t="s">
        <v>7040</v>
      </c>
      <c r="C3284">
        <v>2017</v>
      </c>
      <c r="D3284">
        <f t="shared" si="205"/>
        <v>101790.755</v>
      </c>
      <c r="E3284">
        <v>63250</v>
      </c>
      <c r="F3284" t="s">
        <v>5292</v>
      </c>
      <c r="G3284" t="s">
        <v>29</v>
      </c>
      <c r="H3284" t="s">
        <v>4556</v>
      </c>
      <c r="I3284" t="s">
        <v>72</v>
      </c>
      <c r="J3284" t="s">
        <v>214</v>
      </c>
      <c r="K3284" t="s">
        <v>22</v>
      </c>
      <c r="L3284" t="s">
        <v>41</v>
      </c>
      <c r="M3284">
        <f t="shared" si="206"/>
        <v>0</v>
      </c>
      <c r="N3284" t="s">
        <v>24</v>
      </c>
      <c r="O3284" t="s">
        <v>7041</v>
      </c>
      <c r="P3284">
        <f t="shared" si="207"/>
        <v>16039</v>
      </c>
      <c r="Q3284">
        <v>18650</v>
      </c>
      <c r="R3284">
        <v>292</v>
      </c>
      <c r="S3284">
        <f t="shared" si="208"/>
        <v>3.6</v>
      </c>
    </row>
    <row r="3285" spans="1:19" x14ac:dyDescent="0.25">
      <c r="A3285" t="s">
        <v>103</v>
      </c>
      <c r="B3285" t="s">
        <v>7042</v>
      </c>
      <c r="C3285">
        <v>2017</v>
      </c>
      <c r="D3285">
        <f t="shared" si="205"/>
        <v>111738.08554</v>
      </c>
      <c r="E3285">
        <v>69431</v>
      </c>
      <c r="F3285" t="s">
        <v>7043</v>
      </c>
      <c r="G3285" t="s">
        <v>29</v>
      </c>
      <c r="H3285" t="s">
        <v>3461</v>
      </c>
      <c r="I3285" t="s">
        <v>21</v>
      </c>
      <c r="J3285" t="s">
        <v>61</v>
      </c>
      <c r="K3285" t="s">
        <v>22</v>
      </c>
      <c r="L3285" t="s">
        <v>41</v>
      </c>
      <c r="M3285">
        <f t="shared" si="206"/>
        <v>0</v>
      </c>
      <c r="N3285" t="s">
        <v>24</v>
      </c>
      <c r="O3285" t="s">
        <v>741</v>
      </c>
      <c r="P3285">
        <f t="shared" si="207"/>
        <v>22790</v>
      </c>
      <c r="Q3285">
        <v>26500</v>
      </c>
      <c r="R3285">
        <v>335</v>
      </c>
      <c r="S3285">
        <f t="shared" si="208"/>
        <v>2.7</v>
      </c>
    </row>
    <row r="3286" spans="1:19" x14ac:dyDescent="0.25">
      <c r="A3286" t="s">
        <v>97</v>
      </c>
      <c r="B3286" t="s">
        <v>2289</v>
      </c>
      <c r="C3286">
        <v>2015</v>
      </c>
      <c r="D3286">
        <f t="shared" si="205"/>
        <v>173879.53096</v>
      </c>
      <c r="E3286">
        <v>108044</v>
      </c>
      <c r="F3286" t="s">
        <v>7044</v>
      </c>
      <c r="G3286" t="s">
        <v>29</v>
      </c>
      <c r="H3286" t="s">
        <v>1875</v>
      </c>
      <c r="I3286" t="s">
        <v>571</v>
      </c>
      <c r="J3286" t="s">
        <v>22</v>
      </c>
      <c r="K3286" t="s">
        <v>136</v>
      </c>
      <c r="L3286" t="s">
        <v>41</v>
      </c>
      <c r="M3286">
        <f t="shared" si="206"/>
        <v>0</v>
      </c>
      <c r="N3286" t="s">
        <v>24</v>
      </c>
      <c r="O3286" t="s">
        <v>7045</v>
      </c>
      <c r="P3286">
        <f t="shared" si="207"/>
        <v>26986.799999999999</v>
      </c>
      <c r="Q3286">
        <v>31380</v>
      </c>
      <c r="R3286" t="e">
        <v>#VALUE!</v>
      </c>
      <c r="S3286" t="e">
        <f t="shared" si="208"/>
        <v>#VALUE!</v>
      </c>
    </row>
    <row r="3287" spans="1:19" x14ac:dyDescent="0.25">
      <c r="A3287" t="s">
        <v>68</v>
      </c>
      <c r="B3287" t="s">
        <v>3453</v>
      </c>
      <c r="C3287">
        <v>2008</v>
      </c>
      <c r="D3287">
        <f t="shared" si="205"/>
        <v>157715.32</v>
      </c>
      <c r="E3287">
        <v>98000</v>
      </c>
      <c r="F3287" t="s">
        <v>820</v>
      </c>
      <c r="G3287" t="s">
        <v>29</v>
      </c>
      <c r="H3287" t="s">
        <v>479</v>
      </c>
      <c r="I3287" t="s">
        <v>107</v>
      </c>
      <c r="J3287" t="s">
        <v>22</v>
      </c>
      <c r="K3287" t="s">
        <v>108</v>
      </c>
      <c r="L3287" t="s">
        <v>41</v>
      </c>
      <c r="M3287">
        <f t="shared" si="206"/>
        <v>0</v>
      </c>
      <c r="N3287" t="s">
        <v>24</v>
      </c>
      <c r="O3287" t="s">
        <v>174</v>
      </c>
      <c r="P3287">
        <f t="shared" si="207"/>
        <v>12038.28</v>
      </c>
      <c r="Q3287">
        <v>13998</v>
      </c>
      <c r="R3287">
        <v>300</v>
      </c>
      <c r="S3287">
        <f t="shared" si="208"/>
        <v>3</v>
      </c>
    </row>
    <row r="3288" spans="1:19" x14ac:dyDescent="0.25">
      <c r="A3288" t="s">
        <v>68</v>
      </c>
      <c r="B3288" t="s">
        <v>1423</v>
      </c>
      <c r="C3288">
        <v>2019</v>
      </c>
      <c r="D3288">
        <f t="shared" si="205"/>
        <v>84092.84302</v>
      </c>
      <c r="E3288">
        <v>52253</v>
      </c>
      <c r="F3288" t="s">
        <v>7046</v>
      </c>
      <c r="G3288" t="s">
        <v>29</v>
      </c>
      <c r="H3288" t="s">
        <v>271</v>
      </c>
      <c r="I3288" t="s">
        <v>107</v>
      </c>
      <c r="J3288" t="s">
        <v>118</v>
      </c>
      <c r="K3288" t="s">
        <v>22</v>
      </c>
      <c r="L3288" t="s">
        <v>41</v>
      </c>
      <c r="M3288">
        <f t="shared" si="206"/>
        <v>0</v>
      </c>
      <c r="N3288" t="s">
        <v>24</v>
      </c>
      <c r="O3288" t="s">
        <v>3369</v>
      </c>
      <c r="P3288">
        <f t="shared" si="207"/>
        <v>29670</v>
      </c>
      <c r="Q3288">
        <v>34500</v>
      </c>
      <c r="R3288">
        <v>228</v>
      </c>
      <c r="S3288">
        <f t="shared" si="208"/>
        <v>2</v>
      </c>
    </row>
    <row r="3289" spans="1:19" x14ac:dyDescent="0.25">
      <c r="A3289" t="s">
        <v>16</v>
      </c>
      <c r="B3289" t="s">
        <v>5032</v>
      </c>
      <c r="C3289">
        <v>2022</v>
      </c>
      <c r="D3289">
        <f t="shared" si="205"/>
        <v>38382.758999999998</v>
      </c>
      <c r="E3289">
        <v>23850</v>
      </c>
      <c r="F3289" t="s">
        <v>7047</v>
      </c>
      <c r="G3289" t="s">
        <v>245</v>
      </c>
      <c r="H3289" t="s">
        <v>1680</v>
      </c>
      <c r="I3289" t="s">
        <v>165</v>
      </c>
      <c r="J3289" t="s">
        <v>61</v>
      </c>
      <c r="K3289" t="s">
        <v>22</v>
      </c>
      <c r="L3289" t="s">
        <v>41</v>
      </c>
      <c r="M3289">
        <f t="shared" si="206"/>
        <v>0</v>
      </c>
      <c r="N3289" t="s">
        <v>24</v>
      </c>
      <c r="O3289" t="s">
        <v>3178</v>
      </c>
      <c r="P3289">
        <f t="shared" si="207"/>
        <v>85785</v>
      </c>
      <c r="Q3289">
        <v>99750</v>
      </c>
      <c r="R3289">
        <v>475</v>
      </c>
      <c r="S3289">
        <f t="shared" si="208"/>
        <v>6.7</v>
      </c>
    </row>
    <row r="3290" spans="1:19" x14ac:dyDescent="0.25">
      <c r="A3290" t="s">
        <v>120</v>
      </c>
      <c r="B3290" t="s">
        <v>876</v>
      </c>
      <c r="C3290">
        <v>2015</v>
      </c>
      <c r="D3290">
        <f t="shared" si="205"/>
        <v>2414.0099999999998</v>
      </c>
      <c r="E3290">
        <v>1500</v>
      </c>
      <c r="F3290" t="s">
        <v>2418</v>
      </c>
      <c r="G3290" t="s">
        <v>245</v>
      </c>
      <c r="H3290" t="s">
        <v>877</v>
      </c>
      <c r="I3290" t="s">
        <v>72</v>
      </c>
      <c r="J3290" t="s">
        <v>118</v>
      </c>
      <c r="K3290" t="s">
        <v>33</v>
      </c>
      <c r="L3290" t="s">
        <v>41</v>
      </c>
      <c r="M3290">
        <f t="shared" si="206"/>
        <v>0</v>
      </c>
      <c r="N3290" t="s">
        <v>24</v>
      </c>
      <c r="O3290" t="s">
        <v>2123</v>
      </c>
      <c r="P3290">
        <f t="shared" si="207"/>
        <v>33970</v>
      </c>
      <c r="Q3290">
        <v>39500</v>
      </c>
      <c r="R3290">
        <v>188</v>
      </c>
      <c r="S3290">
        <f t="shared" si="208"/>
        <v>3</v>
      </c>
    </row>
    <row r="3291" spans="1:19" x14ac:dyDescent="0.25">
      <c r="A3291" t="s">
        <v>125</v>
      </c>
      <c r="B3291" t="s">
        <v>7048</v>
      </c>
      <c r="C3291">
        <v>2021</v>
      </c>
      <c r="D3291">
        <f t="shared" si="205"/>
        <v>64373.599999999999</v>
      </c>
      <c r="E3291">
        <v>40000</v>
      </c>
      <c r="F3291" t="s">
        <v>330</v>
      </c>
      <c r="G3291" t="s">
        <v>29</v>
      </c>
      <c r="H3291" t="s">
        <v>7049</v>
      </c>
      <c r="I3291" t="s">
        <v>72</v>
      </c>
      <c r="J3291" t="s">
        <v>22</v>
      </c>
      <c r="K3291" t="s">
        <v>22</v>
      </c>
      <c r="L3291" t="s">
        <v>41</v>
      </c>
      <c r="M3291">
        <f t="shared" si="206"/>
        <v>0</v>
      </c>
      <c r="N3291" t="s">
        <v>24</v>
      </c>
      <c r="O3291" t="s">
        <v>3537</v>
      </c>
      <c r="P3291">
        <f t="shared" si="207"/>
        <v>27950</v>
      </c>
      <c r="Q3291">
        <v>32500</v>
      </c>
      <c r="R3291">
        <v>303</v>
      </c>
      <c r="S3291">
        <f t="shared" si="208"/>
        <v>3.6</v>
      </c>
    </row>
    <row r="3292" spans="1:19" x14ac:dyDescent="0.25">
      <c r="A3292" t="s">
        <v>50</v>
      </c>
      <c r="B3292" t="s">
        <v>5490</v>
      </c>
      <c r="C3292">
        <v>2012</v>
      </c>
      <c r="D3292">
        <f t="shared" si="205"/>
        <v>62310.426119999996</v>
      </c>
      <c r="E3292">
        <v>38718</v>
      </c>
      <c r="F3292" t="s">
        <v>7050</v>
      </c>
      <c r="G3292" t="s">
        <v>29</v>
      </c>
      <c r="H3292" t="s">
        <v>1694</v>
      </c>
      <c r="I3292" t="s">
        <v>48</v>
      </c>
      <c r="J3292" t="s">
        <v>22</v>
      </c>
      <c r="K3292" t="s">
        <v>22</v>
      </c>
      <c r="L3292" t="s">
        <v>41</v>
      </c>
      <c r="M3292">
        <f t="shared" si="206"/>
        <v>0</v>
      </c>
      <c r="N3292" t="s">
        <v>24</v>
      </c>
      <c r="O3292" t="s">
        <v>67</v>
      </c>
      <c r="P3292">
        <f t="shared" si="207"/>
        <v>26660</v>
      </c>
      <c r="Q3292">
        <v>31000</v>
      </c>
      <c r="R3292">
        <v>333</v>
      </c>
      <c r="S3292">
        <f t="shared" si="208"/>
        <v>3</v>
      </c>
    </row>
    <row r="3293" spans="1:19" x14ac:dyDescent="0.25">
      <c r="A3293" t="s">
        <v>97</v>
      </c>
      <c r="B3293" t="s">
        <v>6102</v>
      </c>
      <c r="C3293">
        <v>2018</v>
      </c>
      <c r="D3293">
        <f t="shared" si="205"/>
        <v>135480.67856</v>
      </c>
      <c r="E3293">
        <v>84184</v>
      </c>
      <c r="F3293" t="s">
        <v>7051</v>
      </c>
      <c r="G3293" t="s">
        <v>29</v>
      </c>
      <c r="H3293" t="s">
        <v>3672</v>
      </c>
      <c r="I3293" t="s">
        <v>39</v>
      </c>
      <c r="J3293" t="s">
        <v>7052</v>
      </c>
      <c r="K3293" t="s">
        <v>7053</v>
      </c>
      <c r="L3293" t="s">
        <v>41</v>
      </c>
      <c r="M3293">
        <f t="shared" si="206"/>
        <v>0</v>
      </c>
      <c r="O3293" t="s">
        <v>1280</v>
      </c>
      <c r="P3293">
        <f t="shared" si="207"/>
        <v>30958.28</v>
      </c>
      <c r="Q3293">
        <v>35998</v>
      </c>
      <c r="R3293" t="e">
        <v>#VALUE!</v>
      </c>
      <c r="S3293">
        <f t="shared" si="208"/>
        <v>3.5</v>
      </c>
    </row>
    <row r="3294" spans="1:19" x14ac:dyDescent="0.25">
      <c r="A3294" t="s">
        <v>120</v>
      </c>
      <c r="B3294" t="s">
        <v>6241</v>
      </c>
      <c r="C3294">
        <v>2021</v>
      </c>
      <c r="D3294">
        <f t="shared" si="205"/>
        <v>21475.03296</v>
      </c>
      <c r="E3294">
        <v>13344</v>
      </c>
      <c r="F3294" t="s">
        <v>6304</v>
      </c>
      <c r="G3294" t="s">
        <v>245</v>
      </c>
      <c r="H3294" t="s">
        <v>877</v>
      </c>
      <c r="I3294" t="s">
        <v>48</v>
      </c>
      <c r="J3294" t="s">
        <v>214</v>
      </c>
      <c r="K3294" t="s">
        <v>22</v>
      </c>
      <c r="L3294" t="s">
        <v>41</v>
      </c>
      <c r="M3294">
        <f t="shared" si="206"/>
        <v>0</v>
      </c>
      <c r="N3294" t="s">
        <v>24</v>
      </c>
      <c r="O3294" t="s">
        <v>7054</v>
      </c>
      <c r="P3294">
        <f t="shared" si="207"/>
        <v>48590</v>
      </c>
      <c r="Q3294">
        <v>56500</v>
      </c>
      <c r="R3294">
        <v>188</v>
      </c>
      <c r="S3294">
        <f t="shared" si="208"/>
        <v>3</v>
      </c>
    </row>
    <row r="3295" spans="1:19" x14ac:dyDescent="0.25">
      <c r="A3295" t="s">
        <v>43</v>
      </c>
      <c r="B3295" t="s">
        <v>4299</v>
      </c>
      <c r="C3295">
        <v>2018</v>
      </c>
      <c r="D3295">
        <f t="shared" si="205"/>
        <v>83444.278999999995</v>
      </c>
      <c r="E3295">
        <v>51850</v>
      </c>
      <c r="F3295" t="s">
        <v>7055</v>
      </c>
      <c r="G3295" t="s">
        <v>29</v>
      </c>
      <c r="H3295" t="s">
        <v>106</v>
      </c>
      <c r="I3295" t="s">
        <v>107</v>
      </c>
      <c r="J3295" t="s">
        <v>22</v>
      </c>
      <c r="K3295" t="s">
        <v>22</v>
      </c>
      <c r="L3295" t="s">
        <v>41</v>
      </c>
      <c r="M3295">
        <f t="shared" si="206"/>
        <v>0</v>
      </c>
      <c r="N3295" t="s">
        <v>24</v>
      </c>
      <c r="O3295" t="s">
        <v>549</v>
      </c>
      <c r="P3295">
        <f t="shared" si="207"/>
        <v>24854</v>
      </c>
      <c r="Q3295">
        <v>28900</v>
      </c>
      <c r="R3295">
        <v>400</v>
      </c>
      <c r="S3295">
        <f t="shared" si="208"/>
        <v>3</v>
      </c>
    </row>
    <row r="3296" spans="1:19" x14ac:dyDescent="0.25">
      <c r="A3296" t="s">
        <v>277</v>
      </c>
      <c r="B3296" t="s">
        <v>1186</v>
      </c>
      <c r="C3296">
        <v>2002</v>
      </c>
      <c r="D3296">
        <f t="shared" si="205"/>
        <v>192316.13</v>
      </c>
      <c r="E3296">
        <v>119500</v>
      </c>
      <c r="F3296" t="s">
        <v>3690</v>
      </c>
      <c r="G3296" t="s">
        <v>29</v>
      </c>
      <c r="H3296" t="s">
        <v>7056</v>
      </c>
      <c r="I3296" t="s">
        <v>134</v>
      </c>
      <c r="J3296" t="s">
        <v>22</v>
      </c>
      <c r="K3296" t="s">
        <v>22</v>
      </c>
      <c r="L3296" t="s">
        <v>23</v>
      </c>
      <c r="M3296">
        <f t="shared" si="206"/>
        <v>1</v>
      </c>
      <c r="N3296" t="s">
        <v>24</v>
      </c>
      <c r="O3296" t="s">
        <v>4451</v>
      </c>
      <c r="P3296">
        <f t="shared" si="207"/>
        <v>31815.7</v>
      </c>
      <c r="Q3296">
        <v>36995</v>
      </c>
      <c r="R3296">
        <v>320</v>
      </c>
      <c r="S3296">
        <f t="shared" si="208"/>
        <v>3.6</v>
      </c>
    </row>
    <row r="3297" spans="1:19" x14ac:dyDescent="0.25">
      <c r="A3297" t="s">
        <v>16</v>
      </c>
      <c r="B3297" t="s">
        <v>863</v>
      </c>
      <c r="C3297">
        <v>2021</v>
      </c>
      <c r="D3297">
        <f t="shared" si="205"/>
        <v>49757.574119999997</v>
      </c>
      <c r="E3297">
        <v>30918</v>
      </c>
      <c r="F3297" t="s">
        <v>7057</v>
      </c>
      <c r="G3297" t="s">
        <v>29</v>
      </c>
      <c r="H3297" t="s">
        <v>145</v>
      </c>
      <c r="I3297" t="s">
        <v>165</v>
      </c>
      <c r="J3297" t="s">
        <v>118</v>
      </c>
      <c r="K3297" t="s">
        <v>146</v>
      </c>
      <c r="L3297" t="s">
        <v>41</v>
      </c>
      <c r="M3297">
        <f t="shared" si="206"/>
        <v>0</v>
      </c>
      <c r="N3297" t="s">
        <v>24</v>
      </c>
      <c r="O3297" t="s">
        <v>5895</v>
      </c>
      <c r="P3297">
        <f t="shared" si="207"/>
        <v>44719.14</v>
      </c>
      <c r="Q3297">
        <v>51999</v>
      </c>
      <c r="R3297">
        <v>375</v>
      </c>
      <c r="S3297">
        <f t="shared" si="208"/>
        <v>3.5</v>
      </c>
    </row>
    <row r="3298" spans="1:19" x14ac:dyDescent="0.25">
      <c r="A3298" t="s">
        <v>148</v>
      </c>
      <c r="B3298" t="s">
        <v>4918</v>
      </c>
      <c r="C3298">
        <v>2023</v>
      </c>
      <c r="D3298">
        <f t="shared" si="205"/>
        <v>1770.2739999999999</v>
      </c>
      <c r="E3298">
        <v>1100</v>
      </c>
      <c r="F3298" t="s">
        <v>7058</v>
      </c>
      <c r="G3298" t="s">
        <v>29</v>
      </c>
      <c r="H3298" t="s">
        <v>1368</v>
      </c>
      <c r="I3298" t="s">
        <v>95</v>
      </c>
      <c r="J3298" t="s">
        <v>33</v>
      </c>
      <c r="K3298" t="s">
        <v>146</v>
      </c>
      <c r="L3298" t="s">
        <v>41</v>
      </c>
      <c r="M3298">
        <f t="shared" si="206"/>
        <v>0</v>
      </c>
      <c r="N3298" t="s">
        <v>24</v>
      </c>
      <c r="O3298" t="s">
        <v>469</v>
      </c>
      <c r="P3298">
        <f t="shared" si="207"/>
        <v>79120</v>
      </c>
      <c r="Q3298">
        <v>92000</v>
      </c>
      <c r="R3298">
        <v>490</v>
      </c>
      <c r="S3298">
        <f t="shared" si="208"/>
        <v>6.2</v>
      </c>
    </row>
    <row r="3299" spans="1:19" x14ac:dyDescent="0.25">
      <c r="A3299" t="s">
        <v>120</v>
      </c>
      <c r="B3299" t="s">
        <v>4828</v>
      </c>
      <c r="C3299">
        <v>2019</v>
      </c>
      <c r="D3299">
        <f t="shared" si="205"/>
        <v>64373.599999999999</v>
      </c>
      <c r="E3299">
        <v>40000</v>
      </c>
      <c r="F3299" t="s">
        <v>330</v>
      </c>
      <c r="G3299" t="s">
        <v>29</v>
      </c>
      <c r="H3299" t="s">
        <v>1919</v>
      </c>
      <c r="I3299" t="s">
        <v>72</v>
      </c>
      <c r="J3299" t="s">
        <v>40</v>
      </c>
      <c r="K3299" t="s">
        <v>22</v>
      </c>
      <c r="L3299" t="s">
        <v>41</v>
      </c>
      <c r="M3299">
        <f t="shared" si="206"/>
        <v>0</v>
      </c>
      <c r="N3299" t="s">
        <v>24</v>
      </c>
      <c r="O3299" t="s">
        <v>1163</v>
      </c>
      <c r="P3299">
        <f t="shared" si="207"/>
        <v>23994</v>
      </c>
      <c r="Q3299">
        <v>27900</v>
      </c>
      <c r="R3299">
        <v>255</v>
      </c>
      <c r="S3299">
        <f t="shared" si="208"/>
        <v>2</v>
      </c>
    </row>
    <row r="3300" spans="1:19" x14ac:dyDescent="0.25">
      <c r="A3300" t="s">
        <v>210</v>
      </c>
      <c r="B3300" t="s">
        <v>2485</v>
      </c>
      <c r="C3300">
        <v>2005</v>
      </c>
      <c r="D3300">
        <f t="shared" si="205"/>
        <v>161738.67000000001</v>
      </c>
      <c r="E3300">
        <v>100500</v>
      </c>
      <c r="F3300" t="s">
        <v>7059</v>
      </c>
      <c r="G3300" t="s">
        <v>29</v>
      </c>
      <c r="H3300" t="s">
        <v>7060</v>
      </c>
      <c r="I3300" t="s">
        <v>72</v>
      </c>
      <c r="J3300" t="s">
        <v>22</v>
      </c>
      <c r="K3300" t="s">
        <v>33</v>
      </c>
      <c r="L3300" t="s">
        <v>41</v>
      </c>
      <c r="M3300">
        <f t="shared" si="206"/>
        <v>0</v>
      </c>
      <c r="N3300" t="s">
        <v>24</v>
      </c>
      <c r="O3300" t="s">
        <v>7061</v>
      </c>
      <c r="P3300">
        <f t="shared" si="207"/>
        <v>8598.2800000000007</v>
      </c>
      <c r="Q3300">
        <v>9998</v>
      </c>
      <c r="R3300">
        <v>325</v>
      </c>
      <c r="S3300">
        <f t="shared" si="208"/>
        <v>5.7</v>
      </c>
    </row>
    <row r="3301" spans="1:19" x14ac:dyDescent="0.25">
      <c r="A3301" t="s">
        <v>125</v>
      </c>
      <c r="B3301" t="s">
        <v>7062</v>
      </c>
      <c r="C3301">
        <v>2020</v>
      </c>
      <c r="D3301">
        <f t="shared" si="205"/>
        <v>87419.348799999992</v>
      </c>
      <c r="E3301">
        <v>54320</v>
      </c>
      <c r="F3301" t="s">
        <v>7063</v>
      </c>
      <c r="G3301" t="s">
        <v>29</v>
      </c>
      <c r="H3301" t="s">
        <v>3828</v>
      </c>
      <c r="I3301" t="s">
        <v>95</v>
      </c>
      <c r="J3301" t="s">
        <v>33</v>
      </c>
      <c r="K3301" t="s">
        <v>22</v>
      </c>
      <c r="L3301" t="s">
        <v>23</v>
      </c>
      <c r="M3301">
        <f t="shared" si="206"/>
        <v>1</v>
      </c>
      <c r="N3301" t="s">
        <v>24</v>
      </c>
      <c r="O3301" t="s">
        <v>1488</v>
      </c>
      <c r="P3301">
        <f t="shared" si="207"/>
        <v>57620</v>
      </c>
      <c r="Q3301">
        <v>67000</v>
      </c>
      <c r="R3301">
        <v>707</v>
      </c>
      <c r="S3301">
        <f t="shared" si="208"/>
        <v>6.2</v>
      </c>
    </row>
    <row r="3302" spans="1:19" x14ac:dyDescent="0.25">
      <c r="A3302" t="s">
        <v>120</v>
      </c>
      <c r="B3302" t="s">
        <v>2993</v>
      </c>
      <c r="C3302">
        <v>2018</v>
      </c>
      <c r="D3302">
        <f t="shared" si="205"/>
        <v>78857.66</v>
      </c>
      <c r="E3302">
        <v>49000</v>
      </c>
      <c r="F3302" t="s">
        <v>2610</v>
      </c>
      <c r="G3302" t="s">
        <v>29</v>
      </c>
      <c r="H3302" t="s">
        <v>475</v>
      </c>
      <c r="I3302" t="s">
        <v>72</v>
      </c>
      <c r="J3302" t="s">
        <v>22</v>
      </c>
      <c r="K3302" t="s">
        <v>22</v>
      </c>
      <c r="L3302" t="s">
        <v>41</v>
      </c>
      <c r="M3302">
        <f t="shared" si="206"/>
        <v>0</v>
      </c>
      <c r="N3302" t="s">
        <v>24</v>
      </c>
      <c r="O3302" t="s">
        <v>7064</v>
      </c>
      <c r="P3302">
        <f t="shared" si="207"/>
        <v>20167</v>
      </c>
      <c r="Q3302">
        <v>23450</v>
      </c>
      <c r="R3302">
        <v>241</v>
      </c>
      <c r="S3302">
        <f t="shared" si="208"/>
        <v>2</v>
      </c>
    </row>
    <row r="3303" spans="1:19" x14ac:dyDescent="0.25">
      <c r="A3303" t="s">
        <v>277</v>
      </c>
      <c r="B3303" t="s">
        <v>297</v>
      </c>
      <c r="C3303">
        <v>2020</v>
      </c>
      <c r="D3303">
        <f t="shared" si="205"/>
        <v>45061.52</v>
      </c>
      <c r="E3303">
        <v>28000</v>
      </c>
      <c r="F3303" t="s">
        <v>3807</v>
      </c>
      <c r="G3303" t="s">
        <v>29</v>
      </c>
      <c r="H3303" t="s">
        <v>6290</v>
      </c>
      <c r="I3303" t="s">
        <v>95</v>
      </c>
      <c r="J3303" t="s">
        <v>33</v>
      </c>
      <c r="K3303" t="s">
        <v>22</v>
      </c>
      <c r="L3303" t="s">
        <v>41</v>
      </c>
      <c r="M3303">
        <f t="shared" si="206"/>
        <v>0</v>
      </c>
      <c r="N3303" t="s">
        <v>24</v>
      </c>
      <c r="O3303" t="s">
        <v>1190</v>
      </c>
      <c r="P3303">
        <f t="shared" si="207"/>
        <v>116099.14</v>
      </c>
      <c r="Q3303">
        <v>134999</v>
      </c>
      <c r="R3303">
        <v>443</v>
      </c>
      <c r="S3303">
        <f t="shared" si="208"/>
        <v>3</v>
      </c>
    </row>
    <row r="3304" spans="1:19" x14ac:dyDescent="0.25">
      <c r="A3304" t="s">
        <v>277</v>
      </c>
      <c r="B3304" t="s">
        <v>4572</v>
      </c>
      <c r="C3304">
        <v>2022</v>
      </c>
      <c r="D3304">
        <f t="shared" si="205"/>
        <v>2816.3449999999998</v>
      </c>
      <c r="E3304">
        <v>1750</v>
      </c>
      <c r="F3304" t="s">
        <v>2971</v>
      </c>
      <c r="G3304" t="s">
        <v>29</v>
      </c>
      <c r="H3304" t="s">
        <v>7065</v>
      </c>
      <c r="I3304" t="s">
        <v>48</v>
      </c>
      <c r="J3304" t="s">
        <v>118</v>
      </c>
      <c r="K3304" t="s">
        <v>22</v>
      </c>
      <c r="L3304" t="s">
        <v>41</v>
      </c>
      <c r="M3304">
        <f t="shared" si="206"/>
        <v>0</v>
      </c>
      <c r="N3304" t="s">
        <v>24</v>
      </c>
      <c r="O3304" t="s">
        <v>1242</v>
      </c>
      <c r="P3304">
        <f t="shared" si="207"/>
        <v>236500</v>
      </c>
      <c r="Q3304">
        <v>275000</v>
      </c>
      <c r="R3304">
        <v>502</v>
      </c>
      <c r="S3304">
        <f t="shared" si="208"/>
        <v>4</v>
      </c>
    </row>
    <row r="3305" spans="1:19" x14ac:dyDescent="0.25">
      <c r="A3305" t="s">
        <v>363</v>
      </c>
      <c r="B3305" t="s">
        <v>7066</v>
      </c>
      <c r="C3305">
        <v>2007</v>
      </c>
      <c r="D3305">
        <f t="shared" si="205"/>
        <v>209214.2</v>
      </c>
      <c r="E3305">
        <v>130000</v>
      </c>
      <c r="F3305" t="s">
        <v>4097</v>
      </c>
      <c r="G3305" t="s">
        <v>29</v>
      </c>
      <c r="H3305" t="s">
        <v>736</v>
      </c>
      <c r="I3305" t="s">
        <v>72</v>
      </c>
      <c r="J3305" t="s">
        <v>226</v>
      </c>
      <c r="K3305" t="s">
        <v>146</v>
      </c>
      <c r="L3305" t="s">
        <v>23</v>
      </c>
      <c r="M3305">
        <f t="shared" si="206"/>
        <v>1</v>
      </c>
      <c r="N3305" t="s">
        <v>24</v>
      </c>
      <c r="O3305" t="s">
        <v>7067</v>
      </c>
      <c r="P3305">
        <f t="shared" si="207"/>
        <v>3009.14</v>
      </c>
      <c r="Q3305">
        <v>3499</v>
      </c>
      <c r="R3305">
        <v>275</v>
      </c>
      <c r="S3305">
        <f t="shared" si="208"/>
        <v>4.5999999999999996</v>
      </c>
    </row>
    <row r="3306" spans="1:19" x14ac:dyDescent="0.25">
      <c r="A3306" t="s">
        <v>403</v>
      </c>
      <c r="B3306" t="s">
        <v>2442</v>
      </c>
      <c r="C3306">
        <v>2023</v>
      </c>
      <c r="D3306">
        <f t="shared" si="205"/>
        <v>5988.3541400000004</v>
      </c>
      <c r="E3306">
        <v>3721</v>
      </c>
      <c r="F3306" t="s">
        <v>7068</v>
      </c>
      <c r="G3306" t="s">
        <v>29</v>
      </c>
      <c r="H3306" t="s">
        <v>53</v>
      </c>
      <c r="I3306" t="s">
        <v>31</v>
      </c>
      <c r="J3306" t="s">
        <v>118</v>
      </c>
      <c r="K3306" t="s">
        <v>214</v>
      </c>
      <c r="L3306" t="s">
        <v>41</v>
      </c>
      <c r="M3306">
        <f t="shared" si="206"/>
        <v>0</v>
      </c>
      <c r="N3306" t="s">
        <v>24</v>
      </c>
      <c r="O3306" t="s">
        <v>7069</v>
      </c>
      <c r="P3306">
        <f t="shared" si="207"/>
        <v>59894.7</v>
      </c>
      <c r="Q3306">
        <v>69645</v>
      </c>
      <c r="R3306" t="e">
        <v>#VALUE!</v>
      </c>
      <c r="S3306" t="e">
        <f t="shared" si="208"/>
        <v>#VALUE!</v>
      </c>
    </row>
    <row r="3307" spans="1:19" x14ac:dyDescent="0.25">
      <c r="A3307" t="s">
        <v>120</v>
      </c>
      <c r="B3307" t="s">
        <v>7070</v>
      </c>
      <c r="C3307">
        <v>2016</v>
      </c>
      <c r="D3307">
        <f t="shared" si="205"/>
        <v>125691.06333999999</v>
      </c>
      <c r="E3307">
        <v>78101</v>
      </c>
      <c r="F3307" t="s">
        <v>7071</v>
      </c>
      <c r="G3307" t="s">
        <v>29</v>
      </c>
      <c r="H3307" t="s">
        <v>3039</v>
      </c>
      <c r="I3307" t="s">
        <v>48</v>
      </c>
      <c r="J3307" t="s">
        <v>22</v>
      </c>
      <c r="K3307" t="s">
        <v>22</v>
      </c>
      <c r="L3307" t="s">
        <v>41</v>
      </c>
      <c r="M3307">
        <f t="shared" si="206"/>
        <v>0</v>
      </c>
      <c r="N3307" t="s">
        <v>24</v>
      </c>
      <c r="O3307" t="s">
        <v>3369</v>
      </c>
      <c r="P3307">
        <f t="shared" si="207"/>
        <v>29670</v>
      </c>
      <c r="Q3307">
        <v>34500</v>
      </c>
      <c r="R3307">
        <v>449</v>
      </c>
      <c r="S3307">
        <f t="shared" si="208"/>
        <v>4.7</v>
      </c>
    </row>
    <row r="3308" spans="1:19" x14ac:dyDescent="0.25">
      <c r="A3308" t="s">
        <v>148</v>
      </c>
      <c r="B3308" t="s">
        <v>5550</v>
      </c>
      <c r="C3308">
        <v>2017</v>
      </c>
      <c r="D3308">
        <f t="shared" si="205"/>
        <v>86904.36</v>
      </c>
      <c r="E3308">
        <v>54000</v>
      </c>
      <c r="F3308" t="s">
        <v>260</v>
      </c>
      <c r="G3308" t="s">
        <v>29</v>
      </c>
      <c r="H3308" t="s">
        <v>5612</v>
      </c>
      <c r="I3308" t="s">
        <v>72</v>
      </c>
      <c r="J3308" t="s">
        <v>33</v>
      </c>
      <c r="K3308" t="s">
        <v>33</v>
      </c>
      <c r="L3308" t="s">
        <v>23</v>
      </c>
      <c r="M3308">
        <f t="shared" si="206"/>
        <v>1</v>
      </c>
      <c r="N3308" t="s">
        <v>24</v>
      </c>
      <c r="O3308" t="s">
        <v>1236</v>
      </c>
      <c r="P3308">
        <f t="shared" si="207"/>
        <v>13760</v>
      </c>
      <c r="Q3308">
        <v>16000</v>
      </c>
      <c r="R3308">
        <v>160</v>
      </c>
      <c r="S3308">
        <f t="shared" si="208"/>
        <v>1.5</v>
      </c>
    </row>
    <row r="3309" spans="1:19" x14ac:dyDescent="0.25">
      <c r="A3309" t="s">
        <v>130</v>
      </c>
      <c r="B3309" t="s">
        <v>7072</v>
      </c>
      <c r="C3309">
        <v>2011</v>
      </c>
      <c r="D3309">
        <f t="shared" si="205"/>
        <v>297727.90000000002</v>
      </c>
      <c r="E3309">
        <v>185000</v>
      </c>
      <c r="F3309" t="s">
        <v>6137</v>
      </c>
      <c r="G3309" t="s">
        <v>29</v>
      </c>
      <c r="H3309" t="s">
        <v>3657</v>
      </c>
      <c r="I3309" t="s">
        <v>72</v>
      </c>
      <c r="J3309" t="s">
        <v>118</v>
      </c>
      <c r="K3309" t="s">
        <v>33</v>
      </c>
      <c r="L3309" t="s">
        <v>23</v>
      </c>
      <c r="M3309">
        <f t="shared" si="206"/>
        <v>1</v>
      </c>
      <c r="N3309" t="s">
        <v>24</v>
      </c>
      <c r="O3309" t="s">
        <v>309</v>
      </c>
      <c r="P3309">
        <f t="shared" si="207"/>
        <v>6450</v>
      </c>
      <c r="Q3309">
        <v>7500</v>
      </c>
      <c r="R3309">
        <v>260</v>
      </c>
      <c r="S3309">
        <f t="shared" si="208"/>
        <v>3.5</v>
      </c>
    </row>
    <row r="3310" spans="1:19" x14ac:dyDescent="0.25">
      <c r="A3310" t="s">
        <v>120</v>
      </c>
      <c r="B3310" t="s">
        <v>7073</v>
      </c>
      <c r="C3310">
        <v>2015</v>
      </c>
      <c r="D3310">
        <f t="shared" si="205"/>
        <v>78857.66</v>
      </c>
      <c r="E3310">
        <v>49000</v>
      </c>
      <c r="F3310" t="s">
        <v>2610</v>
      </c>
      <c r="G3310" t="s">
        <v>29</v>
      </c>
      <c r="H3310" t="s">
        <v>5504</v>
      </c>
      <c r="I3310" t="s">
        <v>48</v>
      </c>
      <c r="J3310" t="s">
        <v>40</v>
      </c>
      <c r="K3310" t="s">
        <v>146</v>
      </c>
      <c r="L3310" t="s">
        <v>41</v>
      </c>
      <c r="M3310">
        <f t="shared" si="206"/>
        <v>0</v>
      </c>
      <c r="N3310" t="s">
        <v>24</v>
      </c>
      <c r="O3310" t="s">
        <v>2737</v>
      </c>
      <c r="P3310">
        <f t="shared" si="207"/>
        <v>20210</v>
      </c>
      <c r="Q3310">
        <v>23500</v>
      </c>
      <c r="R3310">
        <v>201</v>
      </c>
      <c r="S3310">
        <f t="shared" si="208"/>
        <v>1.8</v>
      </c>
    </row>
    <row r="3311" spans="1:19" x14ac:dyDescent="0.25">
      <c r="A3311" t="s">
        <v>503</v>
      </c>
      <c r="B3311" t="s">
        <v>7074</v>
      </c>
      <c r="C3311">
        <v>2024</v>
      </c>
      <c r="D3311">
        <f t="shared" si="205"/>
        <v>3287.8816200000001</v>
      </c>
      <c r="E3311">
        <v>2043</v>
      </c>
      <c r="F3311" t="s">
        <v>7075</v>
      </c>
      <c r="G3311" t="s">
        <v>29</v>
      </c>
      <c r="H3311" t="s">
        <v>4017</v>
      </c>
      <c r="I3311" t="s">
        <v>165</v>
      </c>
      <c r="J3311" t="s">
        <v>118</v>
      </c>
      <c r="K3311" t="s">
        <v>22</v>
      </c>
      <c r="L3311" t="s">
        <v>41</v>
      </c>
      <c r="M3311">
        <f t="shared" si="206"/>
        <v>0</v>
      </c>
      <c r="N3311" t="s">
        <v>24</v>
      </c>
      <c r="O3311" t="s">
        <v>3393</v>
      </c>
      <c r="P3311">
        <f t="shared" si="207"/>
        <v>70090</v>
      </c>
      <c r="Q3311">
        <v>81500</v>
      </c>
      <c r="R3311">
        <v>401</v>
      </c>
      <c r="S3311">
        <f t="shared" si="208"/>
        <v>6.6</v>
      </c>
    </row>
    <row r="3312" spans="1:19" x14ac:dyDescent="0.25">
      <c r="A3312" t="s">
        <v>35</v>
      </c>
      <c r="B3312" t="s">
        <v>2633</v>
      </c>
      <c r="C3312">
        <v>2016</v>
      </c>
      <c r="D3312">
        <f t="shared" si="205"/>
        <v>115470.145</v>
      </c>
      <c r="E3312">
        <v>71750</v>
      </c>
      <c r="F3312" t="s">
        <v>7076</v>
      </c>
      <c r="G3312" t="s">
        <v>29</v>
      </c>
      <c r="H3312" t="s">
        <v>3094</v>
      </c>
      <c r="I3312" t="s">
        <v>95</v>
      </c>
      <c r="J3312" t="s">
        <v>22</v>
      </c>
      <c r="K3312" t="s">
        <v>108</v>
      </c>
      <c r="L3312" t="s">
        <v>41</v>
      </c>
      <c r="M3312">
        <f t="shared" si="206"/>
        <v>0</v>
      </c>
      <c r="N3312" t="s">
        <v>24</v>
      </c>
      <c r="O3312" t="s">
        <v>1815</v>
      </c>
      <c r="P3312">
        <f t="shared" si="207"/>
        <v>24080</v>
      </c>
      <c r="Q3312">
        <v>28000</v>
      </c>
      <c r="R3312">
        <v>295</v>
      </c>
      <c r="S3312">
        <f t="shared" si="208"/>
        <v>3.5</v>
      </c>
    </row>
    <row r="3313" spans="1:19" x14ac:dyDescent="0.25">
      <c r="A3313" t="s">
        <v>148</v>
      </c>
      <c r="B3313" t="s">
        <v>4918</v>
      </c>
      <c r="C3313">
        <v>2020</v>
      </c>
      <c r="D3313">
        <f t="shared" si="205"/>
        <v>8358.9119599999995</v>
      </c>
      <c r="E3313">
        <v>5194</v>
      </c>
      <c r="F3313" t="s">
        <v>7077</v>
      </c>
      <c r="G3313" t="s">
        <v>29</v>
      </c>
      <c r="H3313" t="s">
        <v>3257</v>
      </c>
      <c r="I3313" t="s">
        <v>678</v>
      </c>
      <c r="J3313" t="s">
        <v>7078</v>
      </c>
      <c r="K3313" t="s">
        <v>7079</v>
      </c>
      <c r="L3313" t="s">
        <v>41</v>
      </c>
      <c r="M3313">
        <f t="shared" si="206"/>
        <v>0</v>
      </c>
      <c r="O3313" t="s">
        <v>1860</v>
      </c>
      <c r="P3313">
        <f t="shared" si="207"/>
        <v>75250</v>
      </c>
      <c r="Q3313">
        <v>87500</v>
      </c>
      <c r="R3313" t="e">
        <v>#VALUE!</v>
      </c>
      <c r="S3313" t="e">
        <f t="shared" si="208"/>
        <v>#VALUE!</v>
      </c>
    </row>
    <row r="3314" spans="1:19" x14ac:dyDescent="0.25">
      <c r="A3314" t="s">
        <v>68</v>
      </c>
      <c r="B3314" t="s">
        <v>4309</v>
      </c>
      <c r="C3314">
        <v>2019</v>
      </c>
      <c r="D3314">
        <f t="shared" si="205"/>
        <v>67914.148000000001</v>
      </c>
      <c r="E3314">
        <v>42200</v>
      </c>
      <c r="F3314" t="s">
        <v>7080</v>
      </c>
      <c r="G3314" t="s">
        <v>29</v>
      </c>
      <c r="H3314" t="s">
        <v>1919</v>
      </c>
      <c r="I3314" t="s">
        <v>95</v>
      </c>
      <c r="J3314" t="s">
        <v>118</v>
      </c>
      <c r="K3314" t="s">
        <v>22</v>
      </c>
      <c r="L3314" t="s">
        <v>41</v>
      </c>
      <c r="M3314">
        <f t="shared" si="206"/>
        <v>0</v>
      </c>
      <c r="N3314" t="s">
        <v>24</v>
      </c>
      <c r="O3314" t="s">
        <v>1225</v>
      </c>
      <c r="P3314">
        <f t="shared" si="207"/>
        <v>23650</v>
      </c>
      <c r="Q3314">
        <v>27500</v>
      </c>
      <c r="R3314">
        <v>255</v>
      </c>
      <c r="S3314">
        <f t="shared" si="208"/>
        <v>2</v>
      </c>
    </row>
    <row r="3315" spans="1:19" x14ac:dyDescent="0.25">
      <c r="A3315" t="s">
        <v>120</v>
      </c>
      <c r="B3315" t="s">
        <v>7081</v>
      </c>
      <c r="C3315">
        <v>2020</v>
      </c>
      <c r="D3315">
        <f t="shared" si="205"/>
        <v>68746.176779999994</v>
      </c>
      <c r="E3315">
        <v>42717</v>
      </c>
      <c r="F3315" t="s">
        <v>7082</v>
      </c>
      <c r="G3315" t="s">
        <v>29</v>
      </c>
      <c r="H3315" t="s">
        <v>1919</v>
      </c>
      <c r="I3315" t="s">
        <v>72</v>
      </c>
      <c r="J3315" t="s">
        <v>226</v>
      </c>
      <c r="K3315" t="s">
        <v>146</v>
      </c>
      <c r="L3315" t="s">
        <v>41</v>
      </c>
      <c r="M3315">
        <f t="shared" si="206"/>
        <v>0</v>
      </c>
      <c r="N3315" t="s">
        <v>24</v>
      </c>
      <c r="O3315" t="s">
        <v>1945</v>
      </c>
      <c r="P3315">
        <f t="shared" si="207"/>
        <v>28810</v>
      </c>
      <c r="Q3315">
        <v>33500</v>
      </c>
      <c r="R3315">
        <v>255</v>
      </c>
      <c r="S3315">
        <f t="shared" si="208"/>
        <v>2</v>
      </c>
    </row>
    <row r="3316" spans="1:19" x14ac:dyDescent="0.25">
      <c r="A3316" t="s">
        <v>79</v>
      </c>
      <c r="B3316" t="s">
        <v>7083</v>
      </c>
      <c r="C3316">
        <v>2016</v>
      </c>
      <c r="D3316">
        <f t="shared" si="205"/>
        <v>164571.1084</v>
      </c>
      <c r="E3316">
        <v>102260</v>
      </c>
      <c r="F3316" t="s">
        <v>7084</v>
      </c>
      <c r="H3316" t="s">
        <v>4277</v>
      </c>
      <c r="I3316" t="s">
        <v>257</v>
      </c>
      <c r="J3316" t="s">
        <v>118</v>
      </c>
      <c r="K3316" t="s">
        <v>22</v>
      </c>
      <c r="L3316" t="s">
        <v>41</v>
      </c>
      <c r="M3316">
        <f t="shared" si="206"/>
        <v>0</v>
      </c>
      <c r="N3316" t="s">
        <v>24</v>
      </c>
      <c r="O3316" t="s">
        <v>7085</v>
      </c>
      <c r="P3316">
        <f t="shared" si="207"/>
        <v>26918</v>
      </c>
      <c r="Q3316">
        <v>31300</v>
      </c>
      <c r="R3316">
        <v>518</v>
      </c>
      <c r="S3316" t="e">
        <f t="shared" si="208"/>
        <v>#VALUE!</v>
      </c>
    </row>
    <row r="3317" spans="1:19" x14ac:dyDescent="0.25">
      <c r="A3317" t="s">
        <v>148</v>
      </c>
      <c r="B3317" t="s">
        <v>5194</v>
      </c>
      <c r="C3317">
        <v>2022</v>
      </c>
      <c r="D3317">
        <f t="shared" si="205"/>
        <v>17845.971259999998</v>
      </c>
      <c r="E3317">
        <v>11089</v>
      </c>
      <c r="F3317" t="s">
        <v>7086</v>
      </c>
      <c r="G3317" t="s">
        <v>29</v>
      </c>
      <c r="H3317" t="s">
        <v>3257</v>
      </c>
      <c r="I3317" t="s">
        <v>7087</v>
      </c>
      <c r="J3317" t="s">
        <v>7088</v>
      </c>
      <c r="K3317" t="s">
        <v>7089</v>
      </c>
      <c r="L3317" t="s">
        <v>41</v>
      </c>
      <c r="M3317">
        <f t="shared" si="206"/>
        <v>0</v>
      </c>
      <c r="O3317" t="s">
        <v>7090</v>
      </c>
      <c r="P3317">
        <f t="shared" si="207"/>
        <v>69574</v>
      </c>
      <c r="Q3317">
        <v>80900</v>
      </c>
      <c r="R3317" t="e">
        <v>#VALUE!</v>
      </c>
      <c r="S3317" t="e">
        <f t="shared" si="208"/>
        <v>#VALUE!</v>
      </c>
    </row>
    <row r="3318" spans="1:19" x14ac:dyDescent="0.25">
      <c r="A3318" t="s">
        <v>110</v>
      </c>
      <c r="B3318" t="s">
        <v>7091</v>
      </c>
      <c r="C3318">
        <v>2018</v>
      </c>
      <c r="D3318">
        <f t="shared" si="205"/>
        <v>60796.037179999999</v>
      </c>
      <c r="E3318">
        <v>37777</v>
      </c>
      <c r="F3318" t="s">
        <v>7092</v>
      </c>
      <c r="G3318" t="s">
        <v>29</v>
      </c>
      <c r="H3318" t="s">
        <v>1783</v>
      </c>
      <c r="I3318" t="s">
        <v>107</v>
      </c>
      <c r="J3318" t="s">
        <v>22</v>
      </c>
      <c r="K3318" t="s">
        <v>22</v>
      </c>
      <c r="L3318" t="s">
        <v>41</v>
      </c>
      <c r="M3318">
        <f t="shared" si="206"/>
        <v>0</v>
      </c>
      <c r="N3318" t="s">
        <v>24</v>
      </c>
      <c r="O3318" t="s">
        <v>3537</v>
      </c>
      <c r="P3318">
        <f t="shared" si="207"/>
        <v>27950</v>
      </c>
      <c r="Q3318">
        <v>32500</v>
      </c>
      <c r="R3318">
        <v>247</v>
      </c>
      <c r="S3318">
        <f t="shared" si="208"/>
        <v>2</v>
      </c>
    </row>
    <row r="3319" spans="1:19" x14ac:dyDescent="0.25">
      <c r="A3319" t="s">
        <v>16</v>
      </c>
      <c r="B3319" t="s">
        <v>157</v>
      </c>
      <c r="C3319">
        <v>2021</v>
      </c>
      <c r="D3319">
        <f t="shared" si="205"/>
        <v>57809.102140000003</v>
      </c>
      <c r="E3319">
        <v>35921</v>
      </c>
      <c r="F3319" t="s">
        <v>7093</v>
      </c>
      <c r="G3319" t="s">
        <v>29</v>
      </c>
      <c r="H3319" t="s">
        <v>4186</v>
      </c>
      <c r="I3319" t="s">
        <v>500</v>
      </c>
      <c r="J3319" t="s">
        <v>3533</v>
      </c>
      <c r="K3319" t="s">
        <v>22</v>
      </c>
      <c r="L3319" t="s">
        <v>41</v>
      </c>
      <c r="M3319">
        <f t="shared" si="206"/>
        <v>0</v>
      </c>
      <c r="O3319" t="s">
        <v>1581</v>
      </c>
      <c r="P3319">
        <f t="shared" si="207"/>
        <v>36975.699999999997</v>
      </c>
      <c r="Q3319">
        <v>42995</v>
      </c>
      <c r="R3319" t="e">
        <v>#VALUE!</v>
      </c>
      <c r="S3319" t="e">
        <f t="shared" si="208"/>
        <v>#VALUE!</v>
      </c>
    </row>
    <row r="3320" spans="1:19" x14ac:dyDescent="0.25">
      <c r="A3320" t="s">
        <v>16</v>
      </c>
      <c r="B3320" t="s">
        <v>4729</v>
      </c>
      <c r="C3320">
        <v>2023</v>
      </c>
      <c r="D3320">
        <f t="shared" si="205"/>
        <v>2896.8119999999999</v>
      </c>
      <c r="E3320">
        <v>1800</v>
      </c>
      <c r="F3320" t="s">
        <v>5934</v>
      </c>
      <c r="G3320" t="s">
        <v>29</v>
      </c>
      <c r="H3320" t="s">
        <v>4074</v>
      </c>
      <c r="I3320" t="s">
        <v>165</v>
      </c>
      <c r="J3320" t="s">
        <v>33</v>
      </c>
      <c r="K3320" t="s">
        <v>40</v>
      </c>
      <c r="M3320">
        <f t="shared" si="206"/>
        <v>0</v>
      </c>
      <c r="O3320" t="s">
        <v>3166</v>
      </c>
      <c r="P3320">
        <f t="shared" si="207"/>
        <v>47214</v>
      </c>
      <c r="Q3320">
        <v>54900</v>
      </c>
      <c r="R3320">
        <v>275</v>
      </c>
      <c r="S3320">
        <f t="shared" si="208"/>
        <v>2.2999999999999998</v>
      </c>
    </row>
    <row r="3321" spans="1:19" x14ac:dyDescent="0.25">
      <c r="A3321" t="s">
        <v>794</v>
      </c>
      <c r="B3321" t="s">
        <v>7094</v>
      </c>
      <c r="C3321">
        <v>2014</v>
      </c>
      <c r="D3321">
        <f t="shared" si="205"/>
        <v>262352.99745999998</v>
      </c>
      <c r="E3321">
        <v>163019</v>
      </c>
      <c r="F3321" t="s">
        <v>7095</v>
      </c>
      <c r="G3321" t="s">
        <v>29</v>
      </c>
      <c r="H3321" t="s">
        <v>318</v>
      </c>
      <c r="I3321" t="s">
        <v>134</v>
      </c>
      <c r="J3321" t="s">
        <v>22</v>
      </c>
      <c r="K3321" t="s">
        <v>22</v>
      </c>
      <c r="L3321" t="s">
        <v>23</v>
      </c>
      <c r="M3321">
        <f t="shared" si="206"/>
        <v>1</v>
      </c>
      <c r="N3321" t="s">
        <v>24</v>
      </c>
      <c r="O3321" t="s">
        <v>492</v>
      </c>
      <c r="P3321">
        <f t="shared" si="207"/>
        <v>7654</v>
      </c>
      <c r="Q3321">
        <v>8900</v>
      </c>
      <c r="R3321">
        <v>200</v>
      </c>
      <c r="S3321">
        <f t="shared" si="208"/>
        <v>2</v>
      </c>
    </row>
    <row r="3322" spans="1:19" x14ac:dyDescent="0.25">
      <c r="A3322" t="s">
        <v>120</v>
      </c>
      <c r="B3322" t="s">
        <v>2993</v>
      </c>
      <c r="C3322">
        <v>2020</v>
      </c>
      <c r="D3322">
        <f t="shared" si="205"/>
        <v>22884.8148</v>
      </c>
      <c r="E3322">
        <v>14220</v>
      </c>
      <c r="F3322" t="s">
        <v>7096</v>
      </c>
      <c r="G3322" t="s">
        <v>29</v>
      </c>
      <c r="H3322" t="s">
        <v>1919</v>
      </c>
      <c r="I3322" t="s">
        <v>191</v>
      </c>
      <c r="J3322" t="s">
        <v>40</v>
      </c>
      <c r="K3322" t="s">
        <v>146</v>
      </c>
      <c r="L3322" t="s">
        <v>41</v>
      </c>
      <c r="M3322">
        <f t="shared" si="206"/>
        <v>0</v>
      </c>
      <c r="N3322" t="s">
        <v>24</v>
      </c>
      <c r="O3322" t="s">
        <v>2980</v>
      </c>
      <c r="P3322">
        <f t="shared" si="207"/>
        <v>30530</v>
      </c>
      <c r="Q3322">
        <v>35500</v>
      </c>
      <c r="R3322">
        <v>255</v>
      </c>
      <c r="S3322">
        <f t="shared" si="208"/>
        <v>2</v>
      </c>
    </row>
    <row r="3323" spans="1:19" x14ac:dyDescent="0.25">
      <c r="A3323" t="s">
        <v>148</v>
      </c>
      <c r="B3323" t="s">
        <v>2176</v>
      </c>
      <c r="C3323">
        <v>2019</v>
      </c>
      <c r="D3323">
        <f t="shared" si="205"/>
        <v>78662.929860000004</v>
      </c>
      <c r="E3323">
        <v>48879</v>
      </c>
      <c r="F3323" t="s">
        <v>7097</v>
      </c>
      <c r="G3323" t="s">
        <v>29</v>
      </c>
      <c r="H3323" t="s">
        <v>265</v>
      </c>
      <c r="I3323" t="s">
        <v>39</v>
      </c>
      <c r="J3323" t="s">
        <v>855</v>
      </c>
      <c r="K3323" t="s">
        <v>266</v>
      </c>
      <c r="L3323" t="s">
        <v>41</v>
      </c>
      <c r="M3323">
        <f t="shared" si="206"/>
        <v>0</v>
      </c>
      <c r="O3323" t="s">
        <v>7098</v>
      </c>
      <c r="P3323">
        <f t="shared" si="207"/>
        <v>42632.78</v>
      </c>
      <c r="Q3323">
        <v>49573</v>
      </c>
      <c r="R3323" t="e">
        <v>#VALUE!</v>
      </c>
      <c r="S3323" t="e">
        <f t="shared" si="208"/>
        <v>#VALUE!</v>
      </c>
    </row>
    <row r="3324" spans="1:19" x14ac:dyDescent="0.25">
      <c r="A3324" t="s">
        <v>68</v>
      </c>
      <c r="B3324" t="s">
        <v>1703</v>
      </c>
      <c r="C3324">
        <v>2002</v>
      </c>
      <c r="D3324">
        <f t="shared" si="205"/>
        <v>188614.64799999999</v>
      </c>
      <c r="E3324">
        <v>117200</v>
      </c>
      <c r="F3324" t="s">
        <v>7099</v>
      </c>
      <c r="G3324" t="s">
        <v>29</v>
      </c>
      <c r="H3324" t="s">
        <v>4329</v>
      </c>
      <c r="I3324" t="s">
        <v>21</v>
      </c>
      <c r="J3324" t="s">
        <v>22</v>
      </c>
      <c r="K3324" t="s">
        <v>22</v>
      </c>
      <c r="L3324" t="s">
        <v>41</v>
      </c>
      <c r="M3324">
        <f t="shared" si="206"/>
        <v>0</v>
      </c>
      <c r="N3324" t="s">
        <v>24</v>
      </c>
      <c r="O3324" t="s">
        <v>1096</v>
      </c>
      <c r="P3324">
        <f t="shared" si="207"/>
        <v>12900</v>
      </c>
      <c r="Q3324">
        <v>15000</v>
      </c>
      <c r="R3324">
        <v>333</v>
      </c>
      <c r="S3324">
        <f t="shared" si="208"/>
        <v>3.2</v>
      </c>
    </row>
    <row r="3325" spans="1:19" x14ac:dyDescent="0.25">
      <c r="A3325" t="s">
        <v>16</v>
      </c>
      <c r="B3325" t="s">
        <v>2727</v>
      </c>
      <c r="C3325">
        <v>2016</v>
      </c>
      <c r="D3325">
        <f t="shared" si="205"/>
        <v>40233.5</v>
      </c>
      <c r="E3325">
        <v>25000</v>
      </c>
      <c r="F3325" t="s">
        <v>1037</v>
      </c>
      <c r="G3325" t="s">
        <v>19</v>
      </c>
      <c r="H3325" t="s">
        <v>3504</v>
      </c>
      <c r="I3325" t="s">
        <v>21</v>
      </c>
      <c r="J3325" t="s">
        <v>33</v>
      </c>
      <c r="K3325" t="s">
        <v>22</v>
      </c>
      <c r="L3325" t="s">
        <v>41</v>
      </c>
      <c r="M3325">
        <f t="shared" si="206"/>
        <v>0</v>
      </c>
      <c r="N3325" t="s">
        <v>24</v>
      </c>
      <c r="O3325" t="s">
        <v>730</v>
      </c>
      <c r="P3325">
        <f t="shared" si="207"/>
        <v>55900</v>
      </c>
      <c r="Q3325">
        <v>65000</v>
      </c>
      <c r="R3325">
        <v>385</v>
      </c>
      <c r="S3325">
        <f t="shared" si="208"/>
        <v>5</v>
      </c>
    </row>
    <row r="3326" spans="1:19" x14ac:dyDescent="0.25">
      <c r="A3326" t="s">
        <v>68</v>
      </c>
      <c r="B3326" t="s">
        <v>3378</v>
      </c>
      <c r="C3326">
        <v>2014</v>
      </c>
      <c r="D3326">
        <f t="shared" si="205"/>
        <v>119895.83</v>
      </c>
      <c r="E3326">
        <v>74500</v>
      </c>
      <c r="F3326" t="s">
        <v>4931</v>
      </c>
      <c r="H3326" t="s">
        <v>3380</v>
      </c>
      <c r="I3326" t="s">
        <v>72</v>
      </c>
      <c r="J3326" t="s">
        <v>118</v>
      </c>
      <c r="K3326" t="s">
        <v>33</v>
      </c>
      <c r="L3326" t="s">
        <v>41</v>
      </c>
      <c r="M3326">
        <f t="shared" si="206"/>
        <v>0</v>
      </c>
      <c r="N3326" t="s">
        <v>24</v>
      </c>
      <c r="O3326" t="s">
        <v>2020</v>
      </c>
      <c r="P3326">
        <f t="shared" si="207"/>
        <v>9889.14</v>
      </c>
      <c r="Q3326">
        <v>11499</v>
      </c>
      <c r="R3326">
        <v>170</v>
      </c>
      <c r="S3326">
        <f t="shared" si="208"/>
        <v>0.65</v>
      </c>
    </row>
    <row r="3327" spans="1:19" x14ac:dyDescent="0.25">
      <c r="A3327" t="s">
        <v>43</v>
      </c>
      <c r="B3327" t="s">
        <v>7100</v>
      </c>
      <c r="C3327">
        <v>2013</v>
      </c>
      <c r="D3327">
        <f t="shared" si="205"/>
        <v>53591.021999999997</v>
      </c>
      <c r="E3327">
        <v>33300</v>
      </c>
      <c r="F3327" t="s">
        <v>2887</v>
      </c>
      <c r="G3327" t="s">
        <v>29</v>
      </c>
      <c r="H3327" t="s">
        <v>1045</v>
      </c>
      <c r="I3327" t="s">
        <v>72</v>
      </c>
      <c r="J3327" t="s">
        <v>33</v>
      </c>
      <c r="K3327" t="s">
        <v>22</v>
      </c>
      <c r="L3327" t="s">
        <v>41</v>
      </c>
      <c r="M3327">
        <f t="shared" si="206"/>
        <v>0</v>
      </c>
      <c r="N3327" t="s">
        <v>24</v>
      </c>
      <c r="O3327" t="s">
        <v>7101</v>
      </c>
      <c r="P3327">
        <f t="shared" si="207"/>
        <v>18911.400000000001</v>
      </c>
      <c r="Q3327">
        <v>21990</v>
      </c>
      <c r="R3327">
        <v>328</v>
      </c>
      <c r="S3327">
        <f t="shared" si="208"/>
        <v>3.7</v>
      </c>
    </row>
    <row r="3328" spans="1:19" x14ac:dyDescent="0.25">
      <c r="A3328" t="s">
        <v>16</v>
      </c>
      <c r="B3328" t="s">
        <v>4384</v>
      </c>
      <c r="C3328">
        <v>2007</v>
      </c>
      <c r="D3328">
        <f t="shared" si="205"/>
        <v>199431.02213999999</v>
      </c>
      <c r="E3328">
        <v>123921</v>
      </c>
      <c r="F3328" t="s">
        <v>7102</v>
      </c>
      <c r="G3328" t="s">
        <v>29</v>
      </c>
      <c r="H3328" t="s">
        <v>828</v>
      </c>
      <c r="I3328" t="s">
        <v>21</v>
      </c>
      <c r="J3328" t="s">
        <v>118</v>
      </c>
      <c r="K3328" t="s">
        <v>146</v>
      </c>
      <c r="L3328" t="s">
        <v>41</v>
      </c>
      <c r="M3328">
        <f t="shared" si="206"/>
        <v>0</v>
      </c>
      <c r="N3328" t="s">
        <v>24</v>
      </c>
      <c r="O3328" t="s">
        <v>3648</v>
      </c>
      <c r="P3328">
        <f t="shared" si="207"/>
        <v>5934</v>
      </c>
      <c r="Q3328">
        <v>6900</v>
      </c>
      <c r="R3328">
        <v>300</v>
      </c>
      <c r="S3328">
        <f t="shared" si="208"/>
        <v>5.4</v>
      </c>
    </row>
    <row r="3329" spans="1:19" x14ac:dyDescent="0.25">
      <c r="A3329" t="s">
        <v>68</v>
      </c>
      <c r="B3329" t="s">
        <v>7103</v>
      </c>
      <c r="C3329">
        <v>2021</v>
      </c>
      <c r="D3329">
        <f t="shared" si="205"/>
        <v>20599.552</v>
      </c>
      <c r="E3329">
        <v>12800</v>
      </c>
      <c r="F3329" t="s">
        <v>7104</v>
      </c>
      <c r="G3329" t="s">
        <v>29</v>
      </c>
      <c r="H3329" t="s">
        <v>371</v>
      </c>
      <c r="I3329" t="s">
        <v>72</v>
      </c>
      <c r="J3329" t="s">
        <v>40</v>
      </c>
      <c r="K3329" t="s">
        <v>40</v>
      </c>
      <c r="L3329" t="s">
        <v>41</v>
      </c>
      <c r="M3329">
        <f t="shared" si="206"/>
        <v>0</v>
      </c>
      <c r="N3329" t="s">
        <v>24</v>
      </c>
      <c r="O3329" t="s">
        <v>2376</v>
      </c>
      <c r="P3329">
        <f t="shared" si="207"/>
        <v>34391.4</v>
      </c>
      <c r="Q3329">
        <v>39990</v>
      </c>
      <c r="R3329">
        <v>248</v>
      </c>
      <c r="S3329">
        <f t="shared" si="208"/>
        <v>2</v>
      </c>
    </row>
    <row r="3330" spans="1:19" x14ac:dyDescent="0.25">
      <c r="A3330" t="s">
        <v>91</v>
      </c>
      <c r="B3330" t="s">
        <v>7105</v>
      </c>
      <c r="C3330">
        <v>2015</v>
      </c>
      <c r="D3330">
        <f t="shared" si="205"/>
        <v>33957.074000000001</v>
      </c>
      <c r="E3330">
        <v>21100</v>
      </c>
      <c r="F3330" t="s">
        <v>7106</v>
      </c>
      <c r="G3330" t="s">
        <v>29</v>
      </c>
      <c r="H3330" t="s">
        <v>7107</v>
      </c>
      <c r="I3330" t="s">
        <v>134</v>
      </c>
      <c r="J3330" t="s">
        <v>22</v>
      </c>
      <c r="K3330" t="s">
        <v>22</v>
      </c>
      <c r="L3330" t="s">
        <v>41</v>
      </c>
      <c r="M3330">
        <f t="shared" si="206"/>
        <v>0</v>
      </c>
      <c r="N3330" t="s">
        <v>24</v>
      </c>
      <c r="O3330" t="s">
        <v>445</v>
      </c>
      <c r="P3330">
        <f t="shared" si="207"/>
        <v>68800</v>
      </c>
      <c r="Q3330">
        <v>80000</v>
      </c>
      <c r="R3330">
        <v>430</v>
      </c>
      <c r="S3330">
        <f t="shared" si="208"/>
        <v>4.7</v>
      </c>
    </row>
    <row r="3331" spans="1:19" x14ac:dyDescent="0.25">
      <c r="A3331" t="s">
        <v>148</v>
      </c>
      <c r="B3331" t="s">
        <v>2336</v>
      </c>
      <c r="C3331">
        <v>2009</v>
      </c>
      <c r="D3331">
        <f t="shared" ref="D3331:D3394" si="209">E3331*1.60934</f>
        <v>168551.00622000001</v>
      </c>
      <c r="E3331">
        <v>104733</v>
      </c>
      <c r="F3331" t="s">
        <v>7108</v>
      </c>
      <c r="G3331" t="s">
        <v>19</v>
      </c>
      <c r="H3331" t="s">
        <v>821</v>
      </c>
      <c r="I3331" t="s">
        <v>21</v>
      </c>
      <c r="J3331" t="s">
        <v>22</v>
      </c>
      <c r="K3331" t="s">
        <v>22</v>
      </c>
      <c r="L3331" t="s">
        <v>41</v>
      </c>
      <c r="M3331">
        <f t="shared" ref="M3331:M3394" si="210">IF(ISNUMBER(SEARCH("At least 1 accident or damage reported", L3331)), 1, 0)</f>
        <v>0</v>
      </c>
      <c r="N3331" t="s">
        <v>24</v>
      </c>
      <c r="O3331" t="s">
        <v>1096</v>
      </c>
      <c r="P3331">
        <f t="shared" ref="P3331:P3394" si="211">Q3331*0.86</f>
        <v>12900</v>
      </c>
      <c r="Q3331">
        <v>15000</v>
      </c>
      <c r="R3331">
        <v>320</v>
      </c>
      <c r="S3331">
        <f t="shared" ref="S3331:S3394" si="212">VALUE(SUBSTITUTE(MID(H3331, SEARCH("L", H3331)-4, 4), "L", ""))</f>
        <v>5.3</v>
      </c>
    </row>
    <row r="3332" spans="1:19" x14ac:dyDescent="0.25">
      <c r="A3332" t="s">
        <v>16</v>
      </c>
      <c r="B3332" t="s">
        <v>7109</v>
      </c>
      <c r="C3332">
        <v>2020</v>
      </c>
      <c r="D3332">
        <f t="shared" si="209"/>
        <v>85295.02</v>
      </c>
      <c r="E3332">
        <v>53000</v>
      </c>
      <c r="F3332" t="s">
        <v>1902</v>
      </c>
      <c r="G3332" t="s">
        <v>29</v>
      </c>
      <c r="H3332" t="s">
        <v>1049</v>
      </c>
      <c r="I3332" t="s">
        <v>72</v>
      </c>
      <c r="J3332" t="s">
        <v>118</v>
      </c>
      <c r="K3332" t="s">
        <v>22</v>
      </c>
      <c r="L3332" t="s">
        <v>23</v>
      </c>
      <c r="M3332">
        <f t="shared" si="210"/>
        <v>1</v>
      </c>
      <c r="N3332" t="s">
        <v>24</v>
      </c>
      <c r="O3332" t="s">
        <v>1261</v>
      </c>
      <c r="P3332">
        <f t="shared" si="211"/>
        <v>33110</v>
      </c>
      <c r="Q3332">
        <v>38500</v>
      </c>
      <c r="R3332">
        <v>310</v>
      </c>
      <c r="S3332">
        <f t="shared" si="212"/>
        <v>3.5</v>
      </c>
    </row>
    <row r="3333" spans="1:19" x14ac:dyDescent="0.25">
      <c r="A3333" t="s">
        <v>35</v>
      </c>
      <c r="B3333" t="s">
        <v>6828</v>
      </c>
      <c r="C3333">
        <v>2021</v>
      </c>
      <c r="D3333">
        <f t="shared" si="209"/>
        <v>28276.103800000001</v>
      </c>
      <c r="E3333">
        <v>17570</v>
      </c>
      <c r="F3333" t="s">
        <v>7110</v>
      </c>
      <c r="G3333" t="s">
        <v>29</v>
      </c>
      <c r="H3333" t="s">
        <v>6830</v>
      </c>
      <c r="I3333" t="s">
        <v>39</v>
      </c>
      <c r="J3333" t="s">
        <v>7111</v>
      </c>
      <c r="K3333" t="s">
        <v>22</v>
      </c>
      <c r="L3333" t="s">
        <v>41</v>
      </c>
      <c r="M3333">
        <f t="shared" si="210"/>
        <v>0</v>
      </c>
      <c r="O3333" t="s">
        <v>533</v>
      </c>
      <c r="P3333">
        <f t="shared" si="211"/>
        <v>34398.28</v>
      </c>
      <c r="Q3333">
        <v>39998</v>
      </c>
      <c r="R3333" t="e">
        <v>#VALUE!</v>
      </c>
      <c r="S3333">
        <f t="shared" si="212"/>
        <v>2.5</v>
      </c>
    </row>
    <row r="3334" spans="1:19" x14ac:dyDescent="0.25">
      <c r="A3334" t="s">
        <v>567</v>
      </c>
      <c r="B3334" t="s">
        <v>6560</v>
      </c>
      <c r="C3334">
        <v>2020</v>
      </c>
      <c r="D3334">
        <f t="shared" si="209"/>
        <v>102796.5925</v>
      </c>
      <c r="E3334">
        <v>63875</v>
      </c>
      <c r="F3334" t="s">
        <v>7112</v>
      </c>
      <c r="G3334" t="s">
        <v>46</v>
      </c>
      <c r="H3334" t="s">
        <v>5167</v>
      </c>
      <c r="I3334" t="s">
        <v>95</v>
      </c>
      <c r="J3334" t="s">
        <v>33</v>
      </c>
      <c r="K3334" t="s">
        <v>22</v>
      </c>
      <c r="L3334" t="s">
        <v>23</v>
      </c>
      <c r="M3334">
        <f t="shared" si="210"/>
        <v>1</v>
      </c>
      <c r="N3334" t="s">
        <v>24</v>
      </c>
      <c r="O3334" t="s">
        <v>1359</v>
      </c>
      <c r="P3334">
        <f t="shared" si="211"/>
        <v>36034</v>
      </c>
      <c r="Q3334">
        <v>41900</v>
      </c>
      <c r="R3334">
        <v>395</v>
      </c>
      <c r="S3334">
        <f t="shared" si="212"/>
        <v>5.7</v>
      </c>
    </row>
    <row r="3335" spans="1:19" x14ac:dyDescent="0.25">
      <c r="A3335" t="s">
        <v>16</v>
      </c>
      <c r="B3335" t="s">
        <v>7113</v>
      </c>
      <c r="C3335">
        <v>2023</v>
      </c>
      <c r="D3335">
        <f t="shared" si="209"/>
        <v>20116.75</v>
      </c>
      <c r="E3335">
        <v>12500</v>
      </c>
      <c r="F3335" t="s">
        <v>99</v>
      </c>
      <c r="G3335" t="s">
        <v>46</v>
      </c>
      <c r="H3335" t="s">
        <v>3945</v>
      </c>
      <c r="I3335" t="s">
        <v>72</v>
      </c>
      <c r="J3335" t="s">
        <v>61</v>
      </c>
      <c r="K3335" t="s">
        <v>22</v>
      </c>
      <c r="L3335" t="s">
        <v>41</v>
      </c>
      <c r="M3335">
        <f t="shared" si="210"/>
        <v>0</v>
      </c>
      <c r="N3335" t="s">
        <v>24</v>
      </c>
      <c r="O3335" t="s">
        <v>1136</v>
      </c>
      <c r="P3335">
        <f t="shared" si="211"/>
        <v>25799.14</v>
      </c>
      <c r="Q3335">
        <v>29999</v>
      </c>
      <c r="R3335">
        <v>191</v>
      </c>
      <c r="S3335">
        <f t="shared" si="212"/>
        <v>2.5</v>
      </c>
    </row>
    <row r="3336" spans="1:19" x14ac:dyDescent="0.25">
      <c r="A3336" t="s">
        <v>68</v>
      </c>
      <c r="B3336" t="s">
        <v>7114</v>
      </c>
      <c r="C3336">
        <v>2001</v>
      </c>
      <c r="D3336">
        <f t="shared" si="209"/>
        <v>167355.2666</v>
      </c>
      <c r="E3336">
        <v>103990</v>
      </c>
      <c r="F3336" t="s">
        <v>7115</v>
      </c>
      <c r="G3336" t="s">
        <v>29</v>
      </c>
      <c r="H3336" t="s">
        <v>881</v>
      </c>
      <c r="I3336" t="s">
        <v>839</v>
      </c>
      <c r="J3336" t="s">
        <v>22</v>
      </c>
      <c r="K3336" t="s">
        <v>146</v>
      </c>
      <c r="L3336" t="s">
        <v>41</v>
      </c>
      <c r="M3336">
        <f t="shared" si="210"/>
        <v>0</v>
      </c>
      <c r="N3336" t="s">
        <v>24</v>
      </c>
      <c r="O3336" t="s">
        <v>1035</v>
      </c>
      <c r="P3336">
        <f t="shared" si="211"/>
        <v>9030</v>
      </c>
      <c r="Q3336">
        <v>10500</v>
      </c>
      <c r="R3336">
        <v>225</v>
      </c>
      <c r="S3336">
        <f t="shared" si="212"/>
        <v>3</v>
      </c>
    </row>
    <row r="3337" spans="1:19" x14ac:dyDescent="0.25">
      <c r="A3337" t="s">
        <v>148</v>
      </c>
      <c r="B3337" t="s">
        <v>3194</v>
      </c>
      <c r="C3337">
        <v>2022</v>
      </c>
      <c r="D3337">
        <f t="shared" si="209"/>
        <v>11265.38</v>
      </c>
      <c r="E3337">
        <v>7000</v>
      </c>
      <c r="F3337" t="s">
        <v>1432</v>
      </c>
      <c r="G3337" t="s">
        <v>29</v>
      </c>
      <c r="H3337" t="s">
        <v>3196</v>
      </c>
      <c r="I3337" t="s">
        <v>134</v>
      </c>
      <c r="J3337" t="s">
        <v>40</v>
      </c>
      <c r="K3337" t="s">
        <v>22</v>
      </c>
      <c r="L3337" t="s">
        <v>41</v>
      </c>
      <c r="M3337">
        <f t="shared" si="210"/>
        <v>0</v>
      </c>
      <c r="N3337" t="s">
        <v>24</v>
      </c>
      <c r="O3337" t="s">
        <v>1450</v>
      </c>
      <c r="P3337">
        <f t="shared" si="211"/>
        <v>43000</v>
      </c>
      <c r="Q3337">
        <v>50000</v>
      </c>
      <c r="R3337">
        <v>455</v>
      </c>
      <c r="S3337">
        <f t="shared" si="212"/>
        <v>6.2</v>
      </c>
    </row>
    <row r="3338" spans="1:19" x14ac:dyDescent="0.25">
      <c r="A3338" t="s">
        <v>148</v>
      </c>
      <c r="B3338" t="s">
        <v>4918</v>
      </c>
      <c r="C3338">
        <v>2023</v>
      </c>
      <c r="D3338">
        <f t="shared" si="209"/>
        <v>14484.06</v>
      </c>
      <c r="E3338">
        <v>9000</v>
      </c>
      <c r="F3338" t="s">
        <v>2851</v>
      </c>
      <c r="G3338" t="s">
        <v>29</v>
      </c>
      <c r="H3338" t="s">
        <v>1368</v>
      </c>
      <c r="I3338" t="s">
        <v>95</v>
      </c>
      <c r="J3338" t="s">
        <v>40</v>
      </c>
      <c r="K3338" t="s">
        <v>22</v>
      </c>
      <c r="L3338" t="s">
        <v>41</v>
      </c>
      <c r="M3338">
        <f t="shared" si="210"/>
        <v>0</v>
      </c>
      <c r="N3338" t="s">
        <v>24</v>
      </c>
      <c r="O3338" t="s">
        <v>469</v>
      </c>
      <c r="P3338">
        <f t="shared" si="211"/>
        <v>79120</v>
      </c>
      <c r="Q3338">
        <v>92000</v>
      </c>
      <c r="R3338">
        <v>490</v>
      </c>
      <c r="S3338">
        <f t="shared" si="212"/>
        <v>6.2</v>
      </c>
    </row>
    <row r="3339" spans="1:19" x14ac:dyDescent="0.25">
      <c r="A3339" t="s">
        <v>2213</v>
      </c>
      <c r="B3339" t="s">
        <v>4614</v>
      </c>
      <c r="C3339">
        <v>2007</v>
      </c>
      <c r="D3339">
        <f t="shared" si="209"/>
        <v>12552.852000000001</v>
      </c>
      <c r="E3339">
        <v>7800</v>
      </c>
      <c r="F3339" t="s">
        <v>4812</v>
      </c>
      <c r="G3339" t="s">
        <v>29</v>
      </c>
      <c r="H3339" t="s">
        <v>1886</v>
      </c>
      <c r="I3339" t="s">
        <v>247</v>
      </c>
      <c r="J3339" t="s">
        <v>61</v>
      </c>
      <c r="K3339" t="s">
        <v>22</v>
      </c>
      <c r="L3339" t="s">
        <v>41</v>
      </c>
      <c r="M3339">
        <f t="shared" si="210"/>
        <v>0</v>
      </c>
      <c r="N3339" t="s">
        <v>24</v>
      </c>
      <c r="O3339" t="s">
        <v>1716</v>
      </c>
      <c r="P3339">
        <f t="shared" si="211"/>
        <v>16340</v>
      </c>
      <c r="Q3339">
        <v>19000</v>
      </c>
      <c r="R3339">
        <v>260</v>
      </c>
      <c r="S3339">
        <f t="shared" si="212"/>
        <v>2</v>
      </c>
    </row>
    <row r="3340" spans="1:19" x14ac:dyDescent="0.25">
      <c r="A3340" t="s">
        <v>363</v>
      </c>
      <c r="B3340" t="s">
        <v>1051</v>
      </c>
      <c r="C3340">
        <v>2017</v>
      </c>
      <c r="D3340">
        <f t="shared" si="209"/>
        <v>111509.55925999999</v>
      </c>
      <c r="E3340">
        <v>69289</v>
      </c>
      <c r="F3340" t="s">
        <v>7116</v>
      </c>
      <c r="G3340" t="s">
        <v>29</v>
      </c>
      <c r="H3340" t="s">
        <v>1053</v>
      </c>
      <c r="I3340" t="s">
        <v>21</v>
      </c>
      <c r="J3340" t="s">
        <v>33</v>
      </c>
      <c r="K3340" t="s">
        <v>22</v>
      </c>
      <c r="L3340" t="s">
        <v>23</v>
      </c>
      <c r="M3340">
        <f t="shared" si="210"/>
        <v>1</v>
      </c>
      <c r="N3340" t="s">
        <v>24</v>
      </c>
      <c r="O3340" t="s">
        <v>7117</v>
      </c>
      <c r="P3340">
        <f t="shared" si="211"/>
        <v>18057.419999999998</v>
      </c>
      <c r="Q3340">
        <v>20997</v>
      </c>
      <c r="R3340">
        <v>304</v>
      </c>
      <c r="S3340">
        <f t="shared" si="212"/>
        <v>3.6</v>
      </c>
    </row>
    <row r="3341" spans="1:19" x14ac:dyDescent="0.25">
      <c r="A3341" t="s">
        <v>97</v>
      </c>
      <c r="B3341" t="s">
        <v>1100</v>
      </c>
      <c r="C3341">
        <v>2011</v>
      </c>
      <c r="D3341">
        <f t="shared" si="209"/>
        <v>170590.04</v>
      </c>
      <c r="E3341">
        <v>106000</v>
      </c>
      <c r="F3341" t="s">
        <v>2816</v>
      </c>
      <c r="G3341" t="s">
        <v>29</v>
      </c>
      <c r="H3341" t="s">
        <v>2811</v>
      </c>
      <c r="I3341" t="s">
        <v>247</v>
      </c>
      <c r="J3341" t="s">
        <v>118</v>
      </c>
      <c r="K3341" t="s">
        <v>33</v>
      </c>
      <c r="L3341" t="s">
        <v>23</v>
      </c>
      <c r="M3341">
        <f t="shared" si="210"/>
        <v>1</v>
      </c>
      <c r="N3341" t="s">
        <v>24</v>
      </c>
      <c r="O3341" t="s">
        <v>7118</v>
      </c>
      <c r="P3341">
        <f t="shared" si="211"/>
        <v>14276</v>
      </c>
      <c r="Q3341">
        <v>16600</v>
      </c>
      <c r="R3341">
        <v>270</v>
      </c>
      <c r="S3341">
        <f t="shared" si="212"/>
        <v>3.5</v>
      </c>
    </row>
    <row r="3342" spans="1:19" x14ac:dyDescent="0.25">
      <c r="A3342" t="s">
        <v>103</v>
      </c>
      <c r="B3342" t="s">
        <v>2107</v>
      </c>
      <c r="C3342">
        <v>2020</v>
      </c>
      <c r="D3342">
        <f t="shared" si="209"/>
        <v>109435.12</v>
      </c>
      <c r="E3342">
        <v>68000</v>
      </c>
      <c r="F3342" t="s">
        <v>750</v>
      </c>
      <c r="G3342" t="s">
        <v>29</v>
      </c>
      <c r="H3342" t="s">
        <v>970</v>
      </c>
      <c r="I3342" t="s">
        <v>165</v>
      </c>
      <c r="J3342" t="s">
        <v>22</v>
      </c>
      <c r="K3342" t="s">
        <v>33</v>
      </c>
      <c r="L3342" t="s">
        <v>23</v>
      </c>
      <c r="M3342">
        <f t="shared" si="210"/>
        <v>1</v>
      </c>
      <c r="N3342" t="s">
        <v>24</v>
      </c>
      <c r="O3342" t="s">
        <v>383</v>
      </c>
      <c r="P3342">
        <f t="shared" si="211"/>
        <v>48159.14</v>
      </c>
      <c r="Q3342">
        <v>55999</v>
      </c>
      <c r="R3342">
        <v>450</v>
      </c>
      <c r="S3342">
        <f t="shared" si="212"/>
        <v>3.5</v>
      </c>
    </row>
    <row r="3343" spans="1:19" x14ac:dyDescent="0.25">
      <c r="A3343" t="s">
        <v>97</v>
      </c>
      <c r="B3343" t="s">
        <v>2369</v>
      </c>
      <c r="C3343">
        <v>2019</v>
      </c>
      <c r="D3343">
        <f t="shared" si="209"/>
        <v>22253.953519999999</v>
      </c>
      <c r="E3343">
        <v>13828</v>
      </c>
      <c r="F3343" t="s">
        <v>7119</v>
      </c>
      <c r="G3343" t="s">
        <v>46</v>
      </c>
      <c r="H3343" t="s">
        <v>2868</v>
      </c>
      <c r="I3343" t="s">
        <v>521</v>
      </c>
      <c r="J3343" t="s">
        <v>40</v>
      </c>
      <c r="K3343" t="s">
        <v>22</v>
      </c>
      <c r="L3343" t="s">
        <v>41</v>
      </c>
      <c r="M3343">
        <f t="shared" si="210"/>
        <v>0</v>
      </c>
      <c r="N3343" t="s">
        <v>24</v>
      </c>
      <c r="O3343" t="s">
        <v>805</v>
      </c>
      <c r="P3343">
        <f t="shared" si="211"/>
        <v>36980</v>
      </c>
      <c r="Q3343">
        <v>43000</v>
      </c>
      <c r="R3343">
        <v>306</v>
      </c>
      <c r="S3343">
        <f t="shared" si="212"/>
        <v>3.5</v>
      </c>
    </row>
    <row r="3344" spans="1:19" x14ac:dyDescent="0.25">
      <c r="A3344" t="s">
        <v>50</v>
      </c>
      <c r="B3344" t="s">
        <v>2581</v>
      </c>
      <c r="C3344">
        <v>2018</v>
      </c>
      <c r="D3344">
        <f t="shared" si="209"/>
        <v>63729.864000000001</v>
      </c>
      <c r="E3344">
        <v>39600</v>
      </c>
      <c r="F3344" t="s">
        <v>7120</v>
      </c>
      <c r="G3344" t="s">
        <v>29</v>
      </c>
      <c r="H3344" t="s">
        <v>782</v>
      </c>
      <c r="I3344" t="s">
        <v>107</v>
      </c>
      <c r="J3344" t="s">
        <v>118</v>
      </c>
      <c r="K3344" t="s">
        <v>22</v>
      </c>
      <c r="L3344" t="s">
        <v>41</v>
      </c>
      <c r="M3344">
        <f t="shared" si="210"/>
        <v>0</v>
      </c>
      <c r="N3344" t="s">
        <v>24</v>
      </c>
      <c r="O3344" t="s">
        <v>4050</v>
      </c>
      <c r="P3344">
        <f t="shared" si="211"/>
        <v>23219.14</v>
      </c>
      <c r="Q3344">
        <v>26999</v>
      </c>
      <c r="R3344">
        <v>220</v>
      </c>
      <c r="S3344">
        <f t="shared" si="212"/>
        <v>2</v>
      </c>
    </row>
    <row r="3345" spans="1:19" x14ac:dyDescent="0.25">
      <c r="A3345" t="s">
        <v>210</v>
      </c>
      <c r="B3345" t="s">
        <v>2839</v>
      </c>
      <c r="C3345">
        <v>2003</v>
      </c>
      <c r="D3345">
        <f t="shared" si="209"/>
        <v>148059.28</v>
      </c>
      <c r="E3345">
        <v>92000</v>
      </c>
      <c r="F3345" t="s">
        <v>2603</v>
      </c>
      <c r="G3345" t="s">
        <v>29</v>
      </c>
      <c r="H3345" t="s">
        <v>2840</v>
      </c>
      <c r="I3345" t="s">
        <v>454</v>
      </c>
      <c r="J3345" t="s">
        <v>226</v>
      </c>
      <c r="K3345" t="s">
        <v>22</v>
      </c>
      <c r="L3345" t="s">
        <v>41</v>
      </c>
      <c r="M3345">
        <f t="shared" si="210"/>
        <v>0</v>
      </c>
      <c r="N3345" t="s">
        <v>24</v>
      </c>
      <c r="O3345" t="s">
        <v>683</v>
      </c>
      <c r="P3345">
        <f t="shared" si="211"/>
        <v>10750</v>
      </c>
      <c r="Q3345">
        <v>12500</v>
      </c>
      <c r="R3345">
        <v>150</v>
      </c>
      <c r="S3345">
        <f t="shared" si="212"/>
        <v>2.4</v>
      </c>
    </row>
    <row r="3346" spans="1:19" x14ac:dyDescent="0.25">
      <c r="A3346" t="s">
        <v>97</v>
      </c>
      <c r="B3346" t="s">
        <v>4249</v>
      </c>
      <c r="C3346">
        <v>2022</v>
      </c>
      <c r="D3346">
        <f t="shared" si="209"/>
        <v>8078.8868000000002</v>
      </c>
      <c r="E3346">
        <v>5020</v>
      </c>
      <c r="F3346" t="s">
        <v>7121</v>
      </c>
      <c r="G3346" t="s">
        <v>29</v>
      </c>
      <c r="H3346" t="s">
        <v>4251</v>
      </c>
      <c r="I3346" t="s">
        <v>72</v>
      </c>
      <c r="J3346" t="s">
        <v>22</v>
      </c>
      <c r="K3346" t="s">
        <v>33</v>
      </c>
      <c r="L3346" t="s">
        <v>41</v>
      </c>
      <c r="M3346">
        <f t="shared" si="210"/>
        <v>0</v>
      </c>
      <c r="N3346" t="s">
        <v>24</v>
      </c>
      <c r="O3346" t="s">
        <v>566</v>
      </c>
      <c r="P3346">
        <f t="shared" si="211"/>
        <v>31390</v>
      </c>
      <c r="Q3346">
        <v>36500</v>
      </c>
      <c r="R3346">
        <v>278</v>
      </c>
      <c r="S3346">
        <f t="shared" si="212"/>
        <v>3.5</v>
      </c>
    </row>
    <row r="3347" spans="1:19" x14ac:dyDescent="0.25">
      <c r="A3347" t="s">
        <v>148</v>
      </c>
      <c r="B3347" t="s">
        <v>6118</v>
      </c>
      <c r="C3347">
        <v>2007</v>
      </c>
      <c r="D3347">
        <f t="shared" si="209"/>
        <v>173486.85200000001</v>
      </c>
      <c r="E3347">
        <v>107800</v>
      </c>
      <c r="F3347" t="s">
        <v>7122</v>
      </c>
      <c r="G3347" t="s">
        <v>29</v>
      </c>
      <c r="H3347" t="s">
        <v>7123</v>
      </c>
      <c r="I3347" t="s">
        <v>72</v>
      </c>
      <c r="J3347" t="s">
        <v>22</v>
      </c>
      <c r="K3347" t="s">
        <v>22</v>
      </c>
      <c r="L3347" t="s">
        <v>23</v>
      </c>
      <c r="M3347">
        <f t="shared" si="210"/>
        <v>1</v>
      </c>
      <c r="N3347" t="s">
        <v>24</v>
      </c>
      <c r="O3347" t="s">
        <v>1096</v>
      </c>
      <c r="P3347">
        <f t="shared" si="211"/>
        <v>12900</v>
      </c>
      <c r="Q3347">
        <v>15000</v>
      </c>
      <c r="R3347">
        <v>395</v>
      </c>
      <c r="S3347">
        <f t="shared" si="212"/>
        <v>6</v>
      </c>
    </row>
    <row r="3348" spans="1:19" x14ac:dyDescent="0.25">
      <c r="A3348" t="s">
        <v>50</v>
      </c>
      <c r="B3348" t="s">
        <v>369</v>
      </c>
      <c r="C3348">
        <v>2019</v>
      </c>
      <c r="D3348">
        <f t="shared" si="209"/>
        <v>38345.744180000002</v>
      </c>
      <c r="E3348">
        <v>23827</v>
      </c>
      <c r="F3348" t="s">
        <v>7124</v>
      </c>
      <c r="G3348" t="s">
        <v>29</v>
      </c>
      <c r="H3348" t="s">
        <v>371</v>
      </c>
      <c r="I3348" t="s">
        <v>48</v>
      </c>
      <c r="J3348" t="s">
        <v>33</v>
      </c>
      <c r="K3348" t="s">
        <v>22</v>
      </c>
      <c r="L3348" t="s">
        <v>41</v>
      </c>
      <c r="M3348">
        <f t="shared" si="210"/>
        <v>0</v>
      </c>
      <c r="N3348" t="s">
        <v>24</v>
      </c>
      <c r="O3348" t="s">
        <v>4167</v>
      </c>
      <c r="P3348">
        <f t="shared" si="211"/>
        <v>30095.7</v>
      </c>
      <c r="Q3348">
        <v>34995</v>
      </c>
      <c r="R3348">
        <v>248</v>
      </c>
      <c r="S3348">
        <f t="shared" si="212"/>
        <v>2</v>
      </c>
    </row>
    <row r="3349" spans="1:19" x14ac:dyDescent="0.25">
      <c r="A3349" t="s">
        <v>50</v>
      </c>
      <c r="B3349" t="s">
        <v>7125</v>
      </c>
      <c r="C3349">
        <v>2020</v>
      </c>
      <c r="D3349">
        <f t="shared" si="209"/>
        <v>40716.302000000003</v>
      </c>
      <c r="E3349">
        <v>25300</v>
      </c>
      <c r="F3349" t="s">
        <v>7126</v>
      </c>
      <c r="G3349" t="s">
        <v>46</v>
      </c>
      <c r="H3349" t="s">
        <v>2253</v>
      </c>
      <c r="I3349" t="s">
        <v>48</v>
      </c>
      <c r="J3349" t="s">
        <v>118</v>
      </c>
      <c r="K3349" t="s">
        <v>146</v>
      </c>
      <c r="L3349" t="s">
        <v>41</v>
      </c>
      <c r="M3349">
        <f t="shared" si="210"/>
        <v>0</v>
      </c>
      <c r="N3349" t="s">
        <v>24</v>
      </c>
      <c r="O3349" t="s">
        <v>3769</v>
      </c>
      <c r="P3349">
        <f t="shared" si="211"/>
        <v>34314</v>
      </c>
      <c r="Q3349">
        <v>39900</v>
      </c>
      <c r="R3349">
        <v>335</v>
      </c>
      <c r="S3349">
        <f t="shared" si="212"/>
        <v>3</v>
      </c>
    </row>
    <row r="3350" spans="1:19" x14ac:dyDescent="0.25">
      <c r="A3350" t="s">
        <v>120</v>
      </c>
      <c r="B3350" t="s">
        <v>243</v>
      </c>
      <c r="C3350">
        <v>2016</v>
      </c>
      <c r="D3350">
        <f t="shared" si="209"/>
        <v>642126.66</v>
      </c>
      <c r="E3350">
        <v>399000</v>
      </c>
      <c r="F3350" t="s">
        <v>7127</v>
      </c>
      <c r="G3350" t="s">
        <v>245</v>
      </c>
      <c r="H3350" t="s">
        <v>877</v>
      </c>
      <c r="I3350" t="s">
        <v>247</v>
      </c>
      <c r="J3350" t="s">
        <v>61</v>
      </c>
      <c r="K3350" t="s">
        <v>136</v>
      </c>
      <c r="L3350" t="s">
        <v>23</v>
      </c>
      <c r="M3350">
        <f t="shared" si="210"/>
        <v>1</v>
      </c>
      <c r="N3350" t="s">
        <v>24</v>
      </c>
      <c r="O3350" t="s">
        <v>1201</v>
      </c>
      <c r="P3350">
        <f t="shared" si="211"/>
        <v>21070</v>
      </c>
      <c r="Q3350">
        <v>24500</v>
      </c>
      <c r="R3350">
        <v>188</v>
      </c>
      <c r="S3350">
        <f t="shared" si="212"/>
        <v>3</v>
      </c>
    </row>
    <row r="3351" spans="1:19" x14ac:dyDescent="0.25">
      <c r="A3351" t="s">
        <v>277</v>
      </c>
      <c r="B3351" t="s">
        <v>3463</v>
      </c>
      <c r="C3351">
        <v>2005</v>
      </c>
      <c r="D3351">
        <f t="shared" si="209"/>
        <v>74351.508000000002</v>
      </c>
      <c r="E3351">
        <v>46200</v>
      </c>
      <c r="F3351" t="s">
        <v>5862</v>
      </c>
      <c r="G3351" t="s">
        <v>29</v>
      </c>
      <c r="H3351" t="s">
        <v>4058</v>
      </c>
      <c r="I3351" t="s">
        <v>134</v>
      </c>
      <c r="J3351" t="s">
        <v>61</v>
      </c>
      <c r="K3351" t="s">
        <v>22</v>
      </c>
      <c r="L3351" t="s">
        <v>41</v>
      </c>
      <c r="M3351">
        <f t="shared" si="210"/>
        <v>0</v>
      </c>
      <c r="N3351" t="s">
        <v>24</v>
      </c>
      <c r="O3351" t="s">
        <v>2783</v>
      </c>
      <c r="P3351">
        <f t="shared" si="211"/>
        <v>42999.14</v>
      </c>
      <c r="Q3351">
        <v>49999</v>
      </c>
      <c r="R3351">
        <v>325</v>
      </c>
      <c r="S3351">
        <f t="shared" si="212"/>
        <v>3.6</v>
      </c>
    </row>
    <row r="3352" spans="1:19" x14ac:dyDescent="0.25">
      <c r="A3352" t="s">
        <v>148</v>
      </c>
      <c r="B3352" t="s">
        <v>5194</v>
      </c>
      <c r="C3352">
        <v>2022</v>
      </c>
      <c r="D3352">
        <f t="shared" si="209"/>
        <v>5082.2957200000001</v>
      </c>
      <c r="E3352">
        <v>3158</v>
      </c>
      <c r="F3352" t="s">
        <v>776</v>
      </c>
      <c r="G3352" t="s">
        <v>29</v>
      </c>
      <c r="H3352" t="s">
        <v>1368</v>
      </c>
      <c r="I3352" t="s">
        <v>95</v>
      </c>
      <c r="J3352" t="s">
        <v>214</v>
      </c>
      <c r="K3352" t="s">
        <v>214</v>
      </c>
      <c r="L3352" t="s">
        <v>41</v>
      </c>
      <c r="M3352">
        <f t="shared" si="210"/>
        <v>0</v>
      </c>
      <c r="N3352" t="s">
        <v>24</v>
      </c>
      <c r="O3352" t="s">
        <v>7128</v>
      </c>
      <c r="P3352">
        <f t="shared" si="211"/>
        <v>73950.539999999994</v>
      </c>
      <c r="Q3352">
        <v>85989</v>
      </c>
      <c r="R3352">
        <v>490</v>
      </c>
      <c r="S3352">
        <f t="shared" si="212"/>
        <v>6.2</v>
      </c>
    </row>
    <row r="3353" spans="1:19" x14ac:dyDescent="0.25">
      <c r="A3353" t="s">
        <v>503</v>
      </c>
      <c r="B3353" t="s">
        <v>1464</v>
      </c>
      <c r="C3353">
        <v>2021</v>
      </c>
      <c r="D3353">
        <f t="shared" si="209"/>
        <v>41842.839999999997</v>
      </c>
      <c r="E3353">
        <v>26000</v>
      </c>
      <c r="F3353" t="s">
        <v>895</v>
      </c>
      <c r="G3353" t="s">
        <v>29</v>
      </c>
      <c r="H3353" t="s">
        <v>271</v>
      </c>
      <c r="I3353" t="s">
        <v>72</v>
      </c>
      <c r="J3353" t="s">
        <v>118</v>
      </c>
      <c r="K3353" t="s">
        <v>22</v>
      </c>
      <c r="L3353" t="s">
        <v>41</v>
      </c>
      <c r="M3353">
        <f t="shared" si="210"/>
        <v>0</v>
      </c>
      <c r="N3353" t="s">
        <v>24</v>
      </c>
      <c r="O3353" t="s">
        <v>6822</v>
      </c>
      <c r="P3353">
        <f t="shared" si="211"/>
        <v>26574</v>
      </c>
      <c r="Q3353">
        <v>30900</v>
      </c>
      <c r="R3353">
        <v>228</v>
      </c>
      <c r="S3353">
        <f t="shared" si="212"/>
        <v>2</v>
      </c>
    </row>
    <row r="3354" spans="1:19" x14ac:dyDescent="0.25">
      <c r="A3354" t="s">
        <v>277</v>
      </c>
      <c r="B3354" t="s">
        <v>3463</v>
      </c>
      <c r="C3354">
        <v>2020</v>
      </c>
      <c r="D3354">
        <f t="shared" si="209"/>
        <v>20531.959719999999</v>
      </c>
      <c r="E3354">
        <v>12758</v>
      </c>
      <c r="F3354" t="s">
        <v>7129</v>
      </c>
      <c r="G3354" t="s">
        <v>29</v>
      </c>
      <c r="H3354" t="s">
        <v>6989</v>
      </c>
      <c r="I3354" t="s">
        <v>95</v>
      </c>
      <c r="J3354" t="s">
        <v>61</v>
      </c>
      <c r="K3354" t="s">
        <v>22</v>
      </c>
      <c r="L3354" t="s">
        <v>41</v>
      </c>
      <c r="M3354">
        <f t="shared" si="210"/>
        <v>0</v>
      </c>
      <c r="N3354" t="s">
        <v>24</v>
      </c>
      <c r="O3354" t="s">
        <v>3274</v>
      </c>
      <c r="P3354">
        <f t="shared" si="211"/>
        <v>92794</v>
      </c>
      <c r="Q3354">
        <v>107900</v>
      </c>
      <c r="R3354">
        <v>379</v>
      </c>
      <c r="S3354">
        <f t="shared" si="212"/>
        <v>3</v>
      </c>
    </row>
    <row r="3355" spans="1:19" x14ac:dyDescent="0.25">
      <c r="A3355" t="s">
        <v>148</v>
      </c>
      <c r="B3355" t="s">
        <v>1233</v>
      </c>
      <c r="C3355">
        <v>2007</v>
      </c>
      <c r="D3355">
        <f t="shared" si="209"/>
        <v>198753.49</v>
      </c>
      <c r="E3355">
        <v>123500</v>
      </c>
      <c r="F3355" t="s">
        <v>2605</v>
      </c>
      <c r="G3355" t="s">
        <v>29</v>
      </c>
      <c r="H3355" t="s">
        <v>1235</v>
      </c>
      <c r="I3355" t="s">
        <v>107</v>
      </c>
      <c r="J3355" t="s">
        <v>214</v>
      </c>
      <c r="K3355" t="s">
        <v>146</v>
      </c>
      <c r="L3355" t="s">
        <v>23</v>
      </c>
      <c r="M3355">
        <f t="shared" si="210"/>
        <v>1</v>
      </c>
      <c r="N3355" t="s">
        <v>24</v>
      </c>
      <c r="O3355" t="s">
        <v>543</v>
      </c>
      <c r="P3355">
        <f t="shared" si="211"/>
        <v>23220</v>
      </c>
      <c r="Q3355">
        <v>27000</v>
      </c>
      <c r="R3355">
        <v>400</v>
      </c>
      <c r="S3355">
        <f t="shared" si="212"/>
        <v>6</v>
      </c>
    </row>
    <row r="3356" spans="1:19" x14ac:dyDescent="0.25">
      <c r="A3356" t="s">
        <v>16</v>
      </c>
      <c r="B3356" t="s">
        <v>320</v>
      </c>
      <c r="C3356">
        <v>2018</v>
      </c>
      <c r="D3356">
        <f t="shared" si="209"/>
        <v>43194.685599999997</v>
      </c>
      <c r="E3356">
        <v>26840</v>
      </c>
      <c r="F3356" t="s">
        <v>7130</v>
      </c>
      <c r="G3356" t="s">
        <v>29</v>
      </c>
      <c r="H3356" t="s">
        <v>3820</v>
      </c>
      <c r="I3356" t="s">
        <v>134</v>
      </c>
      <c r="J3356" t="s">
        <v>118</v>
      </c>
      <c r="K3356" t="s">
        <v>22</v>
      </c>
      <c r="L3356" t="s">
        <v>41</v>
      </c>
      <c r="M3356">
        <f t="shared" si="210"/>
        <v>0</v>
      </c>
      <c r="N3356" t="s">
        <v>24</v>
      </c>
      <c r="O3356" t="s">
        <v>2551</v>
      </c>
      <c r="P3356">
        <f t="shared" si="211"/>
        <v>36550</v>
      </c>
      <c r="Q3356">
        <v>42500</v>
      </c>
      <c r="R3356">
        <v>460</v>
      </c>
      <c r="S3356">
        <f t="shared" si="212"/>
        <v>5</v>
      </c>
    </row>
    <row r="3357" spans="1:19" x14ac:dyDescent="0.25">
      <c r="A3357" t="s">
        <v>16</v>
      </c>
      <c r="B3357" t="s">
        <v>2473</v>
      </c>
      <c r="C3357">
        <v>2021</v>
      </c>
      <c r="D3357">
        <f t="shared" si="209"/>
        <v>28704.188239999999</v>
      </c>
      <c r="E3357">
        <v>17836</v>
      </c>
      <c r="F3357" t="s">
        <v>7131</v>
      </c>
      <c r="G3357" t="s">
        <v>29</v>
      </c>
      <c r="H3357" t="s">
        <v>53</v>
      </c>
      <c r="I3357" t="s">
        <v>31</v>
      </c>
      <c r="J3357" t="s">
        <v>61</v>
      </c>
      <c r="K3357" t="s">
        <v>813</v>
      </c>
      <c r="L3357" t="s">
        <v>41</v>
      </c>
      <c r="M3357">
        <f t="shared" si="210"/>
        <v>0</v>
      </c>
      <c r="N3357" t="s">
        <v>24</v>
      </c>
      <c r="O3357" t="s">
        <v>7132</v>
      </c>
      <c r="P3357">
        <f t="shared" si="211"/>
        <v>27462.38</v>
      </c>
      <c r="Q3357">
        <v>31933</v>
      </c>
      <c r="R3357" t="e">
        <v>#VALUE!</v>
      </c>
      <c r="S3357" t="e">
        <f t="shared" si="212"/>
        <v>#VALUE!</v>
      </c>
    </row>
    <row r="3358" spans="1:19" x14ac:dyDescent="0.25">
      <c r="A3358" t="s">
        <v>363</v>
      </c>
      <c r="B3358" t="s">
        <v>2556</v>
      </c>
      <c r="C3358">
        <v>2012</v>
      </c>
      <c r="D3358">
        <f t="shared" si="209"/>
        <v>184269.43</v>
      </c>
      <c r="E3358">
        <v>114500</v>
      </c>
      <c r="F3358" t="s">
        <v>7133</v>
      </c>
      <c r="G3358" t="s">
        <v>19</v>
      </c>
      <c r="H3358" t="s">
        <v>2388</v>
      </c>
      <c r="I3358" t="s">
        <v>72</v>
      </c>
      <c r="J3358" t="s">
        <v>22</v>
      </c>
      <c r="K3358" t="s">
        <v>22</v>
      </c>
      <c r="L3358" t="s">
        <v>41</v>
      </c>
      <c r="M3358">
        <f t="shared" si="210"/>
        <v>0</v>
      </c>
      <c r="N3358" t="s">
        <v>24</v>
      </c>
      <c r="O3358" t="s">
        <v>7134</v>
      </c>
      <c r="P3358">
        <f t="shared" si="211"/>
        <v>13846</v>
      </c>
      <c r="Q3358">
        <v>16100</v>
      </c>
      <c r="R3358">
        <v>403</v>
      </c>
      <c r="S3358">
        <f t="shared" si="212"/>
        <v>6.2</v>
      </c>
    </row>
    <row r="3359" spans="1:19" x14ac:dyDescent="0.25">
      <c r="A3359" t="s">
        <v>148</v>
      </c>
      <c r="B3359" t="s">
        <v>4918</v>
      </c>
      <c r="C3359">
        <v>2022</v>
      </c>
      <c r="D3359">
        <f t="shared" si="209"/>
        <v>8690.4359999999997</v>
      </c>
      <c r="E3359">
        <v>5400</v>
      </c>
      <c r="F3359" t="s">
        <v>144</v>
      </c>
      <c r="G3359" t="s">
        <v>29</v>
      </c>
      <c r="H3359" t="s">
        <v>1368</v>
      </c>
      <c r="I3359" t="s">
        <v>95</v>
      </c>
      <c r="J3359" t="s">
        <v>118</v>
      </c>
      <c r="K3359" t="s">
        <v>22</v>
      </c>
      <c r="L3359" t="s">
        <v>41</v>
      </c>
      <c r="M3359">
        <f t="shared" si="210"/>
        <v>0</v>
      </c>
      <c r="N3359" t="s">
        <v>24</v>
      </c>
      <c r="O3359" t="s">
        <v>3782</v>
      </c>
      <c r="P3359">
        <f t="shared" si="211"/>
        <v>77314</v>
      </c>
      <c r="Q3359">
        <v>89900</v>
      </c>
      <c r="R3359">
        <v>490</v>
      </c>
      <c r="S3359">
        <f t="shared" si="212"/>
        <v>6.2</v>
      </c>
    </row>
    <row r="3360" spans="1:19" x14ac:dyDescent="0.25">
      <c r="A3360" t="s">
        <v>97</v>
      </c>
      <c r="B3360" t="s">
        <v>493</v>
      </c>
      <c r="C3360">
        <v>2016</v>
      </c>
      <c r="D3360">
        <f t="shared" si="209"/>
        <v>28163.45</v>
      </c>
      <c r="E3360">
        <v>17500</v>
      </c>
      <c r="F3360" t="s">
        <v>176</v>
      </c>
      <c r="G3360" t="s">
        <v>29</v>
      </c>
      <c r="H3360" t="s">
        <v>588</v>
      </c>
      <c r="I3360" t="s">
        <v>72</v>
      </c>
      <c r="J3360" t="s">
        <v>214</v>
      </c>
      <c r="K3360" t="s">
        <v>33</v>
      </c>
      <c r="L3360" t="s">
        <v>41</v>
      </c>
      <c r="M3360">
        <f t="shared" si="210"/>
        <v>0</v>
      </c>
      <c r="N3360" t="s">
        <v>24</v>
      </c>
      <c r="O3360" t="s">
        <v>7135</v>
      </c>
      <c r="P3360">
        <f t="shared" si="211"/>
        <v>12986</v>
      </c>
      <c r="Q3360">
        <v>15100</v>
      </c>
      <c r="R3360">
        <v>132</v>
      </c>
      <c r="S3360">
        <f t="shared" si="212"/>
        <v>1.8</v>
      </c>
    </row>
    <row r="3361" spans="1:19" x14ac:dyDescent="0.25">
      <c r="A3361" t="s">
        <v>148</v>
      </c>
      <c r="B3361" t="s">
        <v>6065</v>
      </c>
      <c r="C3361">
        <v>2017</v>
      </c>
      <c r="D3361">
        <f t="shared" si="209"/>
        <v>90123.04</v>
      </c>
      <c r="E3361">
        <v>56000</v>
      </c>
      <c r="F3361" t="s">
        <v>3799</v>
      </c>
      <c r="G3361" t="s">
        <v>29</v>
      </c>
      <c r="H3361" t="s">
        <v>6066</v>
      </c>
      <c r="I3361" t="s">
        <v>72</v>
      </c>
      <c r="J3361" t="s">
        <v>40</v>
      </c>
      <c r="K3361" t="s">
        <v>136</v>
      </c>
      <c r="L3361" t="s">
        <v>41</v>
      </c>
      <c r="M3361">
        <f t="shared" si="210"/>
        <v>0</v>
      </c>
      <c r="N3361" t="s">
        <v>24</v>
      </c>
      <c r="O3361" t="s">
        <v>7136</v>
      </c>
      <c r="P3361">
        <f t="shared" si="211"/>
        <v>38356</v>
      </c>
      <c r="Q3361">
        <v>44600</v>
      </c>
      <c r="R3361">
        <v>285</v>
      </c>
      <c r="S3361">
        <f t="shared" si="212"/>
        <v>4.8</v>
      </c>
    </row>
    <row r="3362" spans="1:19" x14ac:dyDescent="0.25">
      <c r="A3362" t="s">
        <v>148</v>
      </c>
      <c r="B3362" t="s">
        <v>7137</v>
      </c>
      <c r="C3362">
        <v>2020</v>
      </c>
      <c r="D3362">
        <f t="shared" si="209"/>
        <v>33474.271999999997</v>
      </c>
      <c r="E3362">
        <v>20800</v>
      </c>
      <c r="F3362" t="s">
        <v>7138</v>
      </c>
      <c r="G3362" t="s">
        <v>29</v>
      </c>
      <c r="H3362" t="s">
        <v>2933</v>
      </c>
      <c r="I3362" t="s">
        <v>21</v>
      </c>
      <c r="J3362" t="s">
        <v>22</v>
      </c>
      <c r="K3362" t="s">
        <v>146</v>
      </c>
      <c r="L3362" t="s">
        <v>41</v>
      </c>
      <c r="M3362">
        <f t="shared" si="210"/>
        <v>0</v>
      </c>
      <c r="N3362" t="s">
        <v>24</v>
      </c>
      <c r="O3362" t="s">
        <v>1716</v>
      </c>
      <c r="P3362">
        <f t="shared" si="211"/>
        <v>16340</v>
      </c>
      <c r="Q3362">
        <v>19000</v>
      </c>
      <c r="R3362">
        <v>138</v>
      </c>
      <c r="S3362">
        <f t="shared" si="212"/>
        <v>1.4</v>
      </c>
    </row>
    <row r="3363" spans="1:19" x14ac:dyDescent="0.25">
      <c r="A3363" t="s">
        <v>426</v>
      </c>
      <c r="B3363" t="s">
        <v>7139</v>
      </c>
      <c r="C3363">
        <v>2015</v>
      </c>
      <c r="D3363">
        <f t="shared" si="209"/>
        <v>173073.25162</v>
      </c>
      <c r="E3363">
        <v>107543</v>
      </c>
      <c r="F3363" t="s">
        <v>7140</v>
      </c>
      <c r="G3363" t="s">
        <v>29</v>
      </c>
      <c r="H3363" t="s">
        <v>2496</v>
      </c>
      <c r="I3363" t="s">
        <v>107</v>
      </c>
      <c r="J3363" t="s">
        <v>22</v>
      </c>
      <c r="K3363" t="s">
        <v>22</v>
      </c>
      <c r="L3363" t="s">
        <v>41</v>
      </c>
      <c r="M3363">
        <f t="shared" si="210"/>
        <v>0</v>
      </c>
      <c r="N3363" t="s">
        <v>24</v>
      </c>
      <c r="O3363" t="s">
        <v>7141</v>
      </c>
      <c r="P3363">
        <f t="shared" si="211"/>
        <v>11352</v>
      </c>
      <c r="Q3363">
        <v>13200</v>
      </c>
      <c r="R3363">
        <v>170</v>
      </c>
      <c r="S3363">
        <f t="shared" si="212"/>
        <v>1.8</v>
      </c>
    </row>
    <row r="3364" spans="1:19" x14ac:dyDescent="0.25">
      <c r="A3364" t="s">
        <v>130</v>
      </c>
      <c r="B3364" t="s">
        <v>7142</v>
      </c>
      <c r="C3364">
        <v>2012</v>
      </c>
      <c r="D3364">
        <f t="shared" si="209"/>
        <v>331524.03999999998</v>
      </c>
      <c r="E3364">
        <v>206000</v>
      </c>
      <c r="F3364" t="s">
        <v>3871</v>
      </c>
      <c r="G3364" t="s">
        <v>29</v>
      </c>
      <c r="H3364" t="s">
        <v>7143</v>
      </c>
      <c r="I3364" t="s">
        <v>107</v>
      </c>
      <c r="J3364" t="s">
        <v>22</v>
      </c>
      <c r="K3364" t="s">
        <v>22</v>
      </c>
      <c r="L3364" t="s">
        <v>41</v>
      </c>
      <c r="M3364">
        <f t="shared" si="210"/>
        <v>0</v>
      </c>
      <c r="N3364" t="s">
        <v>24</v>
      </c>
      <c r="O3364" t="s">
        <v>989</v>
      </c>
      <c r="P3364">
        <f t="shared" si="211"/>
        <v>4300</v>
      </c>
      <c r="Q3364">
        <v>5000</v>
      </c>
      <c r="R3364">
        <v>266</v>
      </c>
      <c r="S3364">
        <f t="shared" si="212"/>
        <v>4</v>
      </c>
    </row>
    <row r="3365" spans="1:19" x14ac:dyDescent="0.25">
      <c r="A3365" t="s">
        <v>16</v>
      </c>
      <c r="B3365" t="s">
        <v>2652</v>
      </c>
      <c r="C3365">
        <v>2018</v>
      </c>
      <c r="D3365">
        <f t="shared" si="209"/>
        <v>59706.514000000003</v>
      </c>
      <c r="E3365">
        <v>37100</v>
      </c>
      <c r="F3365" t="s">
        <v>958</v>
      </c>
      <c r="G3365" t="s">
        <v>19</v>
      </c>
      <c r="H3365" t="s">
        <v>7144</v>
      </c>
      <c r="I3365" t="s">
        <v>165</v>
      </c>
      <c r="J3365" t="s">
        <v>22</v>
      </c>
      <c r="K3365" t="s">
        <v>22</v>
      </c>
      <c r="L3365" t="s">
        <v>41</v>
      </c>
      <c r="M3365">
        <f t="shared" si="210"/>
        <v>0</v>
      </c>
      <c r="N3365" t="s">
        <v>24</v>
      </c>
      <c r="O3365" t="s">
        <v>2540</v>
      </c>
      <c r="P3365">
        <f t="shared" si="211"/>
        <v>39560</v>
      </c>
      <c r="Q3365">
        <v>46000</v>
      </c>
      <c r="R3365">
        <v>395</v>
      </c>
      <c r="S3365">
        <f t="shared" si="212"/>
        <v>5</v>
      </c>
    </row>
    <row r="3366" spans="1:19" x14ac:dyDescent="0.25">
      <c r="A3366" t="s">
        <v>84</v>
      </c>
      <c r="B3366" t="s">
        <v>7145</v>
      </c>
      <c r="C3366">
        <v>2019</v>
      </c>
      <c r="D3366">
        <f t="shared" si="209"/>
        <v>31885.853419999999</v>
      </c>
      <c r="E3366">
        <v>19813</v>
      </c>
      <c r="F3366" t="s">
        <v>7146</v>
      </c>
      <c r="G3366" t="s">
        <v>29</v>
      </c>
      <c r="H3366" t="s">
        <v>2355</v>
      </c>
      <c r="I3366" t="s">
        <v>95</v>
      </c>
      <c r="J3366" t="s">
        <v>61</v>
      </c>
      <c r="K3366" t="s">
        <v>146</v>
      </c>
      <c r="L3366" t="s">
        <v>41</v>
      </c>
      <c r="M3366">
        <f t="shared" si="210"/>
        <v>0</v>
      </c>
      <c r="N3366" t="s">
        <v>24</v>
      </c>
      <c r="O3366" t="s">
        <v>4454</v>
      </c>
      <c r="P3366">
        <f t="shared" si="211"/>
        <v>44634</v>
      </c>
      <c r="Q3366">
        <v>51900</v>
      </c>
      <c r="R3366">
        <v>380</v>
      </c>
      <c r="S3366">
        <f t="shared" si="212"/>
        <v>3</v>
      </c>
    </row>
    <row r="3367" spans="1:19" x14ac:dyDescent="0.25">
      <c r="A3367" t="s">
        <v>201</v>
      </c>
      <c r="B3367" t="s">
        <v>2088</v>
      </c>
      <c r="C3367">
        <v>2010</v>
      </c>
      <c r="D3367">
        <f t="shared" si="209"/>
        <v>335259.31813999999</v>
      </c>
      <c r="E3367">
        <v>208321</v>
      </c>
      <c r="F3367" t="s">
        <v>7147</v>
      </c>
      <c r="G3367" t="s">
        <v>29</v>
      </c>
      <c r="H3367" t="s">
        <v>225</v>
      </c>
      <c r="I3367" t="s">
        <v>72</v>
      </c>
      <c r="J3367" t="s">
        <v>118</v>
      </c>
      <c r="K3367" t="s">
        <v>146</v>
      </c>
      <c r="L3367" t="s">
        <v>41</v>
      </c>
      <c r="M3367">
        <f t="shared" si="210"/>
        <v>0</v>
      </c>
      <c r="N3367" t="s">
        <v>24</v>
      </c>
      <c r="O3367" t="s">
        <v>4081</v>
      </c>
      <c r="P3367">
        <f t="shared" si="211"/>
        <v>3010</v>
      </c>
      <c r="Q3367">
        <v>3500</v>
      </c>
      <c r="R3367">
        <v>173</v>
      </c>
      <c r="S3367">
        <f t="shared" si="212"/>
        <v>2.7</v>
      </c>
    </row>
    <row r="3368" spans="1:19" x14ac:dyDescent="0.25">
      <c r="A3368" t="s">
        <v>35</v>
      </c>
      <c r="B3368" t="s">
        <v>6215</v>
      </c>
      <c r="C3368">
        <v>2012</v>
      </c>
      <c r="D3368">
        <f t="shared" si="209"/>
        <v>321868</v>
      </c>
      <c r="E3368">
        <v>200000</v>
      </c>
      <c r="F3368" t="s">
        <v>7148</v>
      </c>
      <c r="G3368" t="s">
        <v>29</v>
      </c>
      <c r="H3368" t="s">
        <v>3997</v>
      </c>
      <c r="I3368" t="s">
        <v>107</v>
      </c>
      <c r="J3368" t="s">
        <v>118</v>
      </c>
      <c r="K3368" t="s">
        <v>146</v>
      </c>
      <c r="L3368" t="s">
        <v>23</v>
      </c>
      <c r="M3368">
        <f t="shared" si="210"/>
        <v>1</v>
      </c>
      <c r="N3368" t="s">
        <v>24</v>
      </c>
      <c r="O3368" t="s">
        <v>578</v>
      </c>
      <c r="P3368">
        <f t="shared" si="211"/>
        <v>8595.7000000000007</v>
      </c>
      <c r="Q3368">
        <v>9995</v>
      </c>
      <c r="R3368">
        <v>380</v>
      </c>
      <c r="S3368">
        <f t="shared" si="212"/>
        <v>4.5999999999999996</v>
      </c>
    </row>
    <row r="3369" spans="1:19" x14ac:dyDescent="0.25">
      <c r="A3369" t="s">
        <v>268</v>
      </c>
      <c r="B3369" t="s">
        <v>4622</v>
      </c>
      <c r="C3369">
        <v>2012</v>
      </c>
      <c r="D3369">
        <f t="shared" si="209"/>
        <v>106216.44</v>
      </c>
      <c r="E3369">
        <v>66000</v>
      </c>
      <c r="F3369" t="s">
        <v>432</v>
      </c>
      <c r="G3369" t="s">
        <v>29</v>
      </c>
      <c r="H3369" t="s">
        <v>2437</v>
      </c>
      <c r="I3369" t="s">
        <v>21</v>
      </c>
      <c r="J3369" t="s">
        <v>118</v>
      </c>
      <c r="K3369" t="s">
        <v>22</v>
      </c>
      <c r="L3369" t="s">
        <v>41</v>
      </c>
      <c r="M3369">
        <f t="shared" si="210"/>
        <v>0</v>
      </c>
      <c r="N3369" t="s">
        <v>24</v>
      </c>
      <c r="O3369" t="s">
        <v>2136</v>
      </c>
      <c r="P3369">
        <f t="shared" si="211"/>
        <v>9459.14</v>
      </c>
      <c r="Q3369">
        <v>10999</v>
      </c>
      <c r="R3369">
        <v>181</v>
      </c>
      <c r="S3369">
        <f t="shared" si="212"/>
        <v>1.6</v>
      </c>
    </row>
    <row r="3370" spans="1:19" x14ac:dyDescent="0.25">
      <c r="A3370" t="s">
        <v>232</v>
      </c>
      <c r="B3370" t="s">
        <v>7149</v>
      </c>
      <c r="C3370">
        <v>2018</v>
      </c>
      <c r="D3370">
        <f t="shared" si="209"/>
        <v>65982.94</v>
      </c>
      <c r="E3370">
        <v>41000</v>
      </c>
      <c r="F3370" t="s">
        <v>626</v>
      </c>
      <c r="G3370" t="s">
        <v>29</v>
      </c>
      <c r="H3370" t="s">
        <v>2305</v>
      </c>
      <c r="I3370" t="s">
        <v>95</v>
      </c>
      <c r="J3370" t="s">
        <v>33</v>
      </c>
      <c r="K3370" t="s">
        <v>33</v>
      </c>
      <c r="L3370" t="s">
        <v>41</v>
      </c>
      <c r="M3370">
        <f t="shared" si="210"/>
        <v>0</v>
      </c>
      <c r="N3370" t="s">
        <v>24</v>
      </c>
      <c r="O3370" t="s">
        <v>4888</v>
      </c>
      <c r="P3370">
        <f t="shared" si="211"/>
        <v>97180</v>
      </c>
      <c r="Q3370">
        <v>113000</v>
      </c>
      <c r="R3370">
        <v>600</v>
      </c>
      <c r="S3370">
        <f t="shared" si="212"/>
        <v>6</v>
      </c>
    </row>
    <row r="3371" spans="1:19" x14ac:dyDescent="0.25">
      <c r="A3371" t="s">
        <v>328</v>
      </c>
      <c r="B3371" t="s">
        <v>4928</v>
      </c>
      <c r="C3371">
        <v>2019</v>
      </c>
      <c r="D3371">
        <f t="shared" si="209"/>
        <v>33189.418819999999</v>
      </c>
      <c r="E3371">
        <v>20623</v>
      </c>
      <c r="F3371" t="s">
        <v>7150</v>
      </c>
      <c r="G3371" t="s">
        <v>29</v>
      </c>
      <c r="H3371" t="s">
        <v>4930</v>
      </c>
      <c r="I3371" t="s">
        <v>72</v>
      </c>
      <c r="J3371" t="s">
        <v>61</v>
      </c>
      <c r="K3371" t="s">
        <v>22</v>
      </c>
      <c r="L3371" t="s">
        <v>41</v>
      </c>
      <c r="M3371">
        <f t="shared" si="210"/>
        <v>0</v>
      </c>
      <c r="N3371" t="s">
        <v>24</v>
      </c>
      <c r="O3371" t="s">
        <v>1015</v>
      </c>
      <c r="P3371">
        <f t="shared" si="211"/>
        <v>31648</v>
      </c>
      <c r="Q3371">
        <v>36800</v>
      </c>
      <c r="R3371">
        <v>330</v>
      </c>
      <c r="S3371">
        <f t="shared" si="212"/>
        <v>2</v>
      </c>
    </row>
    <row r="3372" spans="1:19" x14ac:dyDescent="0.25">
      <c r="A3372" t="s">
        <v>16</v>
      </c>
      <c r="B3372" t="s">
        <v>6135</v>
      </c>
      <c r="C3372">
        <v>2018</v>
      </c>
      <c r="D3372">
        <f t="shared" si="209"/>
        <v>138403.24</v>
      </c>
      <c r="E3372">
        <v>86000</v>
      </c>
      <c r="F3372" t="s">
        <v>674</v>
      </c>
      <c r="G3372" t="s">
        <v>29</v>
      </c>
      <c r="H3372" t="s">
        <v>2039</v>
      </c>
      <c r="I3372" t="s">
        <v>107</v>
      </c>
      <c r="J3372" t="s">
        <v>22</v>
      </c>
      <c r="K3372" t="s">
        <v>22</v>
      </c>
      <c r="L3372" t="s">
        <v>41</v>
      </c>
      <c r="M3372">
        <f t="shared" si="210"/>
        <v>0</v>
      </c>
      <c r="N3372" t="s">
        <v>24</v>
      </c>
      <c r="O3372" t="s">
        <v>4638</v>
      </c>
      <c r="P3372">
        <f t="shared" si="211"/>
        <v>23134</v>
      </c>
      <c r="Q3372">
        <v>26900</v>
      </c>
      <c r="R3372">
        <v>290</v>
      </c>
      <c r="S3372">
        <f t="shared" si="212"/>
        <v>3.5</v>
      </c>
    </row>
    <row r="3373" spans="1:19" x14ac:dyDescent="0.25">
      <c r="A3373" t="s">
        <v>277</v>
      </c>
      <c r="B3373" t="s">
        <v>7151</v>
      </c>
      <c r="C3373">
        <v>2022</v>
      </c>
      <c r="D3373">
        <f t="shared" si="209"/>
        <v>2842.0944399999998</v>
      </c>
      <c r="E3373">
        <v>1766</v>
      </c>
      <c r="F3373" t="s">
        <v>7152</v>
      </c>
      <c r="G3373" t="s">
        <v>29</v>
      </c>
      <c r="H3373" t="s">
        <v>7153</v>
      </c>
      <c r="I3373" t="s">
        <v>39</v>
      </c>
      <c r="J3373" t="s">
        <v>7154</v>
      </c>
      <c r="K3373" t="s">
        <v>22</v>
      </c>
      <c r="L3373" t="s">
        <v>41</v>
      </c>
      <c r="M3373">
        <f t="shared" si="210"/>
        <v>0</v>
      </c>
      <c r="O3373" t="s">
        <v>7155</v>
      </c>
      <c r="P3373">
        <f t="shared" si="211"/>
        <v>180595.7</v>
      </c>
      <c r="Q3373">
        <v>209995</v>
      </c>
      <c r="R3373" t="e">
        <v>#VALUE!</v>
      </c>
      <c r="S3373" t="e">
        <f t="shared" si="212"/>
        <v>#VALUE!</v>
      </c>
    </row>
    <row r="3374" spans="1:19" x14ac:dyDescent="0.25">
      <c r="A3374" t="s">
        <v>120</v>
      </c>
      <c r="B3374" t="s">
        <v>1652</v>
      </c>
      <c r="C3374">
        <v>2016</v>
      </c>
      <c r="D3374">
        <f t="shared" si="209"/>
        <v>82646.046359999993</v>
      </c>
      <c r="E3374">
        <v>51354</v>
      </c>
      <c r="F3374" t="s">
        <v>7156</v>
      </c>
      <c r="G3374" t="s">
        <v>29</v>
      </c>
      <c r="H3374" t="s">
        <v>1654</v>
      </c>
      <c r="I3374" t="s">
        <v>48</v>
      </c>
      <c r="J3374" t="s">
        <v>40</v>
      </c>
      <c r="K3374" t="s">
        <v>22</v>
      </c>
      <c r="L3374" t="s">
        <v>41</v>
      </c>
      <c r="M3374">
        <f t="shared" si="210"/>
        <v>0</v>
      </c>
      <c r="N3374" t="s">
        <v>24</v>
      </c>
      <c r="O3374" t="s">
        <v>300</v>
      </c>
      <c r="P3374">
        <f t="shared" si="211"/>
        <v>62780</v>
      </c>
      <c r="Q3374">
        <v>73000</v>
      </c>
      <c r="R3374">
        <v>416</v>
      </c>
      <c r="S3374">
        <f t="shared" si="212"/>
        <v>4</v>
      </c>
    </row>
    <row r="3375" spans="1:19" x14ac:dyDescent="0.25">
      <c r="A3375" t="s">
        <v>210</v>
      </c>
      <c r="B3375" t="s">
        <v>7157</v>
      </c>
      <c r="C3375">
        <v>2021</v>
      </c>
      <c r="D3375">
        <f t="shared" si="209"/>
        <v>61154.92</v>
      </c>
      <c r="E3375">
        <v>38000</v>
      </c>
      <c r="F3375" t="s">
        <v>4987</v>
      </c>
      <c r="G3375" t="s">
        <v>29</v>
      </c>
      <c r="H3375" t="s">
        <v>7158</v>
      </c>
      <c r="I3375" t="s">
        <v>107</v>
      </c>
      <c r="J3375" t="s">
        <v>33</v>
      </c>
      <c r="K3375" t="s">
        <v>22</v>
      </c>
      <c r="L3375" t="s">
        <v>41</v>
      </c>
      <c r="M3375">
        <f t="shared" si="210"/>
        <v>0</v>
      </c>
      <c r="N3375" t="s">
        <v>24</v>
      </c>
      <c r="O3375" t="s">
        <v>7159</v>
      </c>
      <c r="P3375">
        <f t="shared" si="211"/>
        <v>62762.799999999996</v>
      </c>
      <c r="Q3375">
        <v>72980</v>
      </c>
      <c r="R3375">
        <v>470</v>
      </c>
      <c r="S3375">
        <f t="shared" si="212"/>
        <v>6.4</v>
      </c>
    </row>
    <row r="3376" spans="1:19" x14ac:dyDescent="0.25">
      <c r="A3376" t="s">
        <v>97</v>
      </c>
      <c r="B3376" t="s">
        <v>7160</v>
      </c>
      <c r="C3376">
        <v>2015</v>
      </c>
      <c r="D3376">
        <f t="shared" si="209"/>
        <v>259103.74</v>
      </c>
      <c r="E3376">
        <v>161000</v>
      </c>
      <c r="F3376" t="s">
        <v>7028</v>
      </c>
      <c r="G3376" t="s">
        <v>46</v>
      </c>
      <c r="H3376" t="s">
        <v>520</v>
      </c>
      <c r="I3376" t="s">
        <v>521</v>
      </c>
      <c r="J3376" t="s">
        <v>40</v>
      </c>
      <c r="K3376" t="s">
        <v>33</v>
      </c>
      <c r="L3376" t="s">
        <v>41</v>
      </c>
      <c r="M3376">
        <f t="shared" si="210"/>
        <v>0</v>
      </c>
      <c r="N3376" t="s">
        <v>24</v>
      </c>
      <c r="O3376" t="s">
        <v>818</v>
      </c>
      <c r="P3376">
        <f t="shared" si="211"/>
        <v>9890</v>
      </c>
      <c r="Q3376">
        <v>11500</v>
      </c>
      <c r="R3376">
        <v>200</v>
      </c>
      <c r="S3376">
        <f t="shared" si="212"/>
        <v>2.5</v>
      </c>
    </row>
    <row r="3377" spans="1:19" x14ac:dyDescent="0.25">
      <c r="A3377" t="s">
        <v>130</v>
      </c>
      <c r="B3377" t="s">
        <v>7161</v>
      </c>
      <c r="C3377">
        <v>2012</v>
      </c>
      <c r="D3377">
        <f t="shared" si="209"/>
        <v>120298.16499999999</v>
      </c>
      <c r="E3377">
        <v>74750</v>
      </c>
      <c r="F3377" t="s">
        <v>7162</v>
      </c>
      <c r="G3377" t="s">
        <v>29</v>
      </c>
      <c r="H3377" t="s">
        <v>2321</v>
      </c>
      <c r="I3377" t="s">
        <v>521</v>
      </c>
      <c r="J3377" t="s">
        <v>22</v>
      </c>
      <c r="K3377" t="s">
        <v>22</v>
      </c>
      <c r="L3377" t="s">
        <v>41</v>
      </c>
      <c r="M3377">
        <f t="shared" si="210"/>
        <v>0</v>
      </c>
      <c r="N3377" t="s">
        <v>24</v>
      </c>
      <c r="O3377" t="s">
        <v>683</v>
      </c>
      <c r="P3377">
        <f t="shared" si="211"/>
        <v>10750</v>
      </c>
      <c r="Q3377">
        <v>12500</v>
      </c>
      <c r="R3377">
        <v>188</v>
      </c>
      <c r="S3377">
        <f t="shared" si="212"/>
        <v>1.6</v>
      </c>
    </row>
    <row r="3378" spans="1:19" x14ac:dyDescent="0.25">
      <c r="A3378" t="s">
        <v>277</v>
      </c>
      <c r="B3378" t="s">
        <v>5588</v>
      </c>
      <c r="C3378">
        <v>2013</v>
      </c>
      <c r="D3378">
        <f t="shared" si="209"/>
        <v>108665.85548</v>
      </c>
      <c r="E3378">
        <v>67522</v>
      </c>
      <c r="F3378" t="s">
        <v>7163</v>
      </c>
      <c r="G3378" t="s">
        <v>29</v>
      </c>
      <c r="H3378" t="s">
        <v>3625</v>
      </c>
      <c r="I3378" t="s">
        <v>48</v>
      </c>
      <c r="J3378" t="s">
        <v>33</v>
      </c>
      <c r="K3378" t="s">
        <v>22</v>
      </c>
      <c r="L3378" t="s">
        <v>23</v>
      </c>
      <c r="M3378">
        <f t="shared" si="210"/>
        <v>1</v>
      </c>
      <c r="N3378" t="s">
        <v>24</v>
      </c>
      <c r="O3378" t="s">
        <v>4379</v>
      </c>
      <c r="P3378">
        <f t="shared" si="211"/>
        <v>51170</v>
      </c>
      <c r="Q3378">
        <v>59500</v>
      </c>
      <c r="R3378">
        <v>350</v>
      </c>
      <c r="S3378">
        <f t="shared" si="212"/>
        <v>3.4</v>
      </c>
    </row>
    <row r="3379" spans="1:19" x14ac:dyDescent="0.25">
      <c r="A3379" t="s">
        <v>268</v>
      </c>
      <c r="B3379" t="s">
        <v>4622</v>
      </c>
      <c r="C3379">
        <v>2012</v>
      </c>
      <c r="D3379">
        <f t="shared" si="209"/>
        <v>244619.68</v>
      </c>
      <c r="E3379">
        <v>152000</v>
      </c>
      <c r="F3379" t="s">
        <v>3133</v>
      </c>
      <c r="G3379" t="s">
        <v>29</v>
      </c>
      <c r="H3379" t="s">
        <v>2437</v>
      </c>
      <c r="I3379" t="s">
        <v>21</v>
      </c>
      <c r="J3379" t="s">
        <v>118</v>
      </c>
      <c r="K3379" t="s">
        <v>22</v>
      </c>
      <c r="L3379" t="s">
        <v>41</v>
      </c>
      <c r="M3379">
        <f t="shared" si="210"/>
        <v>0</v>
      </c>
      <c r="N3379" t="s">
        <v>24</v>
      </c>
      <c r="O3379" t="s">
        <v>621</v>
      </c>
      <c r="P3379">
        <f t="shared" si="211"/>
        <v>7740</v>
      </c>
      <c r="Q3379">
        <v>9000</v>
      </c>
      <c r="R3379">
        <v>181</v>
      </c>
      <c r="S3379">
        <f t="shared" si="212"/>
        <v>1.6</v>
      </c>
    </row>
    <row r="3380" spans="1:19" x14ac:dyDescent="0.25">
      <c r="A3380" t="s">
        <v>450</v>
      </c>
      <c r="B3380" t="s">
        <v>7164</v>
      </c>
      <c r="C3380">
        <v>2019</v>
      </c>
      <c r="D3380">
        <f t="shared" si="209"/>
        <v>114702.48982</v>
      </c>
      <c r="E3380">
        <v>71273</v>
      </c>
      <c r="F3380" t="s">
        <v>7165</v>
      </c>
      <c r="G3380" t="s">
        <v>29</v>
      </c>
      <c r="H3380" t="s">
        <v>5322</v>
      </c>
      <c r="I3380" t="s">
        <v>521</v>
      </c>
      <c r="J3380" t="s">
        <v>22</v>
      </c>
      <c r="K3380" t="s">
        <v>108</v>
      </c>
      <c r="L3380" t="s">
        <v>41</v>
      </c>
      <c r="M3380">
        <f t="shared" si="210"/>
        <v>0</v>
      </c>
      <c r="N3380" t="s">
        <v>24</v>
      </c>
      <c r="O3380" t="s">
        <v>5082</v>
      </c>
      <c r="P3380">
        <f t="shared" si="211"/>
        <v>20554</v>
      </c>
      <c r="Q3380">
        <v>23900</v>
      </c>
      <c r="R3380">
        <v>260</v>
      </c>
      <c r="S3380">
        <f t="shared" si="212"/>
        <v>2.4</v>
      </c>
    </row>
    <row r="3381" spans="1:19" x14ac:dyDescent="0.25">
      <c r="A3381" t="s">
        <v>450</v>
      </c>
      <c r="B3381" t="s">
        <v>5726</v>
      </c>
      <c r="C3381">
        <v>2017</v>
      </c>
      <c r="D3381">
        <f t="shared" si="209"/>
        <v>60833.052000000003</v>
      </c>
      <c r="E3381">
        <v>37800</v>
      </c>
      <c r="F3381" t="s">
        <v>846</v>
      </c>
      <c r="G3381" t="s">
        <v>29</v>
      </c>
      <c r="H3381" t="s">
        <v>1331</v>
      </c>
      <c r="I3381" t="s">
        <v>134</v>
      </c>
      <c r="J3381" t="s">
        <v>40</v>
      </c>
      <c r="K3381" t="s">
        <v>22</v>
      </c>
      <c r="L3381" t="s">
        <v>41</v>
      </c>
      <c r="M3381">
        <f t="shared" si="210"/>
        <v>0</v>
      </c>
      <c r="N3381" t="s">
        <v>24</v>
      </c>
      <c r="O3381" t="s">
        <v>3537</v>
      </c>
      <c r="P3381">
        <f t="shared" si="211"/>
        <v>27950</v>
      </c>
      <c r="Q3381">
        <v>32500</v>
      </c>
      <c r="R3381">
        <v>305</v>
      </c>
      <c r="S3381">
        <f t="shared" si="212"/>
        <v>2.5</v>
      </c>
    </row>
    <row r="3382" spans="1:19" x14ac:dyDescent="0.25">
      <c r="A3382" t="s">
        <v>84</v>
      </c>
      <c r="B3382" t="s">
        <v>1915</v>
      </c>
      <c r="C3382">
        <v>2019</v>
      </c>
      <c r="D3382">
        <f t="shared" si="209"/>
        <v>67592.28</v>
      </c>
      <c r="E3382">
        <v>42000</v>
      </c>
      <c r="F3382" t="s">
        <v>4229</v>
      </c>
      <c r="G3382" t="s">
        <v>29</v>
      </c>
      <c r="H3382" t="s">
        <v>410</v>
      </c>
      <c r="I3382" t="s">
        <v>107</v>
      </c>
      <c r="J3382" t="s">
        <v>118</v>
      </c>
      <c r="K3382" t="s">
        <v>22</v>
      </c>
      <c r="L3382" t="s">
        <v>41</v>
      </c>
      <c r="M3382">
        <f t="shared" si="210"/>
        <v>0</v>
      </c>
      <c r="N3382" t="s">
        <v>24</v>
      </c>
      <c r="O3382" t="s">
        <v>6177</v>
      </c>
      <c r="P3382">
        <f t="shared" si="211"/>
        <v>42131.4</v>
      </c>
      <c r="Q3382">
        <v>48990</v>
      </c>
      <c r="R3382">
        <v>340</v>
      </c>
      <c r="S3382">
        <f t="shared" si="212"/>
        <v>3</v>
      </c>
    </row>
    <row r="3383" spans="1:19" x14ac:dyDescent="0.25">
      <c r="A3383" t="s">
        <v>201</v>
      </c>
      <c r="B3383" t="s">
        <v>7166</v>
      </c>
      <c r="C3383">
        <v>2022</v>
      </c>
      <c r="D3383">
        <f t="shared" si="209"/>
        <v>16255.94334</v>
      </c>
      <c r="E3383">
        <v>10101</v>
      </c>
      <c r="F3383" t="s">
        <v>7167</v>
      </c>
      <c r="G3383" t="s">
        <v>331</v>
      </c>
      <c r="H3383" t="s">
        <v>7168</v>
      </c>
      <c r="I3383" t="s">
        <v>21</v>
      </c>
      <c r="J3383" t="s">
        <v>118</v>
      </c>
      <c r="K3383" t="s">
        <v>136</v>
      </c>
      <c r="L3383" t="s">
        <v>41</v>
      </c>
      <c r="M3383">
        <f t="shared" si="210"/>
        <v>0</v>
      </c>
      <c r="N3383" t="s">
        <v>24</v>
      </c>
      <c r="O3383" t="s">
        <v>6894</v>
      </c>
      <c r="P3383">
        <f t="shared" si="211"/>
        <v>38691.4</v>
      </c>
      <c r="Q3383">
        <v>44990</v>
      </c>
      <c r="R3383">
        <v>261</v>
      </c>
      <c r="S3383">
        <f t="shared" si="212"/>
        <v>1.6</v>
      </c>
    </row>
    <row r="3384" spans="1:19" x14ac:dyDescent="0.25">
      <c r="A3384" t="s">
        <v>148</v>
      </c>
      <c r="B3384" t="s">
        <v>5194</v>
      </c>
      <c r="C3384">
        <v>2022</v>
      </c>
      <c r="D3384">
        <f t="shared" si="209"/>
        <v>12713.786</v>
      </c>
      <c r="E3384">
        <v>7900</v>
      </c>
      <c r="F3384" t="s">
        <v>7169</v>
      </c>
      <c r="G3384" t="s">
        <v>29</v>
      </c>
      <c r="H3384" t="s">
        <v>1368</v>
      </c>
      <c r="I3384" t="s">
        <v>95</v>
      </c>
      <c r="J3384" t="s">
        <v>118</v>
      </c>
      <c r="K3384" t="s">
        <v>214</v>
      </c>
      <c r="L3384" t="s">
        <v>41</v>
      </c>
      <c r="M3384">
        <f t="shared" si="210"/>
        <v>0</v>
      </c>
      <c r="N3384" t="s">
        <v>24</v>
      </c>
      <c r="O3384" t="s">
        <v>4295</v>
      </c>
      <c r="P3384">
        <f t="shared" si="211"/>
        <v>79550</v>
      </c>
      <c r="Q3384">
        <v>92500</v>
      </c>
      <c r="R3384">
        <v>490</v>
      </c>
      <c r="S3384">
        <f t="shared" si="212"/>
        <v>6.2</v>
      </c>
    </row>
    <row r="3385" spans="1:19" x14ac:dyDescent="0.25">
      <c r="A3385" t="s">
        <v>79</v>
      </c>
      <c r="B3385" t="s">
        <v>708</v>
      </c>
      <c r="C3385">
        <v>2020</v>
      </c>
      <c r="D3385">
        <f t="shared" si="209"/>
        <v>73173.471120000002</v>
      </c>
      <c r="E3385">
        <v>45468</v>
      </c>
      <c r="F3385" t="s">
        <v>7170</v>
      </c>
      <c r="H3385" t="s">
        <v>710</v>
      </c>
      <c r="I3385" t="s">
        <v>257</v>
      </c>
      <c r="J3385" t="s">
        <v>61</v>
      </c>
      <c r="K3385" t="s">
        <v>118</v>
      </c>
      <c r="L3385" t="s">
        <v>41</v>
      </c>
      <c r="M3385">
        <f t="shared" si="210"/>
        <v>0</v>
      </c>
      <c r="N3385" t="s">
        <v>24</v>
      </c>
      <c r="O3385" t="s">
        <v>3222</v>
      </c>
      <c r="P3385">
        <f t="shared" si="211"/>
        <v>39559.14</v>
      </c>
      <c r="Q3385">
        <v>45999</v>
      </c>
      <c r="R3385">
        <v>455</v>
      </c>
      <c r="S3385" t="e">
        <f t="shared" si="212"/>
        <v>#VALUE!</v>
      </c>
    </row>
    <row r="3386" spans="1:19" x14ac:dyDescent="0.25">
      <c r="A3386" t="s">
        <v>130</v>
      </c>
      <c r="B3386" t="s">
        <v>7171</v>
      </c>
      <c r="C3386">
        <v>2017</v>
      </c>
      <c r="D3386">
        <f t="shared" si="209"/>
        <v>301173.49693999998</v>
      </c>
      <c r="E3386">
        <v>187141</v>
      </c>
      <c r="F3386" t="s">
        <v>7172</v>
      </c>
      <c r="G3386" t="s">
        <v>29</v>
      </c>
      <c r="H3386" t="s">
        <v>1162</v>
      </c>
      <c r="I3386" t="s">
        <v>72</v>
      </c>
      <c r="J3386" t="s">
        <v>22</v>
      </c>
      <c r="K3386" t="s">
        <v>22</v>
      </c>
      <c r="L3386" t="s">
        <v>41</v>
      </c>
      <c r="M3386">
        <f t="shared" si="210"/>
        <v>0</v>
      </c>
      <c r="N3386" t="s">
        <v>24</v>
      </c>
      <c r="O3386" t="s">
        <v>6628</v>
      </c>
      <c r="P3386">
        <f t="shared" si="211"/>
        <v>14615.699999999999</v>
      </c>
      <c r="Q3386">
        <v>16995</v>
      </c>
      <c r="R3386">
        <v>390</v>
      </c>
      <c r="S3386">
        <f t="shared" si="212"/>
        <v>5.6</v>
      </c>
    </row>
    <row r="3387" spans="1:19" x14ac:dyDescent="0.25">
      <c r="A3387" t="s">
        <v>277</v>
      </c>
      <c r="B3387" t="s">
        <v>7173</v>
      </c>
      <c r="C3387">
        <v>2014</v>
      </c>
      <c r="D3387">
        <f t="shared" si="209"/>
        <v>159485.59400000001</v>
      </c>
      <c r="E3387">
        <v>99100</v>
      </c>
      <c r="F3387" t="s">
        <v>7174</v>
      </c>
      <c r="G3387" t="s">
        <v>29</v>
      </c>
      <c r="H3387" t="s">
        <v>7175</v>
      </c>
      <c r="I3387" t="s">
        <v>95</v>
      </c>
      <c r="J3387" t="s">
        <v>118</v>
      </c>
      <c r="K3387" t="s">
        <v>22</v>
      </c>
      <c r="L3387" t="s">
        <v>41</v>
      </c>
      <c r="M3387">
        <f t="shared" si="210"/>
        <v>0</v>
      </c>
      <c r="N3387" t="s">
        <v>24</v>
      </c>
      <c r="O3387" t="s">
        <v>675</v>
      </c>
      <c r="P3387">
        <f t="shared" si="211"/>
        <v>27520</v>
      </c>
      <c r="Q3387">
        <v>32000</v>
      </c>
      <c r="R3387">
        <v>550</v>
      </c>
      <c r="S3387">
        <f t="shared" si="212"/>
        <v>4.8</v>
      </c>
    </row>
    <row r="3388" spans="1:19" x14ac:dyDescent="0.25">
      <c r="A3388" t="s">
        <v>450</v>
      </c>
      <c r="B3388" t="s">
        <v>7176</v>
      </c>
      <c r="C3388">
        <v>2021</v>
      </c>
      <c r="D3388">
        <f t="shared" si="209"/>
        <v>53912.89</v>
      </c>
      <c r="E3388">
        <v>33500</v>
      </c>
      <c r="F3388" t="s">
        <v>2896</v>
      </c>
      <c r="G3388" t="s">
        <v>29</v>
      </c>
      <c r="H3388" t="s">
        <v>5322</v>
      </c>
      <c r="I3388" t="s">
        <v>521</v>
      </c>
      <c r="J3388" t="s">
        <v>40</v>
      </c>
      <c r="K3388" t="s">
        <v>108</v>
      </c>
      <c r="L3388" t="s">
        <v>41</v>
      </c>
      <c r="M3388">
        <f t="shared" si="210"/>
        <v>0</v>
      </c>
      <c r="N3388" t="s">
        <v>24</v>
      </c>
      <c r="O3388" t="s">
        <v>457</v>
      </c>
      <c r="P3388">
        <f t="shared" si="211"/>
        <v>29240</v>
      </c>
      <c r="Q3388">
        <v>34000</v>
      </c>
      <c r="R3388">
        <v>260</v>
      </c>
      <c r="S3388">
        <f t="shared" si="212"/>
        <v>2.4</v>
      </c>
    </row>
    <row r="3389" spans="1:19" x14ac:dyDescent="0.25">
      <c r="A3389" t="s">
        <v>56</v>
      </c>
      <c r="B3389" t="s">
        <v>7177</v>
      </c>
      <c r="C3389">
        <v>2016</v>
      </c>
      <c r="D3389">
        <f t="shared" si="209"/>
        <v>165222.89110000001</v>
      </c>
      <c r="E3389">
        <v>102665</v>
      </c>
      <c r="F3389" t="s">
        <v>7178</v>
      </c>
      <c r="G3389" t="s">
        <v>29</v>
      </c>
      <c r="H3389" t="s">
        <v>1049</v>
      </c>
      <c r="I3389" t="s">
        <v>21</v>
      </c>
      <c r="J3389" t="s">
        <v>22</v>
      </c>
      <c r="K3389" t="s">
        <v>22</v>
      </c>
      <c r="L3389" t="s">
        <v>41</v>
      </c>
      <c r="M3389">
        <f t="shared" si="210"/>
        <v>0</v>
      </c>
      <c r="N3389" t="s">
        <v>24</v>
      </c>
      <c r="O3389" t="s">
        <v>7179</v>
      </c>
      <c r="P3389">
        <f t="shared" si="211"/>
        <v>13287</v>
      </c>
      <c r="Q3389">
        <v>15450</v>
      </c>
      <c r="R3389">
        <v>310</v>
      </c>
      <c r="S3389">
        <f t="shared" si="212"/>
        <v>3.5</v>
      </c>
    </row>
    <row r="3390" spans="1:19" x14ac:dyDescent="0.25">
      <c r="A3390" t="s">
        <v>16</v>
      </c>
      <c r="B3390" t="s">
        <v>2989</v>
      </c>
      <c r="C3390">
        <v>2001</v>
      </c>
      <c r="D3390">
        <f t="shared" si="209"/>
        <v>84771.984500000006</v>
      </c>
      <c r="E3390">
        <v>52675</v>
      </c>
      <c r="F3390" t="s">
        <v>7180</v>
      </c>
      <c r="G3390" t="s">
        <v>29</v>
      </c>
      <c r="H3390" t="s">
        <v>3115</v>
      </c>
      <c r="I3390" t="s">
        <v>839</v>
      </c>
      <c r="J3390" t="s">
        <v>22</v>
      </c>
      <c r="K3390" t="s">
        <v>22</v>
      </c>
      <c r="L3390" t="s">
        <v>41</v>
      </c>
      <c r="M3390">
        <f t="shared" si="210"/>
        <v>0</v>
      </c>
      <c r="N3390" t="s">
        <v>24</v>
      </c>
      <c r="O3390" t="s">
        <v>6628</v>
      </c>
      <c r="P3390">
        <f t="shared" si="211"/>
        <v>14615.699999999999</v>
      </c>
      <c r="Q3390">
        <v>16995</v>
      </c>
      <c r="R3390">
        <v>260</v>
      </c>
      <c r="S3390">
        <f t="shared" si="212"/>
        <v>4.5999999999999996</v>
      </c>
    </row>
    <row r="3391" spans="1:19" x14ac:dyDescent="0.25">
      <c r="A3391" t="s">
        <v>68</v>
      </c>
      <c r="B3391" t="s">
        <v>6294</v>
      </c>
      <c r="C3391">
        <v>2017</v>
      </c>
      <c r="D3391">
        <f t="shared" si="209"/>
        <v>95277.756020000001</v>
      </c>
      <c r="E3391">
        <v>59203</v>
      </c>
      <c r="F3391" t="s">
        <v>7181</v>
      </c>
      <c r="G3391" t="s">
        <v>29</v>
      </c>
      <c r="H3391" t="s">
        <v>371</v>
      </c>
      <c r="I3391" t="s">
        <v>72</v>
      </c>
      <c r="J3391" t="s">
        <v>118</v>
      </c>
      <c r="K3391" t="s">
        <v>136</v>
      </c>
      <c r="L3391" t="s">
        <v>41</v>
      </c>
      <c r="M3391">
        <f t="shared" si="210"/>
        <v>0</v>
      </c>
      <c r="N3391" t="s">
        <v>24</v>
      </c>
      <c r="O3391" t="s">
        <v>598</v>
      </c>
      <c r="P3391">
        <f t="shared" si="211"/>
        <v>19780</v>
      </c>
      <c r="Q3391">
        <v>23000</v>
      </c>
      <c r="R3391">
        <v>248</v>
      </c>
      <c r="S3391">
        <f t="shared" si="212"/>
        <v>2</v>
      </c>
    </row>
    <row r="3392" spans="1:19" x14ac:dyDescent="0.25">
      <c r="A3392" t="s">
        <v>120</v>
      </c>
      <c r="B3392" t="s">
        <v>6093</v>
      </c>
      <c r="C3392">
        <v>2009</v>
      </c>
      <c r="D3392">
        <f t="shared" si="209"/>
        <v>96721.334000000003</v>
      </c>
      <c r="E3392">
        <v>60100</v>
      </c>
      <c r="F3392" t="s">
        <v>3468</v>
      </c>
      <c r="G3392" t="s">
        <v>29</v>
      </c>
      <c r="H3392" t="s">
        <v>955</v>
      </c>
      <c r="I3392" t="s">
        <v>48</v>
      </c>
      <c r="J3392" t="s">
        <v>22</v>
      </c>
      <c r="K3392" t="s">
        <v>22</v>
      </c>
      <c r="L3392" t="s">
        <v>41</v>
      </c>
      <c r="M3392">
        <f t="shared" si="210"/>
        <v>0</v>
      </c>
      <c r="N3392" t="s">
        <v>24</v>
      </c>
      <c r="O3392" t="s">
        <v>543</v>
      </c>
      <c r="P3392">
        <f t="shared" si="211"/>
        <v>23220</v>
      </c>
      <c r="Q3392">
        <v>27000</v>
      </c>
      <c r="R3392">
        <v>382</v>
      </c>
      <c r="S3392">
        <f t="shared" si="212"/>
        <v>5.5</v>
      </c>
    </row>
    <row r="3393" spans="1:19" x14ac:dyDescent="0.25">
      <c r="A3393" t="s">
        <v>50</v>
      </c>
      <c r="B3393" t="s">
        <v>7182</v>
      </c>
      <c r="C3393">
        <v>2021</v>
      </c>
      <c r="D3393">
        <f t="shared" si="209"/>
        <v>69584.642919999998</v>
      </c>
      <c r="E3393">
        <v>43238</v>
      </c>
      <c r="F3393" t="s">
        <v>7183</v>
      </c>
      <c r="G3393" t="s">
        <v>29</v>
      </c>
      <c r="H3393" t="s">
        <v>4710</v>
      </c>
      <c r="I3393" t="s">
        <v>107</v>
      </c>
      <c r="J3393" t="s">
        <v>22</v>
      </c>
      <c r="K3393" t="s">
        <v>214</v>
      </c>
      <c r="L3393" t="s">
        <v>41</v>
      </c>
      <c r="M3393">
        <f t="shared" si="210"/>
        <v>0</v>
      </c>
      <c r="N3393" t="s">
        <v>24</v>
      </c>
      <c r="O3393" t="s">
        <v>7184</v>
      </c>
      <c r="P3393">
        <f t="shared" si="211"/>
        <v>65704</v>
      </c>
      <c r="Q3393">
        <v>76400</v>
      </c>
      <c r="R3393">
        <v>500</v>
      </c>
      <c r="S3393">
        <f t="shared" si="212"/>
        <v>4</v>
      </c>
    </row>
    <row r="3394" spans="1:19" x14ac:dyDescent="0.25">
      <c r="A3394" t="s">
        <v>268</v>
      </c>
      <c r="B3394" t="s">
        <v>4622</v>
      </c>
      <c r="C3394">
        <v>2007</v>
      </c>
      <c r="D3394">
        <f t="shared" si="209"/>
        <v>189902.12</v>
      </c>
      <c r="E3394">
        <v>118000</v>
      </c>
      <c r="F3394" t="s">
        <v>3861</v>
      </c>
      <c r="G3394" t="s">
        <v>29</v>
      </c>
      <c r="H3394" t="s">
        <v>2309</v>
      </c>
      <c r="I3394" t="s">
        <v>72</v>
      </c>
      <c r="J3394" t="s">
        <v>146</v>
      </c>
      <c r="K3394" t="s">
        <v>22</v>
      </c>
      <c r="L3394" t="s">
        <v>41</v>
      </c>
      <c r="M3394">
        <f t="shared" si="210"/>
        <v>0</v>
      </c>
      <c r="N3394" t="s">
        <v>24</v>
      </c>
      <c r="O3394" t="s">
        <v>7185</v>
      </c>
      <c r="P3394">
        <f t="shared" si="211"/>
        <v>3096</v>
      </c>
      <c r="Q3394">
        <v>3600</v>
      </c>
      <c r="R3394">
        <v>172</v>
      </c>
      <c r="S3394">
        <f t="shared" si="212"/>
        <v>1.6</v>
      </c>
    </row>
    <row r="3395" spans="1:19" x14ac:dyDescent="0.25">
      <c r="A3395" t="s">
        <v>16</v>
      </c>
      <c r="B3395" t="s">
        <v>7186</v>
      </c>
      <c r="C3395">
        <v>2021</v>
      </c>
      <c r="D3395">
        <f t="shared" ref="D3395:D3458" si="213">E3395*1.60934</f>
        <v>27841.581999999999</v>
      </c>
      <c r="E3395">
        <v>17300</v>
      </c>
      <c r="F3395" t="s">
        <v>5917</v>
      </c>
      <c r="G3395" t="s">
        <v>29</v>
      </c>
      <c r="H3395" t="s">
        <v>3047</v>
      </c>
      <c r="I3395" t="s">
        <v>165</v>
      </c>
      <c r="J3395" t="s">
        <v>101</v>
      </c>
      <c r="K3395" t="s">
        <v>22</v>
      </c>
      <c r="L3395" t="s">
        <v>41</v>
      </c>
      <c r="M3395">
        <f t="shared" ref="M3395:M3458" si="214">IF(ISNUMBER(SEARCH("At least 1 accident or damage reported", L3395)), 1, 0)</f>
        <v>0</v>
      </c>
      <c r="N3395" t="s">
        <v>24</v>
      </c>
      <c r="O3395" t="s">
        <v>67</v>
      </c>
      <c r="P3395">
        <f t="shared" ref="P3395:P3458" si="215">Q3395*0.86</f>
        <v>26660</v>
      </c>
      <c r="Q3395">
        <v>31000</v>
      </c>
      <c r="R3395">
        <v>310</v>
      </c>
      <c r="S3395">
        <f t="shared" ref="S3395:S3458" si="216">VALUE(SUBSTITUTE(MID(H3395, SEARCH("L", H3395)-4, 4), "L", ""))</f>
        <v>2.2999999999999998</v>
      </c>
    </row>
    <row r="3396" spans="1:19" x14ac:dyDescent="0.25">
      <c r="A3396" t="s">
        <v>50</v>
      </c>
      <c r="B3396" t="s">
        <v>434</v>
      </c>
      <c r="C3396">
        <v>2016</v>
      </c>
      <c r="D3396">
        <f t="shared" si="213"/>
        <v>104285.232</v>
      </c>
      <c r="E3396">
        <v>64800</v>
      </c>
      <c r="F3396" t="s">
        <v>3427</v>
      </c>
      <c r="G3396" t="s">
        <v>29</v>
      </c>
      <c r="H3396" t="s">
        <v>436</v>
      </c>
      <c r="I3396" t="s">
        <v>95</v>
      </c>
      <c r="J3396" t="s">
        <v>118</v>
      </c>
      <c r="K3396" t="s">
        <v>108</v>
      </c>
      <c r="L3396" t="s">
        <v>41</v>
      </c>
      <c r="M3396">
        <f t="shared" si="214"/>
        <v>0</v>
      </c>
      <c r="N3396" t="s">
        <v>24</v>
      </c>
      <c r="O3396" t="s">
        <v>1450</v>
      </c>
      <c r="P3396">
        <f t="shared" si="215"/>
        <v>43000</v>
      </c>
      <c r="Q3396">
        <v>50000</v>
      </c>
      <c r="R3396">
        <v>560</v>
      </c>
      <c r="S3396">
        <f t="shared" si="216"/>
        <v>4</v>
      </c>
    </row>
    <row r="3397" spans="1:19" x14ac:dyDescent="0.25">
      <c r="A3397" t="s">
        <v>120</v>
      </c>
      <c r="B3397" t="s">
        <v>1928</v>
      </c>
      <c r="C3397">
        <v>2022</v>
      </c>
      <c r="D3397">
        <f t="shared" si="213"/>
        <v>2265.9507199999998</v>
      </c>
      <c r="E3397">
        <v>1408</v>
      </c>
      <c r="F3397" t="s">
        <v>7187</v>
      </c>
      <c r="G3397" t="s">
        <v>29</v>
      </c>
      <c r="H3397" t="s">
        <v>530</v>
      </c>
      <c r="I3397" t="s">
        <v>39</v>
      </c>
      <c r="J3397" t="s">
        <v>6978</v>
      </c>
      <c r="K3397" t="s">
        <v>136</v>
      </c>
      <c r="L3397" t="s">
        <v>41</v>
      </c>
      <c r="M3397">
        <f t="shared" si="214"/>
        <v>0</v>
      </c>
      <c r="O3397" t="s">
        <v>7188</v>
      </c>
      <c r="P3397">
        <f t="shared" si="215"/>
        <v>40246.28</v>
      </c>
      <c r="Q3397">
        <v>46798</v>
      </c>
      <c r="R3397" t="e">
        <v>#VALUE!</v>
      </c>
      <c r="S3397">
        <f t="shared" si="216"/>
        <v>2</v>
      </c>
    </row>
    <row r="3398" spans="1:19" x14ac:dyDescent="0.25">
      <c r="A3398" t="s">
        <v>426</v>
      </c>
      <c r="B3398" t="s">
        <v>7189</v>
      </c>
      <c r="C3398">
        <v>2015</v>
      </c>
      <c r="D3398">
        <f t="shared" si="213"/>
        <v>24408.859779999999</v>
      </c>
      <c r="E3398">
        <v>15167</v>
      </c>
      <c r="F3398" t="s">
        <v>7190</v>
      </c>
      <c r="G3398" t="s">
        <v>245</v>
      </c>
      <c r="H3398" t="s">
        <v>3014</v>
      </c>
      <c r="I3398" t="s">
        <v>95</v>
      </c>
      <c r="J3398" t="s">
        <v>226</v>
      </c>
      <c r="K3398" t="s">
        <v>22</v>
      </c>
      <c r="L3398" t="s">
        <v>41</v>
      </c>
      <c r="M3398">
        <f t="shared" si="214"/>
        <v>0</v>
      </c>
      <c r="N3398" t="s">
        <v>24</v>
      </c>
      <c r="O3398" t="s">
        <v>1024</v>
      </c>
      <c r="P3398">
        <f t="shared" si="215"/>
        <v>30100</v>
      </c>
      <c r="Q3398">
        <v>35000</v>
      </c>
      <c r="R3398">
        <v>240</v>
      </c>
      <c r="S3398">
        <f t="shared" si="216"/>
        <v>3</v>
      </c>
    </row>
    <row r="3399" spans="1:19" x14ac:dyDescent="0.25">
      <c r="A3399" t="s">
        <v>277</v>
      </c>
      <c r="B3399" t="s">
        <v>3765</v>
      </c>
      <c r="C3399">
        <v>2016</v>
      </c>
      <c r="D3399">
        <f t="shared" si="213"/>
        <v>103963.364</v>
      </c>
      <c r="E3399">
        <v>64600</v>
      </c>
      <c r="F3399" t="s">
        <v>7191</v>
      </c>
      <c r="G3399" t="s">
        <v>29</v>
      </c>
      <c r="H3399" t="s">
        <v>7192</v>
      </c>
      <c r="I3399" t="s">
        <v>95</v>
      </c>
      <c r="J3399" t="s">
        <v>118</v>
      </c>
      <c r="K3399" t="s">
        <v>214</v>
      </c>
      <c r="L3399" t="s">
        <v>41</v>
      </c>
      <c r="M3399">
        <f t="shared" si="214"/>
        <v>0</v>
      </c>
      <c r="N3399" t="s">
        <v>24</v>
      </c>
      <c r="O3399" t="s">
        <v>1058</v>
      </c>
      <c r="P3399">
        <f t="shared" si="215"/>
        <v>35260</v>
      </c>
      <c r="Q3399">
        <v>41000</v>
      </c>
      <c r="R3399">
        <v>440</v>
      </c>
      <c r="S3399">
        <f t="shared" si="216"/>
        <v>3.6</v>
      </c>
    </row>
    <row r="3400" spans="1:19" x14ac:dyDescent="0.25">
      <c r="A3400" t="s">
        <v>210</v>
      </c>
      <c r="B3400" t="s">
        <v>1978</v>
      </c>
      <c r="C3400">
        <v>2022</v>
      </c>
      <c r="D3400">
        <f t="shared" si="213"/>
        <v>50069.786079999998</v>
      </c>
      <c r="E3400">
        <v>31112</v>
      </c>
      <c r="F3400" t="s">
        <v>7193</v>
      </c>
      <c r="G3400" t="s">
        <v>29</v>
      </c>
      <c r="H3400" t="s">
        <v>7194</v>
      </c>
      <c r="I3400" t="s">
        <v>95</v>
      </c>
      <c r="J3400" t="s">
        <v>22</v>
      </c>
      <c r="K3400" t="s">
        <v>22</v>
      </c>
      <c r="L3400" t="s">
        <v>41</v>
      </c>
      <c r="M3400">
        <f t="shared" si="214"/>
        <v>0</v>
      </c>
      <c r="N3400" t="s">
        <v>24</v>
      </c>
      <c r="O3400" t="s">
        <v>4583</v>
      </c>
      <c r="P3400">
        <f t="shared" si="215"/>
        <v>71380</v>
      </c>
      <c r="Q3400">
        <v>83000</v>
      </c>
      <c r="R3400">
        <v>471</v>
      </c>
      <c r="S3400">
        <f t="shared" si="216"/>
        <v>6.4</v>
      </c>
    </row>
    <row r="3401" spans="1:19" x14ac:dyDescent="0.25">
      <c r="A3401" t="s">
        <v>79</v>
      </c>
      <c r="B3401" t="s">
        <v>7195</v>
      </c>
      <c r="C3401">
        <v>2018</v>
      </c>
      <c r="D3401">
        <f t="shared" si="213"/>
        <v>37417.154999999999</v>
      </c>
      <c r="E3401">
        <v>23250</v>
      </c>
      <c r="F3401" t="s">
        <v>7196</v>
      </c>
      <c r="H3401" t="s">
        <v>4277</v>
      </c>
      <c r="I3401" t="s">
        <v>257</v>
      </c>
      <c r="J3401" t="s">
        <v>33</v>
      </c>
      <c r="K3401" t="s">
        <v>118</v>
      </c>
      <c r="L3401" t="s">
        <v>41</v>
      </c>
      <c r="M3401">
        <f t="shared" si="214"/>
        <v>0</v>
      </c>
      <c r="N3401" t="s">
        <v>24</v>
      </c>
      <c r="O3401" t="s">
        <v>2743</v>
      </c>
      <c r="P3401">
        <f t="shared" si="215"/>
        <v>49020</v>
      </c>
      <c r="Q3401">
        <v>57000</v>
      </c>
      <c r="R3401">
        <v>518</v>
      </c>
      <c r="S3401" t="e">
        <f t="shared" si="216"/>
        <v>#VALUE!</v>
      </c>
    </row>
    <row r="3402" spans="1:19" x14ac:dyDescent="0.25">
      <c r="A3402" t="s">
        <v>268</v>
      </c>
      <c r="B3402" t="s">
        <v>4622</v>
      </c>
      <c r="C3402">
        <v>2011</v>
      </c>
      <c r="D3402">
        <f t="shared" si="213"/>
        <v>102193.09</v>
      </c>
      <c r="E3402">
        <v>63500</v>
      </c>
      <c r="F3402" t="s">
        <v>1405</v>
      </c>
      <c r="G3402" t="s">
        <v>29</v>
      </c>
      <c r="H3402" t="s">
        <v>2437</v>
      </c>
      <c r="I3402" t="s">
        <v>134</v>
      </c>
      <c r="J3402" t="s">
        <v>61</v>
      </c>
      <c r="K3402" t="s">
        <v>22</v>
      </c>
      <c r="L3402" t="s">
        <v>41</v>
      </c>
      <c r="M3402">
        <f t="shared" si="214"/>
        <v>0</v>
      </c>
      <c r="N3402" t="s">
        <v>24</v>
      </c>
      <c r="O3402" t="s">
        <v>1035</v>
      </c>
      <c r="P3402">
        <f t="shared" si="215"/>
        <v>9030</v>
      </c>
      <c r="Q3402">
        <v>10500</v>
      </c>
      <c r="R3402">
        <v>181</v>
      </c>
      <c r="S3402">
        <f t="shared" si="216"/>
        <v>1.6</v>
      </c>
    </row>
    <row r="3403" spans="1:19" x14ac:dyDescent="0.25">
      <c r="A3403" t="s">
        <v>567</v>
      </c>
      <c r="B3403" t="s">
        <v>1122</v>
      </c>
      <c r="C3403">
        <v>2022</v>
      </c>
      <c r="D3403">
        <f t="shared" si="213"/>
        <v>21668.153760000001</v>
      </c>
      <c r="E3403">
        <v>13464</v>
      </c>
      <c r="F3403" t="s">
        <v>7197</v>
      </c>
      <c r="G3403" t="s">
        <v>29</v>
      </c>
      <c r="H3403" t="s">
        <v>483</v>
      </c>
      <c r="I3403" t="s">
        <v>31</v>
      </c>
      <c r="J3403" t="s">
        <v>2050</v>
      </c>
      <c r="K3403" t="s">
        <v>22</v>
      </c>
      <c r="L3403" t="s">
        <v>41</v>
      </c>
      <c r="M3403">
        <f t="shared" si="214"/>
        <v>0</v>
      </c>
      <c r="O3403" t="s">
        <v>3847</v>
      </c>
      <c r="P3403">
        <f t="shared" si="215"/>
        <v>40419.14</v>
      </c>
      <c r="Q3403">
        <v>46999</v>
      </c>
      <c r="R3403" t="e">
        <v>#VALUE!</v>
      </c>
      <c r="S3403" t="e">
        <f t="shared" si="216"/>
        <v>#VALUE!</v>
      </c>
    </row>
    <row r="3404" spans="1:19" x14ac:dyDescent="0.25">
      <c r="A3404" t="s">
        <v>148</v>
      </c>
      <c r="B3404" t="s">
        <v>5112</v>
      </c>
      <c r="C3404">
        <v>2001</v>
      </c>
      <c r="D3404">
        <f t="shared" si="213"/>
        <v>104246.60784</v>
      </c>
      <c r="E3404">
        <v>64776</v>
      </c>
      <c r="F3404" t="s">
        <v>7198</v>
      </c>
      <c r="G3404" t="s">
        <v>29</v>
      </c>
      <c r="H3404" t="s">
        <v>2215</v>
      </c>
      <c r="I3404" t="s">
        <v>72</v>
      </c>
      <c r="J3404" t="s">
        <v>22</v>
      </c>
      <c r="K3404" t="s">
        <v>33</v>
      </c>
      <c r="L3404" t="s">
        <v>41</v>
      </c>
      <c r="M3404">
        <f t="shared" si="214"/>
        <v>0</v>
      </c>
      <c r="N3404" t="s">
        <v>24</v>
      </c>
      <c r="O3404" t="s">
        <v>309</v>
      </c>
      <c r="P3404">
        <f t="shared" si="215"/>
        <v>6450</v>
      </c>
      <c r="Q3404">
        <v>7500</v>
      </c>
      <c r="R3404">
        <v>200</v>
      </c>
      <c r="S3404">
        <f t="shared" si="216"/>
        <v>3.8</v>
      </c>
    </row>
    <row r="3405" spans="1:19" x14ac:dyDescent="0.25">
      <c r="A3405" t="s">
        <v>210</v>
      </c>
      <c r="B3405" t="s">
        <v>7199</v>
      </c>
      <c r="C3405">
        <v>2022</v>
      </c>
      <c r="D3405">
        <f t="shared" si="213"/>
        <v>15451.27334</v>
      </c>
      <c r="E3405">
        <v>9601</v>
      </c>
      <c r="F3405" t="s">
        <v>7200</v>
      </c>
      <c r="G3405" t="s">
        <v>29</v>
      </c>
      <c r="H3405" t="s">
        <v>7201</v>
      </c>
      <c r="I3405" t="s">
        <v>39</v>
      </c>
      <c r="J3405" t="s">
        <v>5106</v>
      </c>
      <c r="K3405" t="s">
        <v>22</v>
      </c>
      <c r="L3405" t="s">
        <v>41</v>
      </c>
      <c r="M3405">
        <f t="shared" si="214"/>
        <v>0</v>
      </c>
      <c r="O3405" t="s">
        <v>7202</v>
      </c>
      <c r="P3405">
        <f t="shared" si="215"/>
        <v>28808.28</v>
      </c>
      <c r="Q3405">
        <v>33498</v>
      </c>
      <c r="R3405" t="e">
        <v>#VALUE!</v>
      </c>
      <c r="S3405" t="e">
        <f t="shared" si="216"/>
        <v>#VALUE!</v>
      </c>
    </row>
    <row r="3406" spans="1:19" x14ac:dyDescent="0.25">
      <c r="A3406" t="s">
        <v>68</v>
      </c>
      <c r="B3406" t="s">
        <v>7203</v>
      </c>
      <c r="C3406">
        <v>2013</v>
      </c>
      <c r="D3406">
        <f t="shared" si="213"/>
        <v>217260.9</v>
      </c>
      <c r="E3406">
        <v>135000</v>
      </c>
      <c r="F3406" t="s">
        <v>4102</v>
      </c>
      <c r="G3406" t="s">
        <v>29</v>
      </c>
      <c r="H3406" t="s">
        <v>181</v>
      </c>
      <c r="I3406" t="s">
        <v>72</v>
      </c>
      <c r="J3406" t="s">
        <v>22</v>
      </c>
      <c r="K3406" t="s">
        <v>22</v>
      </c>
      <c r="L3406" t="s">
        <v>23</v>
      </c>
      <c r="M3406">
        <f t="shared" si="214"/>
        <v>1</v>
      </c>
      <c r="N3406" t="s">
        <v>24</v>
      </c>
      <c r="O3406" t="s">
        <v>248</v>
      </c>
      <c r="P3406">
        <f t="shared" si="215"/>
        <v>12040</v>
      </c>
      <c r="Q3406">
        <v>14000</v>
      </c>
      <c r="R3406">
        <v>445</v>
      </c>
      <c r="S3406">
        <f t="shared" si="216"/>
        <v>4.4000000000000004</v>
      </c>
    </row>
    <row r="3407" spans="1:19" x14ac:dyDescent="0.25">
      <c r="A3407" t="s">
        <v>328</v>
      </c>
      <c r="B3407" t="s">
        <v>7204</v>
      </c>
      <c r="C3407">
        <v>2013</v>
      </c>
      <c r="D3407">
        <f t="shared" si="213"/>
        <v>336133.18975999998</v>
      </c>
      <c r="E3407">
        <v>208864</v>
      </c>
      <c r="F3407" t="s">
        <v>7205</v>
      </c>
      <c r="G3407" t="s">
        <v>29</v>
      </c>
      <c r="H3407" t="s">
        <v>2878</v>
      </c>
      <c r="I3407" t="s">
        <v>21</v>
      </c>
      <c r="J3407" t="s">
        <v>118</v>
      </c>
      <c r="K3407" t="s">
        <v>146</v>
      </c>
      <c r="L3407" t="s">
        <v>23</v>
      </c>
      <c r="M3407">
        <f t="shared" si="214"/>
        <v>1</v>
      </c>
      <c r="N3407" t="s">
        <v>24</v>
      </c>
      <c r="O3407" t="s">
        <v>309</v>
      </c>
      <c r="P3407">
        <f t="shared" si="215"/>
        <v>6450</v>
      </c>
      <c r="Q3407">
        <v>7500</v>
      </c>
      <c r="R3407">
        <v>240</v>
      </c>
      <c r="S3407">
        <f t="shared" si="216"/>
        <v>3.2</v>
      </c>
    </row>
    <row r="3408" spans="1:19" x14ac:dyDescent="0.25">
      <c r="A3408" t="s">
        <v>43</v>
      </c>
      <c r="B3408" t="s">
        <v>7206</v>
      </c>
      <c r="C3408">
        <v>2016</v>
      </c>
      <c r="D3408">
        <f t="shared" si="213"/>
        <v>80261.004480000003</v>
      </c>
      <c r="E3408">
        <v>49872</v>
      </c>
      <c r="F3408" t="s">
        <v>7207</v>
      </c>
      <c r="G3408" t="s">
        <v>29</v>
      </c>
      <c r="H3408" t="s">
        <v>4494</v>
      </c>
      <c r="I3408" t="s">
        <v>48</v>
      </c>
      <c r="J3408" t="s">
        <v>33</v>
      </c>
      <c r="K3408" t="s">
        <v>22</v>
      </c>
      <c r="L3408" t="s">
        <v>23</v>
      </c>
      <c r="M3408">
        <f t="shared" si="214"/>
        <v>1</v>
      </c>
      <c r="N3408" t="s">
        <v>24</v>
      </c>
      <c r="O3408" t="s">
        <v>1635</v>
      </c>
      <c r="P3408">
        <f t="shared" si="215"/>
        <v>18490</v>
      </c>
      <c r="Q3408">
        <v>21500</v>
      </c>
      <c r="R3408">
        <v>300</v>
      </c>
      <c r="S3408">
        <f t="shared" si="216"/>
        <v>3</v>
      </c>
    </row>
    <row r="3409" spans="1:19" x14ac:dyDescent="0.25">
      <c r="A3409" t="s">
        <v>268</v>
      </c>
      <c r="B3409" t="s">
        <v>4352</v>
      </c>
      <c r="C3409">
        <v>2009</v>
      </c>
      <c r="D3409">
        <f t="shared" si="213"/>
        <v>145431.22777999999</v>
      </c>
      <c r="E3409">
        <v>90367</v>
      </c>
      <c r="F3409" t="s">
        <v>7208</v>
      </c>
      <c r="G3409" t="s">
        <v>29</v>
      </c>
      <c r="H3409" t="s">
        <v>4353</v>
      </c>
      <c r="I3409" t="s">
        <v>134</v>
      </c>
      <c r="J3409" t="s">
        <v>214</v>
      </c>
      <c r="K3409" t="s">
        <v>22</v>
      </c>
      <c r="L3409" t="s">
        <v>41</v>
      </c>
      <c r="M3409">
        <f t="shared" si="214"/>
        <v>0</v>
      </c>
      <c r="N3409" t="s">
        <v>24</v>
      </c>
      <c r="O3409" t="s">
        <v>2904</v>
      </c>
      <c r="P3409">
        <f t="shared" si="215"/>
        <v>7955</v>
      </c>
      <c r="Q3409">
        <v>9250</v>
      </c>
      <c r="R3409">
        <v>118</v>
      </c>
      <c r="S3409">
        <f t="shared" si="216"/>
        <v>1.6</v>
      </c>
    </row>
    <row r="3410" spans="1:19" x14ac:dyDescent="0.25">
      <c r="A3410" t="s">
        <v>277</v>
      </c>
      <c r="B3410" t="s">
        <v>1186</v>
      </c>
      <c r="C3410">
        <v>2014</v>
      </c>
      <c r="D3410">
        <f t="shared" si="213"/>
        <v>59014.497799999997</v>
      </c>
      <c r="E3410">
        <v>36670</v>
      </c>
      <c r="F3410" t="s">
        <v>5773</v>
      </c>
      <c r="G3410" t="s">
        <v>29</v>
      </c>
      <c r="H3410" t="s">
        <v>299</v>
      </c>
      <c r="I3410" t="s">
        <v>107</v>
      </c>
      <c r="J3410" t="s">
        <v>118</v>
      </c>
      <c r="K3410" t="s">
        <v>22</v>
      </c>
      <c r="L3410" t="s">
        <v>41</v>
      </c>
      <c r="M3410">
        <f t="shared" si="214"/>
        <v>0</v>
      </c>
      <c r="N3410" t="s">
        <v>24</v>
      </c>
      <c r="O3410" t="s">
        <v>7209</v>
      </c>
      <c r="P3410">
        <f t="shared" si="215"/>
        <v>70949.14</v>
      </c>
      <c r="Q3410">
        <v>82499</v>
      </c>
      <c r="R3410">
        <v>400</v>
      </c>
      <c r="S3410">
        <f t="shared" si="216"/>
        <v>3.8</v>
      </c>
    </row>
    <row r="3411" spans="1:19" x14ac:dyDescent="0.25">
      <c r="A3411" t="s">
        <v>210</v>
      </c>
      <c r="B3411" t="s">
        <v>7210</v>
      </c>
      <c r="C3411">
        <v>2023</v>
      </c>
      <c r="D3411">
        <f t="shared" si="213"/>
        <v>6038.2436799999996</v>
      </c>
      <c r="E3411">
        <v>3752</v>
      </c>
      <c r="F3411" t="s">
        <v>7211</v>
      </c>
      <c r="G3411" t="s">
        <v>29</v>
      </c>
      <c r="H3411" t="s">
        <v>965</v>
      </c>
      <c r="I3411" t="s">
        <v>31</v>
      </c>
      <c r="J3411" t="s">
        <v>7212</v>
      </c>
      <c r="K3411" t="s">
        <v>2228</v>
      </c>
      <c r="L3411" t="s">
        <v>41</v>
      </c>
      <c r="M3411">
        <f t="shared" si="214"/>
        <v>0</v>
      </c>
      <c r="N3411" t="s">
        <v>24</v>
      </c>
      <c r="O3411" t="s">
        <v>7213</v>
      </c>
      <c r="P3411">
        <f t="shared" si="215"/>
        <v>72773.2</v>
      </c>
      <c r="Q3411">
        <v>84620</v>
      </c>
      <c r="R3411" t="e">
        <v>#VALUE!</v>
      </c>
      <c r="S3411" t="e">
        <f t="shared" si="216"/>
        <v>#VALUE!</v>
      </c>
    </row>
    <row r="3412" spans="1:19" x14ac:dyDescent="0.25">
      <c r="A3412" t="s">
        <v>35</v>
      </c>
      <c r="B3412" t="s">
        <v>2633</v>
      </c>
      <c r="C3412">
        <v>2021</v>
      </c>
      <c r="D3412">
        <f t="shared" si="213"/>
        <v>49504.907740000002</v>
      </c>
      <c r="E3412">
        <v>30761</v>
      </c>
      <c r="F3412" t="s">
        <v>7214</v>
      </c>
      <c r="G3412" t="s">
        <v>29</v>
      </c>
      <c r="H3412" t="s">
        <v>997</v>
      </c>
      <c r="I3412" t="s">
        <v>31</v>
      </c>
      <c r="J3412" t="s">
        <v>6831</v>
      </c>
      <c r="K3412" t="s">
        <v>22</v>
      </c>
      <c r="L3412" t="s">
        <v>41</v>
      </c>
      <c r="M3412">
        <f t="shared" si="214"/>
        <v>0</v>
      </c>
      <c r="O3412" t="s">
        <v>1705</v>
      </c>
      <c r="P3412">
        <f t="shared" si="215"/>
        <v>38657</v>
      </c>
      <c r="Q3412">
        <v>44950</v>
      </c>
      <c r="R3412" t="e">
        <v>#VALUE!</v>
      </c>
      <c r="S3412" t="e">
        <f t="shared" si="216"/>
        <v>#VALUE!</v>
      </c>
    </row>
    <row r="3413" spans="1:19" x14ac:dyDescent="0.25">
      <c r="A3413" t="s">
        <v>567</v>
      </c>
      <c r="B3413" t="s">
        <v>1122</v>
      </c>
      <c r="C3413">
        <v>2022</v>
      </c>
      <c r="D3413">
        <f t="shared" si="213"/>
        <v>21626.31092</v>
      </c>
      <c r="E3413">
        <v>13438</v>
      </c>
      <c r="F3413" t="s">
        <v>7215</v>
      </c>
      <c r="G3413" t="s">
        <v>29</v>
      </c>
      <c r="H3413" t="s">
        <v>483</v>
      </c>
      <c r="I3413" t="s">
        <v>31</v>
      </c>
      <c r="J3413" t="s">
        <v>2050</v>
      </c>
      <c r="K3413" t="s">
        <v>22</v>
      </c>
      <c r="L3413" t="s">
        <v>41</v>
      </c>
      <c r="M3413">
        <f t="shared" si="214"/>
        <v>0</v>
      </c>
      <c r="O3413" t="s">
        <v>2033</v>
      </c>
      <c r="P3413">
        <f t="shared" si="215"/>
        <v>40075.14</v>
      </c>
      <c r="Q3413">
        <v>46599</v>
      </c>
      <c r="R3413" t="e">
        <v>#VALUE!</v>
      </c>
      <c r="S3413" t="e">
        <f t="shared" si="216"/>
        <v>#VALUE!</v>
      </c>
    </row>
    <row r="3414" spans="1:19" x14ac:dyDescent="0.25">
      <c r="A3414" t="s">
        <v>210</v>
      </c>
      <c r="B3414" t="s">
        <v>2068</v>
      </c>
      <c r="C3414">
        <v>2020</v>
      </c>
      <c r="D3414">
        <f t="shared" si="213"/>
        <v>14644.994000000001</v>
      </c>
      <c r="E3414">
        <v>9100</v>
      </c>
      <c r="F3414" t="s">
        <v>5740</v>
      </c>
      <c r="G3414" t="s">
        <v>29</v>
      </c>
      <c r="H3414" t="s">
        <v>540</v>
      </c>
      <c r="I3414" t="s">
        <v>95</v>
      </c>
      <c r="J3414" t="s">
        <v>214</v>
      </c>
      <c r="K3414" t="s">
        <v>22</v>
      </c>
      <c r="L3414" t="s">
        <v>41</v>
      </c>
      <c r="M3414">
        <f t="shared" si="214"/>
        <v>0</v>
      </c>
      <c r="N3414" t="s">
        <v>24</v>
      </c>
      <c r="O3414" t="s">
        <v>7216</v>
      </c>
      <c r="P3414">
        <f t="shared" si="215"/>
        <v>42909.7</v>
      </c>
      <c r="Q3414">
        <v>49895</v>
      </c>
      <c r="R3414">
        <v>285</v>
      </c>
      <c r="S3414">
        <f t="shared" si="216"/>
        <v>3.6</v>
      </c>
    </row>
    <row r="3415" spans="1:19" x14ac:dyDescent="0.25">
      <c r="A3415" t="s">
        <v>305</v>
      </c>
      <c r="B3415" t="s">
        <v>6047</v>
      </c>
      <c r="C3415">
        <v>2017</v>
      </c>
      <c r="D3415">
        <f t="shared" si="213"/>
        <v>161899.60399999999</v>
      </c>
      <c r="E3415">
        <v>100600</v>
      </c>
      <c r="F3415" t="s">
        <v>7217</v>
      </c>
      <c r="G3415" t="s">
        <v>136</v>
      </c>
      <c r="H3415" t="s">
        <v>136</v>
      </c>
      <c r="I3415" t="s">
        <v>72</v>
      </c>
      <c r="J3415" t="s">
        <v>22</v>
      </c>
      <c r="K3415" t="s">
        <v>22</v>
      </c>
      <c r="L3415" t="s">
        <v>41</v>
      </c>
      <c r="M3415">
        <f t="shared" si="214"/>
        <v>0</v>
      </c>
      <c r="N3415" t="s">
        <v>24</v>
      </c>
      <c r="O3415" t="s">
        <v>343</v>
      </c>
      <c r="P3415">
        <f t="shared" si="215"/>
        <v>8600</v>
      </c>
      <c r="Q3415">
        <v>10000</v>
      </c>
      <c r="R3415" t="e">
        <v>#VALUE!</v>
      </c>
      <c r="S3415" t="e">
        <f t="shared" si="216"/>
        <v>#VALUE!</v>
      </c>
    </row>
    <row r="3416" spans="1:19" x14ac:dyDescent="0.25">
      <c r="A3416" t="s">
        <v>16</v>
      </c>
      <c r="B3416" t="s">
        <v>6782</v>
      </c>
      <c r="C3416">
        <v>2011</v>
      </c>
      <c r="D3416">
        <f t="shared" si="213"/>
        <v>360208.91616000002</v>
      </c>
      <c r="E3416">
        <v>223824</v>
      </c>
      <c r="F3416" t="s">
        <v>7218</v>
      </c>
      <c r="G3416" t="s">
        <v>46</v>
      </c>
      <c r="H3416" t="s">
        <v>7219</v>
      </c>
      <c r="I3416" t="s">
        <v>72</v>
      </c>
      <c r="J3416" t="s">
        <v>118</v>
      </c>
      <c r="K3416" t="s">
        <v>108</v>
      </c>
      <c r="L3416" t="s">
        <v>23</v>
      </c>
      <c r="M3416">
        <f t="shared" si="214"/>
        <v>1</v>
      </c>
      <c r="N3416" t="s">
        <v>24</v>
      </c>
      <c r="O3416" t="s">
        <v>152</v>
      </c>
      <c r="P3416">
        <f t="shared" si="215"/>
        <v>3870</v>
      </c>
      <c r="Q3416">
        <v>4500</v>
      </c>
      <c r="R3416">
        <v>156</v>
      </c>
      <c r="S3416">
        <f t="shared" si="216"/>
        <v>2.5</v>
      </c>
    </row>
    <row r="3417" spans="1:19" x14ac:dyDescent="0.25">
      <c r="A3417" t="s">
        <v>50</v>
      </c>
      <c r="B3417" t="s">
        <v>1439</v>
      </c>
      <c r="C3417">
        <v>2016</v>
      </c>
      <c r="D3417">
        <f t="shared" si="213"/>
        <v>154496.63999999998</v>
      </c>
      <c r="E3417">
        <v>96000</v>
      </c>
      <c r="F3417" t="s">
        <v>596</v>
      </c>
      <c r="G3417" t="s">
        <v>29</v>
      </c>
      <c r="H3417" t="s">
        <v>1440</v>
      </c>
      <c r="I3417" t="s">
        <v>95</v>
      </c>
      <c r="J3417" t="s">
        <v>22</v>
      </c>
      <c r="K3417" t="s">
        <v>22</v>
      </c>
      <c r="L3417" t="s">
        <v>41</v>
      </c>
      <c r="M3417">
        <f t="shared" si="214"/>
        <v>0</v>
      </c>
      <c r="N3417" t="s">
        <v>24</v>
      </c>
      <c r="O3417" t="s">
        <v>7101</v>
      </c>
      <c r="P3417">
        <f t="shared" si="215"/>
        <v>18911.400000000001</v>
      </c>
      <c r="Q3417">
        <v>21990</v>
      </c>
      <c r="R3417">
        <v>252</v>
      </c>
      <c r="S3417">
        <f t="shared" si="216"/>
        <v>2</v>
      </c>
    </row>
    <row r="3418" spans="1:19" x14ac:dyDescent="0.25">
      <c r="A3418" t="s">
        <v>148</v>
      </c>
      <c r="B3418" t="s">
        <v>7220</v>
      </c>
      <c r="C3418">
        <v>2004</v>
      </c>
      <c r="D3418">
        <f t="shared" si="213"/>
        <v>297727.90000000002</v>
      </c>
      <c r="E3418">
        <v>185000</v>
      </c>
      <c r="F3418" t="s">
        <v>6137</v>
      </c>
      <c r="G3418" t="s">
        <v>29</v>
      </c>
      <c r="H3418" t="s">
        <v>1730</v>
      </c>
      <c r="I3418" t="s">
        <v>557</v>
      </c>
      <c r="J3418" t="s">
        <v>214</v>
      </c>
      <c r="K3418" t="s">
        <v>33</v>
      </c>
      <c r="L3418" t="s">
        <v>23</v>
      </c>
      <c r="M3418">
        <f t="shared" si="214"/>
        <v>1</v>
      </c>
      <c r="N3418" t="s">
        <v>24</v>
      </c>
      <c r="O3418" t="s">
        <v>1035</v>
      </c>
      <c r="P3418">
        <f t="shared" si="215"/>
        <v>9030</v>
      </c>
      <c r="Q3418">
        <v>10500</v>
      </c>
      <c r="R3418">
        <v>295</v>
      </c>
      <c r="S3418">
        <f t="shared" si="216"/>
        <v>5.3</v>
      </c>
    </row>
    <row r="3419" spans="1:19" x14ac:dyDescent="0.25">
      <c r="A3419" t="s">
        <v>277</v>
      </c>
      <c r="B3419" t="s">
        <v>3849</v>
      </c>
      <c r="C3419">
        <v>2021</v>
      </c>
      <c r="D3419">
        <f t="shared" si="213"/>
        <v>11104.446</v>
      </c>
      <c r="E3419">
        <v>6900</v>
      </c>
      <c r="F3419" t="s">
        <v>4507</v>
      </c>
      <c r="H3419" t="s">
        <v>6713</v>
      </c>
      <c r="I3419" t="s">
        <v>6306</v>
      </c>
      <c r="J3419" t="s">
        <v>118</v>
      </c>
      <c r="K3419" t="s">
        <v>146</v>
      </c>
      <c r="L3419" t="s">
        <v>41</v>
      </c>
      <c r="M3419">
        <f t="shared" si="214"/>
        <v>0</v>
      </c>
      <c r="N3419" t="s">
        <v>24</v>
      </c>
      <c r="O3419" t="s">
        <v>3036</v>
      </c>
      <c r="P3419">
        <f t="shared" si="215"/>
        <v>68799.14</v>
      </c>
      <c r="Q3419">
        <v>79999</v>
      </c>
      <c r="R3419">
        <v>375</v>
      </c>
      <c r="S3419" t="e">
        <f t="shared" si="216"/>
        <v>#VALUE!</v>
      </c>
    </row>
    <row r="3420" spans="1:19" x14ac:dyDescent="0.25">
      <c r="A3420" t="s">
        <v>237</v>
      </c>
      <c r="B3420" t="s">
        <v>7221</v>
      </c>
      <c r="C3420">
        <v>2017</v>
      </c>
      <c r="D3420">
        <f t="shared" si="213"/>
        <v>155140.37599999999</v>
      </c>
      <c r="E3420">
        <v>96400</v>
      </c>
      <c r="F3420" t="s">
        <v>7222</v>
      </c>
      <c r="G3420" t="s">
        <v>46</v>
      </c>
      <c r="H3420" t="s">
        <v>7223</v>
      </c>
      <c r="I3420" t="s">
        <v>521</v>
      </c>
      <c r="J3420" t="s">
        <v>118</v>
      </c>
      <c r="K3420" t="s">
        <v>146</v>
      </c>
      <c r="L3420" t="s">
        <v>23</v>
      </c>
      <c r="M3420">
        <f t="shared" si="214"/>
        <v>1</v>
      </c>
      <c r="N3420" t="s">
        <v>24</v>
      </c>
      <c r="O3420" t="s">
        <v>441</v>
      </c>
      <c r="P3420">
        <f t="shared" si="215"/>
        <v>15910</v>
      </c>
      <c r="Q3420">
        <v>18500</v>
      </c>
      <c r="R3420">
        <v>212</v>
      </c>
      <c r="S3420">
        <f t="shared" si="216"/>
        <v>2</v>
      </c>
    </row>
    <row r="3421" spans="1:19" x14ac:dyDescent="0.25">
      <c r="A3421" t="s">
        <v>567</v>
      </c>
      <c r="B3421" t="s">
        <v>2908</v>
      </c>
      <c r="C3421">
        <v>2018</v>
      </c>
      <c r="D3421">
        <f t="shared" si="213"/>
        <v>109217.8591</v>
      </c>
      <c r="E3421">
        <v>67865</v>
      </c>
      <c r="F3421" t="s">
        <v>7224</v>
      </c>
      <c r="G3421" t="s">
        <v>29</v>
      </c>
      <c r="H3421" t="s">
        <v>1841</v>
      </c>
      <c r="I3421" t="s">
        <v>21</v>
      </c>
      <c r="J3421" t="s">
        <v>118</v>
      </c>
      <c r="K3421" t="s">
        <v>33</v>
      </c>
      <c r="L3421" t="s">
        <v>41</v>
      </c>
      <c r="M3421">
        <f t="shared" si="214"/>
        <v>0</v>
      </c>
      <c r="N3421" t="s">
        <v>24</v>
      </c>
      <c r="O3421" t="s">
        <v>566</v>
      </c>
      <c r="P3421">
        <f t="shared" si="215"/>
        <v>31390</v>
      </c>
      <c r="Q3421">
        <v>36500</v>
      </c>
      <c r="R3421">
        <v>410</v>
      </c>
      <c r="S3421">
        <f t="shared" si="216"/>
        <v>6.4</v>
      </c>
    </row>
    <row r="3422" spans="1:19" x14ac:dyDescent="0.25">
      <c r="A3422" t="s">
        <v>84</v>
      </c>
      <c r="B3422" t="s">
        <v>3343</v>
      </c>
      <c r="C3422">
        <v>2015</v>
      </c>
      <c r="D3422">
        <f t="shared" si="213"/>
        <v>103480.56200000001</v>
      </c>
      <c r="E3422">
        <v>64300</v>
      </c>
      <c r="F3422" t="s">
        <v>7225</v>
      </c>
      <c r="G3422" t="s">
        <v>19</v>
      </c>
      <c r="H3422" t="s">
        <v>7226</v>
      </c>
      <c r="I3422" t="s">
        <v>107</v>
      </c>
      <c r="J3422" t="s">
        <v>40</v>
      </c>
      <c r="K3422" t="s">
        <v>22</v>
      </c>
      <c r="L3422" t="s">
        <v>41</v>
      </c>
      <c r="M3422">
        <f t="shared" si="214"/>
        <v>0</v>
      </c>
      <c r="N3422" t="s">
        <v>24</v>
      </c>
      <c r="O3422" t="s">
        <v>6111</v>
      </c>
      <c r="P3422">
        <f t="shared" si="215"/>
        <v>38571</v>
      </c>
      <c r="Q3422">
        <v>44850</v>
      </c>
      <c r="R3422">
        <v>550</v>
      </c>
      <c r="S3422">
        <f t="shared" si="216"/>
        <v>5</v>
      </c>
    </row>
    <row r="3423" spans="1:19" x14ac:dyDescent="0.25">
      <c r="A3423" t="s">
        <v>148</v>
      </c>
      <c r="B3423" t="s">
        <v>7227</v>
      </c>
      <c r="C3423">
        <v>2018</v>
      </c>
      <c r="D3423">
        <f t="shared" si="213"/>
        <v>123114.51</v>
      </c>
      <c r="E3423">
        <v>76500</v>
      </c>
      <c r="F3423" t="s">
        <v>4441</v>
      </c>
      <c r="G3423" t="s">
        <v>29</v>
      </c>
      <c r="H3423" t="s">
        <v>6884</v>
      </c>
      <c r="I3423" t="s">
        <v>95</v>
      </c>
      <c r="J3423" t="s">
        <v>118</v>
      </c>
      <c r="K3423" t="s">
        <v>22</v>
      </c>
      <c r="L3423" t="s">
        <v>41</v>
      </c>
      <c r="M3423">
        <f t="shared" si="214"/>
        <v>0</v>
      </c>
      <c r="N3423" t="s">
        <v>24</v>
      </c>
      <c r="O3423" t="s">
        <v>1945</v>
      </c>
      <c r="P3423">
        <f t="shared" si="215"/>
        <v>28810</v>
      </c>
      <c r="Q3423">
        <v>33500</v>
      </c>
      <c r="R3423">
        <v>308</v>
      </c>
      <c r="S3423">
        <f t="shared" si="216"/>
        <v>3.6</v>
      </c>
    </row>
    <row r="3424" spans="1:19" x14ac:dyDescent="0.25">
      <c r="A3424" t="s">
        <v>503</v>
      </c>
      <c r="B3424" t="s">
        <v>7074</v>
      </c>
      <c r="C3424">
        <v>2017</v>
      </c>
      <c r="D3424">
        <f t="shared" si="213"/>
        <v>155048.64361999999</v>
      </c>
      <c r="E3424">
        <v>96343</v>
      </c>
      <c r="F3424" t="s">
        <v>7228</v>
      </c>
      <c r="G3424" t="s">
        <v>245</v>
      </c>
      <c r="H3424" t="s">
        <v>3791</v>
      </c>
      <c r="I3424" t="s">
        <v>21</v>
      </c>
      <c r="J3424" t="s">
        <v>40</v>
      </c>
      <c r="K3424" t="s">
        <v>146</v>
      </c>
      <c r="L3424" t="s">
        <v>23</v>
      </c>
      <c r="M3424">
        <f t="shared" si="214"/>
        <v>1</v>
      </c>
      <c r="N3424" t="s">
        <v>24</v>
      </c>
      <c r="O3424" t="s">
        <v>1328</v>
      </c>
      <c r="P3424">
        <f t="shared" si="215"/>
        <v>45580</v>
      </c>
      <c r="Q3424">
        <v>53000</v>
      </c>
      <c r="R3424">
        <v>445</v>
      </c>
      <c r="S3424">
        <f t="shared" si="216"/>
        <v>6.6</v>
      </c>
    </row>
    <row r="3425" spans="1:19" x14ac:dyDescent="0.25">
      <c r="A3425" t="s">
        <v>450</v>
      </c>
      <c r="B3425" t="s">
        <v>6768</v>
      </c>
      <c r="C3425">
        <v>2018</v>
      </c>
      <c r="D3425">
        <f t="shared" si="213"/>
        <v>120056.764</v>
      </c>
      <c r="E3425">
        <v>74600</v>
      </c>
      <c r="F3425" t="s">
        <v>6044</v>
      </c>
      <c r="G3425" t="s">
        <v>29</v>
      </c>
      <c r="H3425" t="s">
        <v>3776</v>
      </c>
      <c r="I3425" t="s">
        <v>107</v>
      </c>
      <c r="J3425" t="s">
        <v>40</v>
      </c>
      <c r="K3425" t="s">
        <v>22</v>
      </c>
      <c r="L3425" t="s">
        <v>41</v>
      </c>
      <c r="M3425">
        <f t="shared" si="214"/>
        <v>0</v>
      </c>
      <c r="N3425" t="s">
        <v>24</v>
      </c>
      <c r="O3425" t="s">
        <v>720</v>
      </c>
      <c r="P3425">
        <f t="shared" si="215"/>
        <v>20640</v>
      </c>
      <c r="Q3425">
        <v>24000</v>
      </c>
      <c r="R3425">
        <v>152</v>
      </c>
      <c r="S3425">
        <f t="shared" si="216"/>
        <v>2</v>
      </c>
    </row>
    <row r="3426" spans="1:19" x14ac:dyDescent="0.25">
      <c r="A3426" t="s">
        <v>450</v>
      </c>
      <c r="B3426" t="s">
        <v>3687</v>
      </c>
      <c r="C3426">
        <v>2014</v>
      </c>
      <c r="D3426">
        <f t="shared" si="213"/>
        <v>253519.3302</v>
      </c>
      <c r="E3426">
        <v>157530</v>
      </c>
      <c r="F3426" t="s">
        <v>7229</v>
      </c>
      <c r="G3426" t="s">
        <v>29</v>
      </c>
      <c r="H3426" t="s">
        <v>7230</v>
      </c>
      <c r="I3426" t="s">
        <v>289</v>
      </c>
      <c r="J3426" t="s">
        <v>7231</v>
      </c>
      <c r="K3426" t="s">
        <v>22</v>
      </c>
      <c r="L3426" t="s">
        <v>23</v>
      </c>
      <c r="M3426">
        <f t="shared" si="214"/>
        <v>1</v>
      </c>
      <c r="N3426" t="s">
        <v>24</v>
      </c>
      <c r="O3426" t="s">
        <v>578</v>
      </c>
      <c r="P3426">
        <f t="shared" si="215"/>
        <v>8595.7000000000007</v>
      </c>
      <c r="Q3426">
        <v>9995</v>
      </c>
      <c r="R3426" t="e">
        <v>#VALUE!</v>
      </c>
      <c r="S3426" t="e">
        <f t="shared" si="216"/>
        <v>#VALUE!</v>
      </c>
    </row>
    <row r="3427" spans="1:19" x14ac:dyDescent="0.25">
      <c r="A3427" t="s">
        <v>79</v>
      </c>
      <c r="B3427" t="s">
        <v>7232</v>
      </c>
      <c r="C3427">
        <v>2022</v>
      </c>
      <c r="D3427">
        <f t="shared" si="213"/>
        <v>24140.1</v>
      </c>
      <c r="E3427">
        <v>15000</v>
      </c>
      <c r="F3427" t="s">
        <v>2252</v>
      </c>
      <c r="H3427" t="s">
        <v>7233</v>
      </c>
      <c r="I3427" t="s">
        <v>72</v>
      </c>
      <c r="J3427" t="s">
        <v>118</v>
      </c>
      <c r="K3427" t="s">
        <v>118</v>
      </c>
      <c r="L3427" t="s">
        <v>41</v>
      </c>
      <c r="M3427">
        <f t="shared" si="214"/>
        <v>0</v>
      </c>
      <c r="N3427" t="s">
        <v>24</v>
      </c>
      <c r="O3427" t="s">
        <v>7234</v>
      </c>
      <c r="P3427">
        <f t="shared" si="215"/>
        <v>82559.14</v>
      </c>
      <c r="Q3427">
        <v>95999</v>
      </c>
      <c r="R3427">
        <v>1020</v>
      </c>
      <c r="S3427" t="e">
        <f t="shared" si="216"/>
        <v>#VALUE!</v>
      </c>
    </row>
    <row r="3428" spans="1:19" x14ac:dyDescent="0.25">
      <c r="A3428" t="s">
        <v>210</v>
      </c>
      <c r="B3428" t="s">
        <v>4197</v>
      </c>
      <c r="C3428">
        <v>2012</v>
      </c>
      <c r="D3428">
        <f t="shared" si="213"/>
        <v>128747.2</v>
      </c>
      <c r="E3428">
        <v>80000</v>
      </c>
      <c r="F3428" t="s">
        <v>1238</v>
      </c>
      <c r="G3428" t="s">
        <v>29</v>
      </c>
      <c r="H3428" t="s">
        <v>540</v>
      </c>
      <c r="I3428" t="s">
        <v>72</v>
      </c>
      <c r="J3428" t="s">
        <v>487</v>
      </c>
      <c r="K3428" t="s">
        <v>22</v>
      </c>
      <c r="L3428" t="s">
        <v>41</v>
      </c>
      <c r="M3428">
        <f t="shared" si="214"/>
        <v>0</v>
      </c>
      <c r="N3428" t="s">
        <v>24</v>
      </c>
      <c r="O3428" t="s">
        <v>411</v>
      </c>
      <c r="P3428">
        <f t="shared" si="215"/>
        <v>25800</v>
      </c>
      <c r="Q3428">
        <v>30000</v>
      </c>
      <c r="R3428">
        <v>285</v>
      </c>
      <c r="S3428">
        <f t="shared" si="216"/>
        <v>3.6</v>
      </c>
    </row>
    <row r="3429" spans="1:19" x14ac:dyDescent="0.25">
      <c r="A3429" t="s">
        <v>79</v>
      </c>
      <c r="B3429" t="s">
        <v>4933</v>
      </c>
      <c r="C3429">
        <v>2018</v>
      </c>
      <c r="D3429">
        <f t="shared" si="213"/>
        <v>134257.58016000001</v>
      </c>
      <c r="E3429">
        <v>83424</v>
      </c>
      <c r="F3429" t="s">
        <v>7235</v>
      </c>
      <c r="H3429" t="s">
        <v>4277</v>
      </c>
      <c r="I3429" t="s">
        <v>257</v>
      </c>
      <c r="J3429" t="s">
        <v>33</v>
      </c>
      <c r="K3429" t="s">
        <v>146</v>
      </c>
      <c r="L3429" t="s">
        <v>41</v>
      </c>
      <c r="M3429">
        <f t="shared" si="214"/>
        <v>0</v>
      </c>
      <c r="N3429" t="s">
        <v>24</v>
      </c>
      <c r="O3429" t="s">
        <v>437</v>
      </c>
      <c r="P3429">
        <f t="shared" si="215"/>
        <v>38700</v>
      </c>
      <c r="Q3429">
        <v>45000</v>
      </c>
      <c r="R3429">
        <v>518</v>
      </c>
      <c r="S3429" t="e">
        <f t="shared" si="216"/>
        <v>#VALUE!</v>
      </c>
    </row>
    <row r="3430" spans="1:19" x14ac:dyDescent="0.25">
      <c r="A3430" t="s">
        <v>120</v>
      </c>
      <c r="B3430" t="s">
        <v>2993</v>
      </c>
      <c r="C3430">
        <v>2021</v>
      </c>
      <c r="D3430">
        <f t="shared" si="213"/>
        <v>30577.46</v>
      </c>
      <c r="E3430">
        <v>19000</v>
      </c>
      <c r="F3430" t="s">
        <v>1495</v>
      </c>
      <c r="G3430" t="s">
        <v>29</v>
      </c>
      <c r="H3430" t="s">
        <v>1919</v>
      </c>
      <c r="I3430" t="s">
        <v>72</v>
      </c>
      <c r="J3430" t="s">
        <v>40</v>
      </c>
      <c r="K3430" t="s">
        <v>146</v>
      </c>
      <c r="L3430" t="s">
        <v>41</v>
      </c>
      <c r="M3430">
        <f t="shared" si="214"/>
        <v>0</v>
      </c>
      <c r="N3430" t="s">
        <v>24</v>
      </c>
      <c r="O3430" t="s">
        <v>2374</v>
      </c>
      <c r="P3430">
        <f t="shared" si="215"/>
        <v>32679.14</v>
      </c>
      <c r="Q3430">
        <v>37999</v>
      </c>
      <c r="R3430">
        <v>255</v>
      </c>
      <c r="S3430">
        <f t="shared" si="216"/>
        <v>2</v>
      </c>
    </row>
    <row r="3431" spans="1:19" x14ac:dyDescent="0.25">
      <c r="A3431" t="s">
        <v>277</v>
      </c>
      <c r="B3431" t="s">
        <v>297</v>
      </c>
      <c r="C3431">
        <v>2013</v>
      </c>
      <c r="D3431">
        <f t="shared" si="213"/>
        <v>102997.75999999999</v>
      </c>
      <c r="E3431">
        <v>64000</v>
      </c>
      <c r="F3431" t="s">
        <v>1263</v>
      </c>
      <c r="G3431" t="s">
        <v>29</v>
      </c>
      <c r="H3431" t="s">
        <v>299</v>
      </c>
      <c r="I3431" t="s">
        <v>48</v>
      </c>
      <c r="J3431" t="s">
        <v>33</v>
      </c>
      <c r="K3431" t="s">
        <v>22</v>
      </c>
      <c r="L3431" t="s">
        <v>23</v>
      </c>
      <c r="M3431">
        <f t="shared" si="214"/>
        <v>1</v>
      </c>
      <c r="N3431" t="s">
        <v>24</v>
      </c>
      <c r="O3431" t="s">
        <v>1488</v>
      </c>
      <c r="P3431">
        <f t="shared" si="215"/>
        <v>57620</v>
      </c>
      <c r="Q3431">
        <v>67000</v>
      </c>
      <c r="R3431">
        <v>400</v>
      </c>
      <c r="S3431">
        <f t="shared" si="216"/>
        <v>3.8</v>
      </c>
    </row>
    <row r="3432" spans="1:19" x14ac:dyDescent="0.25">
      <c r="A3432" t="s">
        <v>120</v>
      </c>
      <c r="B3432" t="s">
        <v>442</v>
      </c>
      <c r="C3432">
        <v>2019</v>
      </c>
      <c r="D3432">
        <f t="shared" si="213"/>
        <v>54826.99512</v>
      </c>
      <c r="E3432">
        <v>34068</v>
      </c>
      <c r="F3432" t="s">
        <v>7236</v>
      </c>
      <c r="G3432" t="s">
        <v>29</v>
      </c>
      <c r="H3432" t="s">
        <v>190</v>
      </c>
      <c r="I3432" t="s">
        <v>191</v>
      </c>
      <c r="J3432" t="s">
        <v>118</v>
      </c>
      <c r="K3432" t="s">
        <v>146</v>
      </c>
      <c r="L3432" t="s">
        <v>41</v>
      </c>
      <c r="M3432">
        <f t="shared" si="214"/>
        <v>0</v>
      </c>
      <c r="N3432" t="s">
        <v>24</v>
      </c>
      <c r="O3432" t="s">
        <v>209</v>
      </c>
      <c r="P3432">
        <f t="shared" si="215"/>
        <v>40334</v>
      </c>
      <c r="Q3432">
        <v>46900</v>
      </c>
      <c r="R3432">
        <v>362</v>
      </c>
      <c r="S3432">
        <f t="shared" si="216"/>
        <v>3</v>
      </c>
    </row>
    <row r="3433" spans="1:19" x14ac:dyDescent="0.25">
      <c r="A3433" t="s">
        <v>1831</v>
      </c>
      <c r="B3433" t="s">
        <v>4840</v>
      </c>
      <c r="C3433">
        <v>2021</v>
      </c>
      <c r="D3433">
        <f t="shared" si="213"/>
        <v>32354.17136</v>
      </c>
      <c r="E3433">
        <v>20104</v>
      </c>
      <c r="F3433" t="s">
        <v>7237</v>
      </c>
      <c r="G3433" t="s">
        <v>29</v>
      </c>
      <c r="H3433" t="s">
        <v>53</v>
      </c>
      <c r="I3433" t="s">
        <v>123</v>
      </c>
      <c r="J3433" t="s">
        <v>7238</v>
      </c>
      <c r="K3433" t="s">
        <v>813</v>
      </c>
      <c r="L3433" t="s">
        <v>41</v>
      </c>
      <c r="M3433">
        <f t="shared" si="214"/>
        <v>0</v>
      </c>
      <c r="N3433" t="s">
        <v>24</v>
      </c>
      <c r="O3433" t="s">
        <v>7239</v>
      </c>
      <c r="P3433">
        <f t="shared" si="215"/>
        <v>28633.7</v>
      </c>
      <c r="Q3433">
        <v>33295</v>
      </c>
      <c r="R3433" t="e">
        <v>#VALUE!</v>
      </c>
      <c r="S3433" t="e">
        <f t="shared" si="216"/>
        <v>#VALUE!</v>
      </c>
    </row>
    <row r="3434" spans="1:19" x14ac:dyDescent="0.25">
      <c r="A3434" t="s">
        <v>130</v>
      </c>
      <c r="B3434" t="s">
        <v>2602</v>
      </c>
      <c r="C3434">
        <v>2022</v>
      </c>
      <c r="D3434">
        <f t="shared" si="213"/>
        <v>13518.456</v>
      </c>
      <c r="E3434">
        <v>8400</v>
      </c>
      <c r="F3434" t="s">
        <v>4789</v>
      </c>
      <c r="G3434" t="s">
        <v>29</v>
      </c>
      <c r="H3434" t="s">
        <v>660</v>
      </c>
      <c r="I3434" t="s">
        <v>48</v>
      </c>
      <c r="J3434" t="s">
        <v>214</v>
      </c>
      <c r="K3434" t="s">
        <v>146</v>
      </c>
      <c r="L3434" t="s">
        <v>41</v>
      </c>
      <c r="M3434">
        <f t="shared" si="214"/>
        <v>0</v>
      </c>
      <c r="N3434" t="s">
        <v>24</v>
      </c>
      <c r="O3434" t="s">
        <v>391</v>
      </c>
      <c r="P3434">
        <f t="shared" si="215"/>
        <v>51557</v>
      </c>
      <c r="Q3434">
        <v>59950</v>
      </c>
      <c r="R3434">
        <v>400</v>
      </c>
      <c r="S3434">
        <f t="shared" si="216"/>
        <v>5.6</v>
      </c>
    </row>
    <row r="3435" spans="1:19" x14ac:dyDescent="0.25">
      <c r="A3435" t="s">
        <v>277</v>
      </c>
      <c r="B3435" t="s">
        <v>5133</v>
      </c>
      <c r="C3435">
        <v>2021</v>
      </c>
      <c r="D3435">
        <f t="shared" si="213"/>
        <v>19212.300920000001</v>
      </c>
      <c r="E3435">
        <v>11938</v>
      </c>
      <c r="F3435" t="s">
        <v>7240</v>
      </c>
      <c r="G3435" t="s">
        <v>29</v>
      </c>
      <c r="H3435" t="s">
        <v>7241</v>
      </c>
      <c r="I3435" t="s">
        <v>107</v>
      </c>
      <c r="J3435" t="s">
        <v>22</v>
      </c>
      <c r="K3435" t="s">
        <v>136</v>
      </c>
      <c r="M3435">
        <f t="shared" si="214"/>
        <v>0</v>
      </c>
      <c r="O3435" t="s">
        <v>6790</v>
      </c>
      <c r="P3435">
        <f t="shared" si="215"/>
        <v>179740</v>
      </c>
      <c r="Q3435">
        <v>209000</v>
      </c>
      <c r="R3435">
        <v>572</v>
      </c>
      <c r="S3435">
        <f t="shared" si="216"/>
        <v>3.8</v>
      </c>
    </row>
    <row r="3436" spans="1:19" x14ac:dyDescent="0.25">
      <c r="A3436" t="s">
        <v>148</v>
      </c>
      <c r="B3436" t="s">
        <v>5194</v>
      </c>
      <c r="C3436">
        <v>2021</v>
      </c>
      <c r="D3436">
        <f t="shared" si="213"/>
        <v>39702.417800000003</v>
      </c>
      <c r="E3436">
        <v>24670</v>
      </c>
      <c r="F3436" t="s">
        <v>7242</v>
      </c>
      <c r="G3436" t="s">
        <v>29</v>
      </c>
      <c r="H3436" t="s">
        <v>1368</v>
      </c>
      <c r="I3436" t="s">
        <v>107</v>
      </c>
      <c r="J3436" t="s">
        <v>118</v>
      </c>
      <c r="K3436" t="s">
        <v>108</v>
      </c>
      <c r="L3436" t="s">
        <v>41</v>
      </c>
      <c r="M3436">
        <f t="shared" si="214"/>
        <v>0</v>
      </c>
      <c r="N3436" t="s">
        <v>24</v>
      </c>
      <c r="O3436" t="s">
        <v>7243</v>
      </c>
      <c r="P3436">
        <f t="shared" si="215"/>
        <v>62350</v>
      </c>
      <c r="Q3436">
        <v>72500</v>
      </c>
      <c r="R3436">
        <v>490</v>
      </c>
      <c r="S3436">
        <f t="shared" si="216"/>
        <v>6.2</v>
      </c>
    </row>
    <row r="3437" spans="1:19" x14ac:dyDescent="0.25">
      <c r="A3437" t="s">
        <v>16</v>
      </c>
      <c r="B3437" t="s">
        <v>1931</v>
      </c>
      <c r="C3437">
        <v>2013</v>
      </c>
      <c r="D3437">
        <f t="shared" si="213"/>
        <v>26518.704519999999</v>
      </c>
      <c r="E3437">
        <v>16478</v>
      </c>
      <c r="F3437" t="s">
        <v>7244</v>
      </c>
      <c r="G3437" t="s">
        <v>29</v>
      </c>
      <c r="H3437" t="s">
        <v>7245</v>
      </c>
      <c r="I3437" t="s">
        <v>134</v>
      </c>
      <c r="J3437" t="s">
        <v>118</v>
      </c>
      <c r="K3437" t="s">
        <v>22</v>
      </c>
      <c r="L3437" t="s">
        <v>41</v>
      </c>
      <c r="M3437">
        <f t="shared" si="214"/>
        <v>0</v>
      </c>
      <c r="N3437" t="s">
        <v>24</v>
      </c>
      <c r="O3437" t="s">
        <v>7246</v>
      </c>
      <c r="P3437">
        <f t="shared" si="215"/>
        <v>57104</v>
      </c>
      <c r="Q3437">
        <v>66400</v>
      </c>
      <c r="R3437">
        <v>650</v>
      </c>
      <c r="S3437">
        <f t="shared" si="216"/>
        <v>5.8</v>
      </c>
    </row>
    <row r="3438" spans="1:19" x14ac:dyDescent="0.25">
      <c r="A3438" t="s">
        <v>16</v>
      </c>
      <c r="B3438" t="s">
        <v>3503</v>
      </c>
      <c r="C3438">
        <v>2018</v>
      </c>
      <c r="D3438">
        <f t="shared" si="213"/>
        <v>84490.35</v>
      </c>
      <c r="E3438">
        <v>52500</v>
      </c>
      <c r="F3438" t="s">
        <v>687</v>
      </c>
      <c r="G3438" t="s">
        <v>19</v>
      </c>
      <c r="H3438" t="s">
        <v>7144</v>
      </c>
      <c r="I3438" t="s">
        <v>72</v>
      </c>
      <c r="J3438" t="s">
        <v>33</v>
      </c>
      <c r="K3438" t="s">
        <v>33</v>
      </c>
      <c r="L3438" t="s">
        <v>41</v>
      </c>
      <c r="M3438">
        <f t="shared" si="214"/>
        <v>0</v>
      </c>
      <c r="N3438" t="s">
        <v>24</v>
      </c>
      <c r="O3438" t="s">
        <v>1024</v>
      </c>
      <c r="P3438">
        <f t="shared" si="215"/>
        <v>30100</v>
      </c>
      <c r="Q3438">
        <v>35000</v>
      </c>
      <c r="R3438">
        <v>395</v>
      </c>
      <c r="S3438">
        <f t="shared" si="216"/>
        <v>5</v>
      </c>
    </row>
    <row r="3439" spans="1:19" x14ac:dyDescent="0.25">
      <c r="A3439" t="s">
        <v>277</v>
      </c>
      <c r="B3439" t="s">
        <v>6324</v>
      </c>
      <c r="C3439">
        <v>2004</v>
      </c>
      <c r="D3439">
        <f t="shared" si="213"/>
        <v>148863.95000000001</v>
      </c>
      <c r="E3439">
        <v>92500</v>
      </c>
      <c r="F3439" t="s">
        <v>7247</v>
      </c>
      <c r="G3439" t="s">
        <v>29</v>
      </c>
      <c r="H3439" t="s">
        <v>7248</v>
      </c>
      <c r="I3439" t="s">
        <v>107</v>
      </c>
      <c r="J3439" t="s">
        <v>61</v>
      </c>
      <c r="K3439" t="s">
        <v>22</v>
      </c>
      <c r="L3439" t="s">
        <v>41</v>
      </c>
      <c r="M3439">
        <f t="shared" si="214"/>
        <v>0</v>
      </c>
      <c r="N3439" t="s">
        <v>24</v>
      </c>
      <c r="O3439" t="s">
        <v>672</v>
      </c>
      <c r="P3439">
        <f t="shared" si="215"/>
        <v>10320</v>
      </c>
      <c r="Q3439">
        <v>12000</v>
      </c>
      <c r="R3439">
        <v>450</v>
      </c>
      <c r="S3439">
        <f t="shared" si="216"/>
        <v>4.5</v>
      </c>
    </row>
    <row r="3440" spans="1:19" x14ac:dyDescent="0.25">
      <c r="A3440" t="s">
        <v>836</v>
      </c>
      <c r="B3440" t="s">
        <v>4771</v>
      </c>
      <c r="C3440">
        <v>2008</v>
      </c>
      <c r="D3440">
        <f t="shared" si="213"/>
        <v>101275.7662</v>
      </c>
      <c r="E3440">
        <v>62930</v>
      </c>
      <c r="F3440" t="s">
        <v>7249</v>
      </c>
      <c r="G3440" t="s">
        <v>29</v>
      </c>
      <c r="H3440" t="s">
        <v>4773</v>
      </c>
      <c r="I3440" t="s">
        <v>72</v>
      </c>
      <c r="J3440" t="s">
        <v>33</v>
      </c>
      <c r="K3440" t="s">
        <v>22</v>
      </c>
      <c r="L3440" t="s">
        <v>23</v>
      </c>
      <c r="M3440">
        <f t="shared" si="214"/>
        <v>1</v>
      </c>
      <c r="N3440" t="s">
        <v>24</v>
      </c>
      <c r="O3440" t="s">
        <v>343</v>
      </c>
      <c r="P3440">
        <f t="shared" si="215"/>
        <v>8600</v>
      </c>
      <c r="Q3440">
        <v>10000</v>
      </c>
      <c r="R3440">
        <v>260</v>
      </c>
      <c r="S3440">
        <f t="shared" si="216"/>
        <v>3.8</v>
      </c>
    </row>
    <row r="3441" spans="1:19" x14ac:dyDescent="0.25">
      <c r="A3441" t="s">
        <v>35</v>
      </c>
      <c r="B3441" t="s">
        <v>1265</v>
      </c>
      <c r="C3441">
        <v>2007</v>
      </c>
      <c r="D3441">
        <f t="shared" si="213"/>
        <v>187649.04399999999</v>
      </c>
      <c r="E3441">
        <v>116600</v>
      </c>
      <c r="F3441" t="s">
        <v>7250</v>
      </c>
      <c r="G3441" t="s">
        <v>29</v>
      </c>
      <c r="H3441" t="s">
        <v>2606</v>
      </c>
      <c r="I3441" t="s">
        <v>247</v>
      </c>
      <c r="J3441" t="s">
        <v>118</v>
      </c>
      <c r="K3441" t="s">
        <v>33</v>
      </c>
      <c r="L3441" t="s">
        <v>41</v>
      </c>
      <c r="M3441">
        <f t="shared" si="214"/>
        <v>0</v>
      </c>
      <c r="N3441" t="s">
        <v>24</v>
      </c>
      <c r="O3441" t="s">
        <v>7251</v>
      </c>
      <c r="P3441">
        <f t="shared" si="215"/>
        <v>17178.5</v>
      </c>
      <c r="Q3441">
        <v>19975</v>
      </c>
      <c r="R3441">
        <v>263</v>
      </c>
      <c r="S3441">
        <f t="shared" si="216"/>
        <v>4.7</v>
      </c>
    </row>
    <row r="3442" spans="1:19" x14ac:dyDescent="0.25">
      <c r="A3442" t="s">
        <v>125</v>
      </c>
      <c r="B3442" t="s">
        <v>7252</v>
      </c>
      <c r="C3442">
        <v>2010</v>
      </c>
      <c r="D3442">
        <f t="shared" si="213"/>
        <v>276845.10415999999</v>
      </c>
      <c r="E3442">
        <v>172024</v>
      </c>
      <c r="F3442" t="s">
        <v>7253</v>
      </c>
      <c r="G3442" t="s">
        <v>29</v>
      </c>
      <c r="H3442" t="s">
        <v>1272</v>
      </c>
      <c r="I3442" t="s">
        <v>557</v>
      </c>
      <c r="J3442" t="s">
        <v>214</v>
      </c>
      <c r="K3442" t="s">
        <v>108</v>
      </c>
      <c r="L3442" t="s">
        <v>23</v>
      </c>
      <c r="M3442">
        <f t="shared" si="214"/>
        <v>1</v>
      </c>
      <c r="N3442" t="s">
        <v>24</v>
      </c>
      <c r="O3442" t="s">
        <v>309</v>
      </c>
      <c r="P3442">
        <f t="shared" si="215"/>
        <v>6450</v>
      </c>
      <c r="Q3442">
        <v>7500</v>
      </c>
      <c r="R3442">
        <v>210</v>
      </c>
      <c r="S3442">
        <f t="shared" si="216"/>
        <v>3.7</v>
      </c>
    </row>
    <row r="3443" spans="1:19" x14ac:dyDescent="0.25">
      <c r="A3443" t="s">
        <v>210</v>
      </c>
      <c r="B3443" t="s">
        <v>4813</v>
      </c>
      <c r="C3443">
        <v>2012</v>
      </c>
      <c r="D3443">
        <f t="shared" si="213"/>
        <v>92113.793579999998</v>
      </c>
      <c r="E3443">
        <v>57237</v>
      </c>
      <c r="F3443" t="s">
        <v>7254</v>
      </c>
      <c r="G3443" t="s">
        <v>29</v>
      </c>
      <c r="H3443" t="s">
        <v>540</v>
      </c>
      <c r="I3443" t="s">
        <v>72</v>
      </c>
      <c r="J3443" t="s">
        <v>22</v>
      </c>
      <c r="K3443" t="s">
        <v>22</v>
      </c>
      <c r="L3443" t="s">
        <v>41</v>
      </c>
      <c r="M3443">
        <f t="shared" si="214"/>
        <v>0</v>
      </c>
      <c r="N3443" t="s">
        <v>24</v>
      </c>
      <c r="O3443" t="s">
        <v>1152</v>
      </c>
      <c r="P3443">
        <f t="shared" si="215"/>
        <v>19350</v>
      </c>
      <c r="Q3443">
        <v>22500</v>
      </c>
      <c r="R3443">
        <v>285</v>
      </c>
      <c r="S3443">
        <f t="shared" si="216"/>
        <v>3.6</v>
      </c>
    </row>
    <row r="3444" spans="1:19" x14ac:dyDescent="0.25">
      <c r="A3444" t="s">
        <v>450</v>
      </c>
      <c r="B3444" t="s">
        <v>5833</v>
      </c>
      <c r="C3444">
        <v>2020</v>
      </c>
      <c r="D3444">
        <f t="shared" si="213"/>
        <v>71776.563999999998</v>
      </c>
      <c r="E3444">
        <v>44600</v>
      </c>
      <c r="F3444" t="s">
        <v>7255</v>
      </c>
      <c r="G3444" t="s">
        <v>29</v>
      </c>
      <c r="H3444" t="s">
        <v>719</v>
      </c>
      <c r="I3444" t="s">
        <v>521</v>
      </c>
      <c r="J3444" t="s">
        <v>61</v>
      </c>
      <c r="K3444" t="s">
        <v>33</v>
      </c>
      <c r="L3444" t="s">
        <v>41</v>
      </c>
      <c r="M3444">
        <f t="shared" si="214"/>
        <v>0</v>
      </c>
      <c r="N3444" t="s">
        <v>24</v>
      </c>
      <c r="O3444" t="s">
        <v>7256</v>
      </c>
      <c r="P3444">
        <f t="shared" si="215"/>
        <v>24338</v>
      </c>
      <c r="Q3444">
        <v>28300</v>
      </c>
      <c r="R3444">
        <v>182</v>
      </c>
      <c r="S3444">
        <f t="shared" si="216"/>
        <v>2.5</v>
      </c>
    </row>
    <row r="3445" spans="1:19" x14ac:dyDescent="0.25">
      <c r="A3445" t="s">
        <v>210</v>
      </c>
      <c r="B3445" t="s">
        <v>4197</v>
      </c>
      <c r="C3445">
        <v>2013</v>
      </c>
      <c r="D3445">
        <f t="shared" si="213"/>
        <v>292626.29220000003</v>
      </c>
      <c r="E3445">
        <v>181830</v>
      </c>
      <c r="F3445" t="s">
        <v>7257</v>
      </c>
      <c r="G3445" t="s">
        <v>29</v>
      </c>
      <c r="H3445" t="s">
        <v>540</v>
      </c>
      <c r="I3445" t="s">
        <v>134</v>
      </c>
      <c r="J3445" t="s">
        <v>22</v>
      </c>
      <c r="K3445" t="s">
        <v>22</v>
      </c>
      <c r="L3445" t="s">
        <v>41</v>
      </c>
      <c r="M3445">
        <f t="shared" si="214"/>
        <v>0</v>
      </c>
      <c r="N3445" t="s">
        <v>24</v>
      </c>
      <c r="O3445" t="s">
        <v>352</v>
      </c>
      <c r="P3445">
        <f t="shared" si="215"/>
        <v>18060</v>
      </c>
      <c r="Q3445">
        <v>21000</v>
      </c>
      <c r="R3445">
        <v>285</v>
      </c>
      <c r="S3445">
        <f t="shared" si="216"/>
        <v>3.6</v>
      </c>
    </row>
    <row r="3446" spans="1:19" x14ac:dyDescent="0.25">
      <c r="A3446" t="s">
        <v>450</v>
      </c>
      <c r="B3446" t="s">
        <v>7164</v>
      </c>
      <c r="C3446">
        <v>2021</v>
      </c>
      <c r="D3446">
        <f t="shared" si="213"/>
        <v>64289.914319999996</v>
      </c>
      <c r="E3446">
        <v>39948</v>
      </c>
      <c r="F3446" t="s">
        <v>7258</v>
      </c>
      <c r="G3446" t="s">
        <v>29</v>
      </c>
      <c r="H3446" t="s">
        <v>7259</v>
      </c>
      <c r="I3446" t="s">
        <v>289</v>
      </c>
      <c r="J3446" t="s">
        <v>7260</v>
      </c>
      <c r="K3446" t="s">
        <v>22</v>
      </c>
      <c r="L3446" t="s">
        <v>41</v>
      </c>
      <c r="M3446">
        <f t="shared" si="214"/>
        <v>0</v>
      </c>
      <c r="N3446" t="s">
        <v>24</v>
      </c>
      <c r="O3446" t="s">
        <v>7261</v>
      </c>
      <c r="P3446">
        <f t="shared" si="215"/>
        <v>31640.26</v>
      </c>
      <c r="Q3446">
        <v>36791</v>
      </c>
      <c r="R3446" t="e">
        <v>#VALUE!</v>
      </c>
      <c r="S3446" t="e">
        <f t="shared" si="216"/>
        <v>#VALUE!</v>
      </c>
    </row>
    <row r="3447" spans="1:19" x14ac:dyDescent="0.25">
      <c r="A3447" t="s">
        <v>16</v>
      </c>
      <c r="B3447" t="s">
        <v>7262</v>
      </c>
      <c r="C3447">
        <v>2017</v>
      </c>
      <c r="D3447">
        <f t="shared" si="213"/>
        <v>251786.07102</v>
      </c>
      <c r="E3447">
        <v>156453</v>
      </c>
      <c r="F3447" t="s">
        <v>7263</v>
      </c>
      <c r="G3447" t="s">
        <v>245</v>
      </c>
      <c r="H3447" t="s">
        <v>4514</v>
      </c>
      <c r="I3447" t="s">
        <v>21</v>
      </c>
      <c r="J3447" t="s">
        <v>118</v>
      </c>
      <c r="K3447" t="s">
        <v>146</v>
      </c>
      <c r="L3447" t="s">
        <v>41</v>
      </c>
      <c r="M3447">
        <f t="shared" si="214"/>
        <v>0</v>
      </c>
      <c r="N3447" t="s">
        <v>24</v>
      </c>
      <c r="O3447" t="s">
        <v>635</v>
      </c>
      <c r="P3447">
        <f t="shared" si="215"/>
        <v>34400</v>
      </c>
      <c r="Q3447">
        <v>40000</v>
      </c>
      <c r="R3447">
        <v>440</v>
      </c>
      <c r="S3447">
        <f t="shared" si="216"/>
        <v>6.7</v>
      </c>
    </row>
    <row r="3448" spans="1:19" x14ac:dyDescent="0.25">
      <c r="A3448" t="s">
        <v>277</v>
      </c>
      <c r="B3448" t="s">
        <v>7173</v>
      </c>
      <c r="C3448">
        <v>2014</v>
      </c>
      <c r="D3448">
        <f t="shared" si="213"/>
        <v>251367.64262</v>
      </c>
      <c r="E3448">
        <v>156193</v>
      </c>
      <c r="F3448" t="s">
        <v>7264</v>
      </c>
      <c r="G3448" t="s">
        <v>29</v>
      </c>
      <c r="H3448" t="s">
        <v>7175</v>
      </c>
      <c r="I3448" t="s">
        <v>95</v>
      </c>
      <c r="J3448" t="s">
        <v>61</v>
      </c>
      <c r="K3448" t="s">
        <v>22</v>
      </c>
      <c r="L3448" t="s">
        <v>41</v>
      </c>
      <c r="M3448">
        <f t="shared" si="214"/>
        <v>0</v>
      </c>
      <c r="N3448" t="s">
        <v>24</v>
      </c>
      <c r="O3448" t="s">
        <v>920</v>
      </c>
      <c r="P3448">
        <f t="shared" si="215"/>
        <v>30960</v>
      </c>
      <c r="Q3448">
        <v>36000</v>
      </c>
      <c r="R3448">
        <v>550</v>
      </c>
      <c r="S3448">
        <f t="shared" si="216"/>
        <v>4.8</v>
      </c>
    </row>
    <row r="3449" spans="1:19" x14ac:dyDescent="0.25">
      <c r="A3449" t="s">
        <v>68</v>
      </c>
      <c r="B3449" t="s">
        <v>1423</v>
      </c>
      <c r="C3449">
        <v>2020</v>
      </c>
      <c r="D3449">
        <f t="shared" si="213"/>
        <v>45043.817259999996</v>
      </c>
      <c r="E3449">
        <v>27989</v>
      </c>
      <c r="F3449" t="s">
        <v>7265</v>
      </c>
      <c r="G3449" t="s">
        <v>29</v>
      </c>
      <c r="H3449" t="s">
        <v>271</v>
      </c>
      <c r="I3449" t="s">
        <v>72</v>
      </c>
      <c r="J3449" t="s">
        <v>33</v>
      </c>
      <c r="K3449" t="s">
        <v>22</v>
      </c>
      <c r="L3449" t="s">
        <v>41</v>
      </c>
      <c r="M3449">
        <f t="shared" si="214"/>
        <v>0</v>
      </c>
      <c r="N3449" t="s">
        <v>24</v>
      </c>
      <c r="O3449" t="s">
        <v>272</v>
      </c>
      <c r="P3449">
        <f t="shared" si="215"/>
        <v>24940</v>
      </c>
      <c r="Q3449">
        <v>29000</v>
      </c>
      <c r="R3449">
        <v>228</v>
      </c>
      <c r="S3449">
        <f t="shared" si="216"/>
        <v>2</v>
      </c>
    </row>
    <row r="3450" spans="1:19" x14ac:dyDescent="0.25">
      <c r="A3450" t="s">
        <v>97</v>
      </c>
      <c r="B3450" t="s">
        <v>1659</v>
      </c>
      <c r="C3450">
        <v>2014</v>
      </c>
      <c r="D3450">
        <f t="shared" si="213"/>
        <v>236090.17799999999</v>
      </c>
      <c r="E3450">
        <v>146700</v>
      </c>
      <c r="F3450" t="s">
        <v>7266</v>
      </c>
      <c r="G3450" t="s">
        <v>29</v>
      </c>
      <c r="H3450" t="s">
        <v>3431</v>
      </c>
      <c r="I3450" t="s">
        <v>247</v>
      </c>
      <c r="J3450" t="s">
        <v>40</v>
      </c>
      <c r="K3450" t="s">
        <v>22</v>
      </c>
      <c r="L3450" t="s">
        <v>23</v>
      </c>
      <c r="M3450">
        <f t="shared" si="214"/>
        <v>1</v>
      </c>
      <c r="N3450" t="s">
        <v>24</v>
      </c>
      <c r="O3450" t="s">
        <v>1922</v>
      </c>
      <c r="P3450">
        <f t="shared" si="215"/>
        <v>21499.14</v>
      </c>
      <c r="Q3450">
        <v>24999</v>
      </c>
      <c r="R3450">
        <v>270</v>
      </c>
      <c r="S3450">
        <f t="shared" si="216"/>
        <v>4</v>
      </c>
    </row>
    <row r="3451" spans="1:19" x14ac:dyDescent="0.25">
      <c r="A3451" t="s">
        <v>503</v>
      </c>
      <c r="B3451" t="s">
        <v>2487</v>
      </c>
      <c r="C3451">
        <v>2019</v>
      </c>
      <c r="D3451">
        <f t="shared" si="213"/>
        <v>142346.12299999999</v>
      </c>
      <c r="E3451">
        <v>88450</v>
      </c>
      <c r="F3451" t="s">
        <v>7267</v>
      </c>
      <c r="G3451" t="s">
        <v>29</v>
      </c>
      <c r="H3451" t="s">
        <v>1808</v>
      </c>
      <c r="I3451" t="s">
        <v>165</v>
      </c>
      <c r="J3451" t="s">
        <v>22</v>
      </c>
      <c r="K3451" t="s">
        <v>146</v>
      </c>
      <c r="L3451" t="s">
        <v>23</v>
      </c>
      <c r="M3451">
        <f t="shared" si="214"/>
        <v>1</v>
      </c>
      <c r="N3451" t="s">
        <v>24</v>
      </c>
      <c r="O3451" t="s">
        <v>1800</v>
      </c>
      <c r="P3451">
        <f t="shared" si="215"/>
        <v>36894</v>
      </c>
      <c r="Q3451">
        <v>42900</v>
      </c>
      <c r="R3451">
        <v>420</v>
      </c>
      <c r="S3451">
        <f t="shared" si="216"/>
        <v>6.2</v>
      </c>
    </row>
    <row r="3452" spans="1:19" x14ac:dyDescent="0.25">
      <c r="A3452" t="s">
        <v>97</v>
      </c>
      <c r="B3452" t="s">
        <v>344</v>
      </c>
      <c r="C3452">
        <v>2020</v>
      </c>
      <c r="D3452">
        <f t="shared" si="213"/>
        <v>22635.367099999999</v>
      </c>
      <c r="E3452">
        <v>14065</v>
      </c>
      <c r="F3452" t="s">
        <v>7268</v>
      </c>
      <c r="G3452" t="s">
        <v>29</v>
      </c>
      <c r="H3452" t="s">
        <v>1002</v>
      </c>
      <c r="I3452" t="s">
        <v>289</v>
      </c>
      <c r="J3452" t="s">
        <v>33</v>
      </c>
      <c r="K3452" t="s">
        <v>22</v>
      </c>
      <c r="L3452" t="s">
        <v>23</v>
      </c>
      <c r="M3452">
        <f t="shared" si="214"/>
        <v>1</v>
      </c>
      <c r="N3452" t="s">
        <v>24</v>
      </c>
      <c r="O3452" t="s">
        <v>7269</v>
      </c>
      <c r="P3452">
        <f t="shared" si="215"/>
        <v>23797.06</v>
      </c>
      <c r="Q3452">
        <v>27671</v>
      </c>
      <c r="R3452" t="e">
        <v>#VALUE!</v>
      </c>
      <c r="S3452" t="e">
        <f t="shared" si="216"/>
        <v>#VALUE!</v>
      </c>
    </row>
    <row r="3453" spans="1:19" x14ac:dyDescent="0.25">
      <c r="A3453" t="s">
        <v>450</v>
      </c>
      <c r="B3453" t="s">
        <v>7270</v>
      </c>
      <c r="C3453">
        <v>2020</v>
      </c>
      <c r="D3453">
        <f t="shared" si="213"/>
        <v>59294.522960000002</v>
      </c>
      <c r="E3453">
        <v>36844</v>
      </c>
      <c r="F3453" t="s">
        <v>7271</v>
      </c>
      <c r="G3453" t="s">
        <v>29</v>
      </c>
      <c r="H3453" t="s">
        <v>7259</v>
      </c>
      <c r="I3453" t="s">
        <v>289</v>
      </c>
      <c r="J3453" t="s">
        <v>7272</v>
      </c>
      <c r="K3453" t="s">
        <v>22</v>
      </c>
      <c r="L3453" t="s">
        <v>23</v>
      </c>
      <c r="M3453">
        <f t="shared" si="214"/>
        <v>1</v>
      </c>
      <c r="O3453" t="s">
        <v>7273</v>
      </c>
      <c r="P3453">
        <f t="shared" si="215"/>
        <v>26167.22</v>
      </c>
      <c r="Q3453">
        <v>30427</v>
      </c>
      <c r="R3453" t="e">
        <v>#VALUE!</v>
      </c>
      <c r="S3453" t="e">
        <f t="shared" si="216"/>
        <v>#VALUE!</v>
      </c>
    </row>
    <row r="3454" spans="1:19" x14ac:dyDescent="0.25">
      <c r="A3454" t="s">
        <v>148</v>
      </c>
      <c r="B3454" t="s">
        <v>4243</v>
      </c>
      <c r="C3454">
        <v>2020</v>
      </c>
      <c r="D3454">
        <f t="shared" si="213"/>
        <v>78857.66</v>
      </c>
      <c r="E3454">
        <v>49000</v>
      </c>
      <c r="F3454" t="s">
        <v>2610</v>
      </c>
      <c r="G3454" t="s">
        <v>29</v>
      </c>
      <c r="H3454" t="s">
        <v>164</v>
      </c>
      <c r="I3454" t="s">
        <v>72</v>
      </c>
      <c r="J3454" t="s">
        <v>118</v>
      </c>
      <c r="K3454" t="s">
        <v>22</v>
      </c>
      <c r="L3454" t="s">
        <v>41</v>
      </c>
      <c r="M3454">
        <f t="shared" si="214"/>
        <v>0</v>
      </c>
      <c r="N3454" t="s">
        <v>24</v>
      </c>
      <c r="O3454" t="s">
        <v>1842</v>
      </c>
      <c r="P3454">
        <f t="shared" si="215"/>
        <v>38614</v>
      </c>
      <c r="Q3454">
        <v>44900</v>
      </c>
      <c r="R3454">
        <v>355</v>
      </c>
      <c r="S3454">
        <f t="shared" si="216"/>
        <v>5.3</v>
      </c>
    </row>
    <row r="3455" spans="1:19" x14ac:dyDescent="0.25">
      <c r="A3455" t="s">
        <v>68</v>
      </c>
      <c r="B3455" t="s">
        <v>3658</v>
      </c>
      <c r="C3455">
        <v>2013</v>
      </c>
      <c r="D3455">
        <f t="shared" si="213"/>
        <v>93341.72</v>
      </c>
      <c r="E3455">
        <v>58000</v>
      </c>
      <c r="F3455" t="s">
        <v>1766</v>
      </c>
      <c r="G3455" t="s">
        <v>29</v>
      </c>
      <c r="H3455" t="s">
        <v>3059</v>
      </c>
      <c r="I3455" t="s">
        <v>95</v>
      </c>
      <c r="J3455" t="s">
        <v>118</v>
      </c>
      <c r="K3455" t="s">
        <v>22</v>
      </c>
      <c r="L3455" t="s">
        <v>41</v>
      </c>
      <c r="M3455">
        <f t="shared" si="214"/>
        <v>0</v>
      </c>
      <c r="N3455" t="s">
        <v>24</v>
      </c>
      <c r="O3455" t="s">
        <v>3926</v>
      </c>
      <c r="P3455">
        <f t="shared" si="215"/>
        <v>15394</v>
      </c>
      <c r="Q3455">
        <v>17900</v>
      </c>
      <c r="R3455">
        <v>400</v>
      </c>
      <c r="S3455">
        <f t="shared" si="216"/>
        <v>4.4000000000000004</v>
      </c>
    </row>
    <row r="3456" spans="1:19" x14ac:dyDescent="0.25">
      <c r="A3456" t="s">
        <v>50</v>
      </c>
      <c r="B3456" t="s">
        <v>7274</v>
      </c>
      <c r="C3456">
        <v>2021</v>
      </c>
      <c r="D3456">
        <f t="shared" si="213"/>
        <v>36692.951999999997</v>
      </c>
      <c r="E3456">
        <v>22800</v>
      </c>
      <c r="F3456" t="s">
        <v>7275</v>
      </c>
      <c r="G3456" t="s">
        <v>46</v>
      </c>
      <c r="H3456" t="s">
        <v>2253</v>
      </c>
      <c r="I3456" t="s">
        <v>72</v>
      </c>
      <c r="J3456" t="s">
        <v>40</v>
      </c>
      <c r="K3456" t="s">
        <v>108</v>
      </c>
      <c r="L3456" t="s">
        <v>41</v>
      </c>
      <c r="M3456">
        <f t="shared" si="214"/>
        <v>0</v>
      </c>
      <c r="N3456" t="s">
        <v>24</v>
      </c>
      <c r="O3456" t="s">
        <v>2023</v>
      </c>
      <c r="P3456">
        <f t="shared" si="215"/>
        <v>44720</v>
      </c>
      <c r="Q3456">
        <v>52000</v>
      </c>
      <c r="R3456">
        <v>335</v>
      </c>
      <c r="S3456">
        <f t="shared" si="216"/>
        <v>3</v>
      </c>
    </row>
    <row r="3457" spans="1:19" x14ac:dyDescent="0.25">
      <c r="A3457" t="s">
        <v>450</v>
      </c>
      <c r="B3457" t="s">
        <v>3687</v>
      </c>
      <c r="C3457">
        <v>2014</v>
      </c>
      <c r="D3457">
        <f t="shared" si="213"/>
        <v>125539.78538</v>
      </c>
      <c r="E3457">
        <v>78007</v>
      </c>
      <c r="F3457" t="s">
        <v>7276</v>
      </c>
      <c r="G3457" t="s">
        <v>29</v>
      </c>
      <c r="H3457" t="s">
        <v>6387</v>
      </c>
      <c r="I3457" t="s">
        <v>72</v>
      </c>
      <c r="J3457" t="s">
        <v>40</v>
      </c>
      <c r="K3457" t="s">
        <v>22</v>
      </c>
      <c r="L3457" t="s">
        <v>41</v>
      </c>
      <c r="M3457">
        <f t="shared" si="214"/>
        <v>0</v>
      </c>
      <c r="N3457" t="s">
        <v>24</v>
      </c>
      <c r="O3457" t="s">
        <v>7277</v>
      </c>
      <c r="P3457">
        <f t="shared" si="215"/>
        <v>12685</v>
      </c>
      <c r="Q3457">
        <v>14750</v>
      </c>
      <c r="R3457">
        <v>173</v>
      </c>
      <c r="S3457">
        <f t="shared" si="216"/>
        <v>2.5</v>
      </c>
    </row>
    <row r="3458" spans="1:19" x14ac:dyDescent="0.25">
      <c r="A3458" t="s">
        <v>16</v>
      </c>
      <c r="B3458" t="s">
        <v>1678</v>
      </c>
      <c r="C3458">
        <v>2020</v>
      </c>
      <c r="D3458">
        <f t="shared" si="213"/>
        <v>58740.909999999996</v>
      </c>
      <c r="E3458">
        <v>36500</v>
      </c>
      <c r="F3458" t="s">
        <v>1561</v>
      </c>
      <c r="G3458" t="s">
        <v>245</v>
      </c>
      <c r="H3458" t="s">
        <v>1680</v>
      </c>
      <c r="I3458" t="s">
        <v>165</v>
      </c>
      <c r="J3458" t="s">
        <v>33</v>
      </c>
      <c r="K3458" t="s">
        <v>108</v>
      </c>
      <c r="L3458" t="s">
        <v>41</v>
      </c>
      <c r="M3458">
        <f t="shared" si="214"/>
        <v>0</v>
      </c>
      <c r="N3458" t="s">
        <v>24</v>
      </c>
      <c r="O3458" t="s">
        <v>1325</v>
      </c>
      <c r="P3458">
        <f t="shared" si="215"/>
        <v>60114</v>
      </c>
      <c r="Q3458">
        <v>69900</v>
      </c>
      <c r="R3458">
        <v>475</v>
      </c>
      <c r="S3458">
        <f t="shared" si="216"/>
        <v>6.7</v>
      </c>
    </row>
    <row r="3459" spans="1:19" x14ac:dyDescent="0.25">
      <c r="A3459" t="s">
        <v>237</v>
      </c>
      <c r="B3459" t="s">
        <v>1137</v>
      </c>
      <c r="C3459">
        <v>2004</v>
      </c>
      <c r="D3459">
        <f t="shared" ref="D3459:D3522" si="217">E3459*1.60934</f>
        <v>251620.30900000001</v>
      </c>
      <c r="E3459">
        <v>156350</v>
      </c>
      <c r="F3459" t="s">
        <v>7278</v>
      </c>
      <c r="G3459" t="s">
        <v>29</v>
      </c>
      <c r="H3459" t="s">
        <v>1139</v>
      </c>
      <c r="I3459" t="s">
        <v>72</v>
      </c>
      <c r="J3459" t="s">
        <v>108</v>
      </c>
      <c r="K3459" t="s">
        <v>146</v>
      </c>
      <c r="L3459" t="s">
        <v>23</v>
      </c>
      <c r="M3459">
        <f t="shared" ref="M3459:M3522" si="218">IF(ISNUMBER(SEARCH("At least 1 accident or damage reported", L3459)), 1, 0)</f>
        <v>1</v>
      </c>
      <c r="N3459" t="s">
        <v>24</v>
      </c>
      <c r="O3459" t="s">
        <v>7279</v>
      </c>
      <c r="P3459">
        <f t="shared" ref="P3459:P3522" si="219">Q3459*0.86</f>
        <v>3431.4</v>
      </c>
      <c r="Q3459">
        <v>3990</v>
      </c>
      <c r="R3459">
        <v>160</v>
      </c>
      <c r="S3459">
        <f t="shared" ref="S3459:S3522" si="220">VALUE(SUBSTITUTE(MID(H3459, SEARCH("L", H3459)-4, 4), "L", ""))</f>
        <v>2.4</v>
      </c>
    </row>
    <row r="3460" spans="1:19" x14ac:dyDescent="0.25">
      <c r="A3460" t="s">
        <v>35</v>
      </c>
      <c r="B3460" t="s">
        <v>5852</v>
      </c>
      <c r="C3460">
        <v>2021</v>
      </c>
      <c r="D3460">
        <f t="shared" si="217"/>
        <v>28501.411400000001</v>
      </c>
      <c r="E3460">
        <v>17710</v>
      </c>
      <c r="F3460" t="s">
        <v>7280</v>
      </c>
      <c r="G3460" t="s">
        <v>29</v>
      </c>
      <c r="H3460" t="s">
        <v>1375</v>
      </c>
      <c r="I3460" t="s">
        <v>72</v>
      </c>
      <c r="J3460" t="s">
        <v>118</v>
      </c>
      <c r="K3460" t="s">
        <v>214</v>
      </c>
      <c r="L3460" t="s">
        <v>41</v>
      </c>
      <c r="M3460">
        <f t="shared" si="218"/>
        <v>0</v>
      </c>
      <c r="N3460" t="s">
        <v>24</v>
      </c>
      <c r="O3460" t="s">
        <v>3310</v>
      </c>
      <c r="P3460">
        <f t="shared" si="219"/>
        <v>50740</v>
      </c>
      <c r="Q3460">
        <v>59000</v>
      </c>
      <c r="R3460">
        <v>301</v>
      </c>
      <c r="S3460">
        <f t="shared" si="220"/>
        <v>4.5999999999999996</v>
      </c>
    </row>
    <row r="3461" spans="1:19" x14ac:dyDescent="0.25">
      <c r="A3461" t="s">
        <v>16</v>
      </c>
      <c r="B3461" t="s">
        <v>1288</v>
      </c>
      <c r="C3461">
        <v>2013</v>
      </c>
      <c r="D3461">
        <f t="shared" si="217"/>
        <v>239791.66</v>
      </c>
      <c r="E3461">
        <v>149000</v>
      </c>
      <c r="F3461" t="s">
        <v>1573</v>
      </c>
      <c r="G3461" t="s">
        <v>29</v>
      </c>
      <c r="H3461" t="s">
        <v>2039</v>
      </c>
      <c r="I3461" t="s">
        <v>72</v>
      </c>
      <c r="J3461" t="s">
        <v>108</v>
      </c>
      <c r="K3461" t="s">
        <v>146</v>
      </c>
      <c r="L3461" t="s">
        <v>23</v>
      </c>
      <c r="M3461">
        <f t="shared" si="218"/>
        <v>1</v>
      </c>
      <c r="N3461" t="s">
        <v>24</v>
      </c>
      <c r="O3461" t="s">
        <v>2407</v>
      </c>
      <c r="P3461">
        <f t="shared" si="219"/>
        <v>6751</v>
      </c>
      <c r="Q3461">
        <v>7850</v>
      </c>
      <c r="R3461">
        <v>290</v>
      </c>
      <c r="S3461">
        <f t="shared" si="220"/>
        <v>3.5</v>
      </c>
    </row>
    <row r="3462" spans="1:19" x14ac:dyDescent="0.25">
      <c r="A3462" t="s">
        <v>450</v>
      </c>
      <c r="B3462" t="s">
        <v>7281</v>
      </c>
      <c r="C3462">
        <v>2015</v>
      </c>
      <c r="D3462">
        <f t="shared" si="217"/>
        <v>144840.6</v>
      </c>
      <c r="E3462">
        <v>90000</v>
      </c>
      <c r="F3462" t="s">
        <v>2624</v>
      </c>
      <c r="G3462" t="s">
        <v>29</v>
      </c>
      <c r="H3462" t="s">
        <v>1610</v>
      </c>
      <c r="I3462" t="s">
        <v>521</v>
      </c>
      <c r="J3462" t="s">
        <v>61</v>
      </c>
      <c r="K3462" t="s">
        <v>33</v>
      </c>
      <c r="L3462" t="s">
        <v>41</v>
      </c>
      <c r="M3462">
        <f t="shared" si="218"/>
        <v>0</v>
      </c>
      <c r="N3462" t="s">
        <v>24</v>
      </c>
      <c r="O3462" t="s">
        <v>1236</v>
      </c>
      <c r="P3462">
        <f t="shared" si="219"/>
        <v>13760</v>
      </c>
      <c r="Q3462">
        <v>16000</v>
      </c>
      <c r="R3462">
        <v>170</v>
      </c>
      <c r="S3462">
        <f t="shared" si="220"/>
        <v>2.5</v>
      </c>
    </row>
    <row r="3463" spans="1:19" x14ac:dyDescent="0.25">
      <c r="A3463" t="s">
        <v>16</v>
      </c>
      <c r="B3463" t="s">
        <v>2570</v>
      </c>
      <c r="C3463">
        <v>2022</v>
      </c>
      <c r="D3463">
        <f t="shared" si="217"/>
        <v>16077.3066</v>
      </c>
      <c r="E3463">
        <v>9990</v>
      </c>
      <c r="F3463" t="s">
        <v>7282</v>
      </c>
      <c r="G3463" t="s">
        <v>29</v>
      </c>
      <c r="H3463" t="s">
        <v>2571</v>
      </c>
      <c r="I3463" t="s">
        <v>107</v>
      </c>
      <c r="J3463" t="s">
        <v>61</v>
      </c>
      <c r="K3463" t="s">
        <v>22</v>
      </c>
      <c r="L3463" t="s">
        <v>41</v>
      </c>
      <c r="M3463">
        <f t="shared" si="218"/>
        <v>0</v>
      </c>
      <c r="N3463" t="s">
        <v>24</v>
      </c>
      <c r="O3463" t="s">
        <v>3170</v>
      </c>
      <c r="P3463">
        <f t="shared" si="219"/>
        <v>55470</v>
      </c>
      <c r="Q3463">
        <v>64500</v>
      </c>
      <c r="R3463">
        <v>315</v>
      </c>
      <c r="S3463">
        <f t="shared" si="220"/>
        <v>2.7</v>
      </c>
    </row>
    <row r="3464" spans="1:19" x14ac:dyDescent="0.25">
      <c r="A3464" t="s">
        <v>120</v>
      </c>
      <c r="B3464" t="s">
        <v>5549</v>
      </c>
      <c r="C3464">
        <v>2019</v>
      </c>
      <c r="D3464">
        <f t="shared" si="217"/>
        <v>46128.512419999999</v>
      </c>
      <c r="E3464">
        <v>28663</v>
      </c>
      <c r="F3464" t="s">
        <v>7283</v>
      </c>
      <c r="G3464" t="s">
        <v>29</v>
      </c>
      <c r="H3464" t="s">
        <v>53</v>
      </c>
      <c r="I3464" t="s">
        <v>337</v>
      </c>
      <c r="J3464" t="s">
        <v>7284</v>
      </c>
      <c r="K3464" t="s">
        <v>22</v>
      </c>
      <c r="L3464" t="s">
        <v>41</v>
      </c>
      <c r="M3464">
        <f t="shared" si="218"/>
        <v>0</v>
      </c>
      <c r="O3464" t="s">
        <v>1090</v>
      </c>
      <c r="P3464">
        <f t="shared" si="219"/>
        <v>25370</v>
      </c>
      <c r="Q3464">
        <v>29500</v>
      </c>
      <c r="R3464" t="e">
        <v>#VALUE!</v>
      </c>
      <c r="S3464" t="e">
        <f t="shared" si="220"/>
        <v>#VALUE!</v>
      </c>
    </row>
    <row r="3465" spans="1:19" x14ac:dyDescent="0.25">
      <c r="A3465" t="s">
        <v>35</v>
      </c>
      <c r="B3465" t="s">
        <v>1268</v>
      </c>
      <c r="C3465">
        <v>2015</v>
      </c>
      <c r="D3465">
        <f t="shared" si="217"/>
        <v>199960.495</v>
      </c>
      <c r="E3465">
        <v>124250</v>
      </c>
      <c r="F3465" t="s">
        <v>7285</v>
      </c>
      <c r="G3465" t="s">
        <v>29</v>
      </c>
      <c r="H3465" t="s">
        <v>1269</v>
      </c>
      <c r="I3465" t="s">
        <v>72</v>
      </c>
      <c r="J3465" t="s">
        <v>33</v>
      </c>
      <c r="K3465" t="s">
        <v>487</v>
      </c>
      <c r="L3465" t="s">
        <v>23</v>
      </c>
      <c r="M3465">
        <f t="shared" si="218"/>
        <v>1</v>
      </c>
      <c r="N3465" t="s">
        <v>24</v>
      </c>
      <c r="O3465" t="s">
        <v>3926</v>
      </c>
      <c r="P3465">
        <f t="shared" si="219"/>
        <v>15394</v>
      </c>
      <c r="Q3465">
        <v>17900</v>
      </c>
      <c r="R3465">
        <v>235</v>
      </c>
      <c r="S3465">
        <f t="shared" si="220"/>
        <v>2</v>
      </c>
    </row>
    <row r="3466" spans="1:19" x14ac:dyDescent="0.25">
      <c r="A3466" t="s">
        <v>16</v>
      </c>
      <c r="B3466" t="s">
        <v>1603</v>
      </c>
      <c r="C3466">
        <v>2017</v>
      </c>
      <c r="D3466">
        <f t="shared" si="217"/>
        <v>81722.285199999998</v>
      </c>
      <c r="E3466">
        <v>50780</v>
      </c>
      <c r="F3466" t="s">
        <v>7286</v>
      </c>
      <c r="G3466" t="s">
        <v>245</v>
      </c>
      <c r="H3466" t="s">
        <v>4514</v>
      </c>
      <c r="I3466" t="s">
        <v>21</v>
      </c>
      <c r="J3466" t="s">
        <v>118</v>
      </c>
      <c r="K3466" t="s">
        <v>22</v>
      </c>
      <c r="L3466" t="s">
        <v>41</v>
      </c>
      <c r="M3466">
        <f t="shared" si="218"/>
        <v>0</v>
      </c>
      <c r="N3466" t="s">
        <v>24</v>
      </c>
      <c r="O3466" t="s">
        <v>166</v>
      </c>
      <c r="P3466">
        <f t="shared" si="219"/>
        <v>52460</v>
      </c>
      <c r="Q3466">
        <v>61000</v>
      </c>
      <c r="R3466">
        <v>440</v>
      </c>
      <c r="S3466">
        <f t="shared" si="220"/>
        <v>6.7</v>
      </c>
    </row>
    <row r="3467" spans="1:19" x14ac:dyDescent="0.25">
      <c r="A3467" t="s">
        <v>277</v>
      </c>
      <c r="B3467" t="s">
        <v>7287</v>
      </c>
      <c r="C3467">
        <v>2006</v>
      </c>
      <c r="D3467">
        <f t="shared" si="217"/>
        <v>104607.1</v>
      </c>
      <c r="E3467">
        <v>65000</v>
      </c>
      <c r="F3467" t="s">
        <v>728</v>
      </c>
      <c r="G3467" t="s">
        <v>29</v>
      </c>
      <c r="H3467" t="s">
        <v>923</v>
      </c>
      <c r="I3467" t="s">
        <v>134</v>
      </c>
      <c r="J3467" t="s">
        <v>40</v>
      </c>
      <c r="K3467" t="s">
        <v>33</v>
      </c>
      <c r="M3467">
        <f t="shared" si="218"/>
        <v>0</v>
      </c>
      <c r="O3467" t="s">
        <v>805</v>
      </c>
      <c r="P3467">
        <f t="shared" si="219"/>
        <v>36980</v>
      </c>
      <c r="Q3467">
        <v>43000</v>
      </c>
      <c r="R3467">
        <v>355</v>
      </c>
      <c r="S3467">
        <f t="shared" si="220"/>
        <v>3.8</v>
      </c>
    </row>
    <row r="3468" spans="1:19" x14ac:dyDescent="0.25">
      <c r="A3468" t="s">
        <v>79</v>
      </c>
      <c r="B3468" t="s">
        <v>2010</v>
      </c>
      <c r="C3468">
        <v>2022</v>
      </c>
      <c r="D3468">
        <f t="shared" si="217"/>
        <v>36140.948380000002</v>
      </c>
      <c r="E3468">
        <v>22457</v>
      </c>
      <c r="F3468" t="s">
        <v>7288</v>
      </c>
      <c r="H3468" t="s">
        <v>1019</v>
      </c>
      <c r="I3468" t="s">
        <v>39</v>
      </c>
      <c r="J3468" t="s">
        <v>7289</v>
      </c>
      <c r="K3468" t="s">
        <v>22</v>
      </c>
      <c r="L3468" t="s">
        <v>41</v>
      </c>
      <c r="M3468">
        <f t="shared" si="218"/>
        <v>0</v>
      </c>
      <c r="O3468" t="s">
        <v>7290</v>
      </c>
      <c r="P3468">
        <f t="shared" si="219"/>
        <v>34430.959999999999</v>
      </c>
      <c r="Q3468">
        <v>40036</v>
      </c>
      <c r="R3468" t="e">
        <v>#VALUE!</v>
      </c>
      <c r="S3468" t="e">
        <f t="shared" si="220"/>
        <v>#VALUE!</v>
      </c>
    </row>
    <row r="3469" spans="1:19" x14ac:dyDescent="0.25">
      <c r="A3469" t="s">
        <v>97</v>
      </c>
      <c r="B3469" t="s">
        <v>7291</v>
      </c>
      <c r="C3469">
        <v>2022</v>
      </c>
      <c r="D3469">
        <f t="shared" si="217"/>
        <v>31158.43174</v>
      </c>
      <c r="E3469">
        <v>19361</v>
      </c>
      <c r="F3469" t="s">
        <v>7292</v>
      </c>
      <c r="G3469" t="s">
        <v>29</v>
      </c>
      <c r="H3469" t="s">
        <v>3672</v>
      </c>
      <c r="I3469" t="s">
        <v>39</v>
      </c>
      <c r="J3469" t="s">
        <v>214</v>
      </c>
      <c r="K3469" t="s">
        <v>22</v>
      </c>
      <c r="L3469" t="s">
        <v>41</v>
      </c>
      <c r="M3469">
        <f t="shared" si="218"/>
        <v>0</v>
      </c>
      <c r="O3469" t="s">
        <v>7293</v>
      </c>
      <c r="P3469">
        <f t="shared" si="219"/>
        <v>32936.28</v>
      </c>
      <c r="Q3469">
        <v>38298</v>
      </c>
      <c r="R3469" t="e">
        <v>#VALUE!</v>
      </c>
      <c r="S3469">
        <f t="shared" si="220"/>
        <v>3.5</v>
      </c>
    </row>
    <row r="3470" spans="1:19" x14ac:dyDescent="0.25">
      <c r="A3470" t="s">
        <v>68</v>
      </c>
      <c r="B3470" t="s">
        <v>7294</v>
      </c>
      <c r="C3470">
        <v>2017</v>
      </c>
      <c r="D3470">
        <f t="shared" si="217"/>
        <v>69201.62</v>
      </c>
      <c r="E3470">
        <v>43000</v>
      </c>
      <c r="F3470" t="s">
        <v>373</v>
      </c>
      <c r="H3470" t="s">
        <v>3380</v>
      </c>
      <c r="I3470" t="s">
        <v>257</v>
      </c>
      <c r="J3470" t="s">
        <v>22</v>
      </c>
      <c r="K3470" t="s">
        <v>136</v>
      </c>
      <c r="L3470" t="s">
        <v>41</v>
      </c>
      <c r="M3470">
        <f t="shared" si="218"/>
        <v>0</v>
      </c>
      <c r="N3470" t="s">
        <v>24</v>
      </c>
      <c r="O3470" t="s">
        <v>1159</v>
      </c>
      <c r="P3470">
        <f t="shared" si="219"/>
        <v>14190</v>
      </c>
      <c r="Q3470">
        <v>16500</v>
      </c>
      <c r="R3470">
        <v>170</v>
      </c>
      <c r="S3470">
        <f t="shared" si="220"/>
        <v>0.65</v>
      </c>
    </row>
    <row r="3471" spans="1:19" x14ac:dyDescent="0.25">
      <c r="A3471" t="s">
        <v>16</v>
      </c>
      <c r="B3471" t="s">
        <v>7295</v>
      </c>
      <c r="C3471">
        <v>1993</v>
      </c>
      <c r="D3471">
        <f t="shared" si="217"/>
        <v>185074.1</v>
      </c>
      <c r="E3471">
        <v>115000</v>
      </c>
      <c r="F3471" t="s">
        <v>918</v>
      </c>
      <c r="G3471" t="s">
        <v>136</v>
      </c>
      <c r="H3471" t="s">
        <v>136</v>
      </c>
      <c r="I3471" t="s">
        <v>72</v>
      </c>
      <c r="J3471" t="s">
        <v>214</v>
      </c>
      <c r="K3471" t="s">
        <v>33</v>
      </c>
      <c r="L3471" t="s">
        <v>41</v>
      </c>
      <c r="M3471">
        <f t="shared" si="218"/>
        <v>0</v>
      </c>
      <c r="N3471" t="s">
        <v>24</v>
      </c>
      <c r="O3471" t="s">
        <v>2528</v>
      </c>
      <c r="P3471">
        <f t="shared" si="219"/>
        <v>18834</v>
      </c>
      <c r="Q3471">
        <v>21900</v>
      </c>
      <c r="R3471" t="e">
        <v>#VALUE!</v>
      </c>
      <c r="S3471" t="e">
        <f t="shared" si="220"/>
        <v>#VALUE!</v>
      </c>
    </row>
    <row r="3472" spans="1:19" x14ac:dyDescent="0.25">
      <c r="A3472" t="s">
        <v>277</v>
      </c>
      <c r="B3472" t="s">
        <v>3710</v>
      </c>
      <c r="C3472">
        <v>2020</v>
      </c>
      <c r="D3472">
        <f t="shared" si="217"/>
        <v>3340.9898400000002</v>
      </c>
      <c r="E3472">
        <v>2076</v>
      </c>
      <c r="F3472" t="s">
        <v>7296</v>
      </c>
      <c r="H3472" t="s">
        <v>1019</v>
      </c>
      <c r="I3472" t="s">
        <v>39</v>
      </c>
      <c r="J3472" t="s">
        <v>33</v>
      </c>
      <c r="K3472" t="s">
        <v>214</v>
      </c>
      <c r="L3472" t="s">
        <v>41</v>
      </c>
      <c r="M3472">
        <f t="shared" si="218"/>
        <v>0</v>
      </c>
      <c r="O3472" t="s">
        <v>7297</v>
      </c>
      <c r="P3472">
        <f t="shared" si="219"/>
        <v>99758.28</v>
      </c>
      <c r="Q3472">
        <v>115998</v>
      </c>
      <c r="R3472" t="e">
        <v>#VALUE!</v>
      </c>
      <c r="S3472" t="e">
        <f t="shared" si="220"/>
        <v>#VALUE!</v>
      </c>
    </row>
    <row r="3473" spans="1:19" x14ac:dyDescent="0.25">
      <c r="A3473" t="s">
        <v>277</v>
      </c>
      <c r="B3473" t="s">
        <v>4572</v>
      </c>
      <c r="C3473">
        <v>2018</v>
      </c>
      <c r="D3473">
        <f t="shared" si="217"/>
        <v>15629.91008</v>
      </c>
      <c r="E3473">
        <v>9712</v>
      </c>
      <c r="F3473" t="s">
        <v>7298</v>
      </c>
      <c r="G3473" t="s">
        <v>29</v>
      </c>
      <c r="H3473" t="s">
        <v>3498</v>
      </c>
      <c r="I3473" t="s">
        <v>337</v>
      </c>
      <c r="J3473" t="s">
        <v>214</v>
      </c>
      <c r="K3473" t="s">
        <v>22</v>
      </c>
      <c r="L3473" t="s">
        <v>41</v>
      </c>
      <c r="M3473">
        <f t="shared" si="218"/>
        <v>0</v>
      </c>
      <c r="O3473" t="s">
        <v>7299</v>
      </c>
      <c r="P3473">
        <f t="shared" si="219"/>
        <v>162454</v>
      </c>
      <c r="Q3473">
        <v>188900</v>
      </c>
      <c r="R3473" t="e">
        <v>#VALUE!</v>
      </c>
      <c r="S3473" t="e">
        <f t="shared" si="220"/>
        <v>#VALUE!</v>
      </c>
    </row>
    <row r="3474" spans="1:19" x14ac:dyDescent="0.25">
      <c r="A3474" t="s">
        <v>120</v>
      </c>
      <c r="B3474" t="s">
        <v>7300</v>
      </c>
      <c r="C3474">
        <v>2005</v>
      </c>
      <c r="D3474">
        <f t="shared" si="217"/>
        <v>210823.54</v>
      </c>
      <c r="E3474">
        <v>131000</v>
      </c>
      <c r="F3474" t="s">
        <v>6635</v>
      </c>
      <c r="G3474" t="s">
        <v>29</v>
      </c>
      <c r="H3474" t="s">
        <v>7301</v>
      </c>
      <c r="I3474" t="s">
        <v>247</v>
      </c>
      <c r="J3474" t="s">
        <v>33</v>
      </c>
      <c r="K3474" t="s">
        <v>22</v>
      </c>
      <c r="L3474" t="s">
        <v>41</v>
      </c>
      <c r="M3474">
        <f t="shared" si="218"/>
        <v>0</v>
      </c>
      <c r="N3474" t="s">
        <v>24</v>
      </c>
      <c r="O3474" t="s">
        <v>1159</v>
      </c>
      <c r="P3474">
        <f t="shared" si="219"/>
        <v>14190</v>
      </c>
      <c r="Q3474">
        <v>16500</v>
      </c>
      <c r="R3474">
        <v>469</v>
      </c>
      <c r="S3474">
        <f t="shared" si="220"/>
        <v>5.4</v>
      </c>
    </row>
    <row r="3475" spans="1:19" x14ac:dyDescent="0.25">
      <c r="A3475" t="s">
        <v>97</v>
      </c>
      <c r="B3475" t="s">
        <v>995</v>
      </c>
      <c r="C3475">
        <v>2022</v>
      </c>
      <c r="D3475">
        <f t="shared" si="217"/>
        <v>49889.54</v>
      </c>
      <c r="E3475">
        <v>31000</v>
      </c>
      <c r="F3475" t="s">
        <v>2384</v>
      </c>
      <c r="G3475" t="s">
        <v>29</v>
      </c>
      <c r="H3475" t="s">
        <v>3094</v>
      </c>
      <c r="I3475" t="s">
        <v>107</v>
      </c>
      <c r="J3475" t="s">
        <v>33</v>
      </c>
      <c r="K3475" t="s">
        <v>33</v>
      </c>
      <c r="L3475" t="s">
        <v>41</v>
      </c>
      <c r="M3475">
        <f t="shared" si="218"/>
        <v>0</v>
      </c>
      <c r="N3475" t="s">
        <v>24</v>
      </c>
      <c r="O3475" t="s">
        <v>805</v>
      </c>
      <c r="P3475">
        <f t="shared" si="219"/>
        <v>36980</v>
      </c>
      <c r="Q3475">
        <v>43000</v>
      </c>
      <c r="R3475">
        <v>295</v>
      </c>
      <c r="S3475">
        <f t="shared" si="220"/>
        <v>3.5</v>
      </c>
    </row>
    <row r="3476" spans="1:19" x14ac:dyDescent="0.25">
      <c r="A3476" t="s">
        <v>328</v>
      </c>
      <c r="B3476" t="s">
        <v>7302</v>
      </c>
      <c r="C3476">
        <v>2021</v>
      </c>
      <c r="D3476">
        <f t="shared" si="217"/>
        <v>38878.435720000001</v>
      </c>
      <c r="E3476">
        <v>24158</v>
      </c>
      <c r="F3476" t="s">
        <v>7303</v>
      </c>
      <c r="G3476" t="s">
        <v>331</v>
      </c>
      <c r="H3476" t="s">
        <v>332</v>
      </c>
      <c r="I3476" t="s">
        <v>95</v>
      </c>
      <c r="J3476" t="s">
        <v>33</v>
      </c>
      <c r="K3476" t="s">
        <v>22</v>
      </c>
      <c r="L3476" t="s">
        <v>41</v>
      </c>
      <c r="M3476">
        <f t="shared" si="218"/>
        <v>0</v>
      </c>
      <c r="N3476" t="s">
        <v>24</v>
      </c>
      <c r="O3476" t="s">
        <v>1842</v>
      </c>
      <c r="P3476">
        <f t="shared" si="219"/>
        <v>38614</v>
      </c>
      <c r="Q3476">
        <v>44900</v>
      </c>
      <c r="R3476">
        <v>400</v>
      </c>
      <c r="S3476">
        <f t="shared" si="220"/>
        <v>2</v>
      </c>
    </row>
    <row r="3477" spans="1:19" x14ac:dyDescent="0.25">
      <c r="A3477" t="s">
        <v>50</v>
      </c>
      <c r="B3477" t="s">
        <v>4805</v>
      </c>
      <c r="C3477">
        <v>2016</v>
      </c>
      <c r="D3477">
        <f t="shared" si="217"/>
        <v>117264.5591</v>
      </c>
      <c r="E3477">
        <v>72865</v>
      </c>
      <c r="F3477" t="s">
        <v>7304</v>
      </c>
      <c r="G3477" t="s">
        <v>29</v>
      </c>
      <c r="H3477" t="s">
        <v>1694</v>
      </c>
      <c r="I3477" t="s">
        <v>72</v>
      </c>
      <c r="J3477" t="s">
        <v>22</v>
      </c>
      <c r="K3477" t="s">
        <v>22</v>
      </c>
      <c r="L3477" t="s">
        <v>23</v>
      </c>
      <c r="M3477">
        <f t="shared" si="218"/>
        <v>1</v>
      </c>
      <c r="N3477" t="s">
        <v>24</v>
      </c>
      <c r="O3477" t="s">
        <v>1463</v>
      </c>
      <c r="P3477">
        <f t="shared" si="219"/>
        <v>18920</v>
      </c>
      <c r="Q3477">
        <v>22000</v>
      </c>
      <c r="R3477">
        <v>333</v>
      </c>
      <c r="S3477">
        <f t="shared" si="220"/>
        <v>3</v>
      </c>
    </row>
    <row r="3478" spans="1:19" x14ac:dyDescent="0.25">
      <c r="A3478" t="s">
        <v>120</v>
      </c>
      <c r="B3478" t="s">
        <v>2679</v>
      </c>
      <c r="C3478">
        <v>2014</v>
      </c>
      <c r="D3478">
        <f t="shared" si="217"/>
        <v>144137.31842</v>
      </c>
      <c r="E3478">
        <v>89563</v>
      </c>
      <c r="F3478" t="s">
        <v>7305</v>
      </c>
      <c r="G3478" t="s">
        <v>29</v>
      </c>
      <c r="H3478" t="s">
        <v>342</v>
      </c>
      <c r="I3478" t="s">
        <v>48</v>
      </c>
      <c r="J3478" t="s">
        <v>40</v>
      </c>
      <c r="K3478" t="s">
        <v>22</v>
      </c>
      <c r="L3478" t="s">
        <v>41</v>
      </c>
      <c r="M3478">
        <f t="shared" si="218"/>
        <v>0</v>
      </c>
      <c r="N3478" t="s">
        <v>24</v>
      </c>
      <c r="O3478" t="s">
        <v>5042</v>
      </c>
      <c r="P3478">
        <f t="shared" si="219"/>
        <v>16335.699999999999</v>
      </c>
      <c r="Q3478">
        <v>18995</v>
      </c>
      <c r="R3478">
        <v>302</v>
      </c>
      <c r="S3478">
        <f t="shared" si="220"/>
        <v>3.5</v>
      </c>
    </row>
    <row r="3479" spans="1:19" x14ac:dyDescent="0.25">
      <c r="A3479" t="s">
        <v>130</v>
      </c>
      <c r="B3479" t="s">
        <v>7161</v>
      </c>
      <c r="C3479">
        <v>2012</v>
      </c>
      <c r="D3479">
        <f t="shared" si="217"/>
        <v>116900.84826</v>
      </c>
      <c r="E3479">
        <v>72639</v>
      </c>
      <c r="F3479" t="s">
        <v>7306</v>
      </c>
      <c r="G3479" t="s">
        <v>29</v>
      </c>
      <c r="H3479" t="s">
        <v>2321</v>
      </c>
      <c r="I3479" t="s">
        <v>521</v>
      </c>
      <c r="J3479" t="s">
        <v>22</v>
      </c>
      <c r="K3479" t="s">
        <v>22</v>
      </c>
      <c r="L3479" t="s">
        <v>23</v>
      </c>
      <c r="M3479">
        <f t="shared" si="218"/>
        <v>1</v>
      </c>
      <c r="N3479" t="s">
        <v>24</v>
      </c>
      <c r="O3479" t="s">
        <v>1096</v>
      </c>
      <c r="P3479">
        <f t="shared" si="219"/>
        <v>12900</v>
      </c>
      <c r="Q3479">
        <v>15000</v>
      </c>
      <c r="R3479">
        <v>188</v>
      </c>
      <c r="S3479">
        <f t="shared" si="220"/>
        <v>1.6</v>
      </c>
    </row>
    <row r="3480" spans="1:19" x14ac:dyDescent="0.25">
      <c r="A3480" t="s">
        <v>120</v>
      </c>
      <c r="B3480" t="s">
        <v>953</v>
      </c>
      <c r="C3480">
        <v>2012</v>
      </c>
      <c r="D3480">
        <f t="shared" si="217"/>
        <v>127137.86</v>
      </c>
      <c r="E3480">
        <v>79000</v>
      </c>
      <c r="F3480" t="s">
        <v>662</v>
      </c>
      <c r="G3480" t="s">
        <v>29</v>
      </c>
      <c r="H3480" t="s">
        <v>7307</v>
      </c>
      <c r="I3480" t="s">
        <v>48</v>
      </c>
      <c r="J3480" t="s">
        <v>22</v>
      </c>
      <c r="K3480" t="s">
        <v>22</v>
      </c>
      <c r="L3480" t="s">
        <v>41</v>
      </c>
      <c r="M3480">
        <f t="shared" si="218"/>
        <v>0</v>
      </c>
      <c r="N3480" t="s">
        <v>24</v>
      </c>
      <c r="O3480" t="s">
        <v>3869</v>
      </c>
      <c r="P3480">
        <f t="shared" si="219"/>
        <v>17199.14</v>
      </c>
      <c r="Q3480">
        <v>19999</v>
      </c>
      <c r="R3480">
        <v>402</v>
      </c>
      <c r="S3480">
        <f t="shared" si="220"/>
        <v>4.5999999999999996</v>
      </c>
    </row>
    <row r="3481" spans="1:19" x14ac:dyDescent="0.25">
      <c r="A3481" t="s">
        <v>50</v>
      </c>
      <c r="B3481" t="s">
        <v>2818</v>
      </c>
      <c r="C3481">
        <v>2012</v>
      </c>
      <c r="D3481">
        <f t="shared" si="217"/>
        <v>179544.40776</v>
      </c>
      <c r="E3481">
        <v>111564</v>
      </c>
      <c r="F3481" t="s">
        <v>7308</v>
      </c>
      <c r="G3481" t="s">
        <v>29</v>
      </c>
      <c r="H3481" t="s">
        <v>318</v>
      </c>
      <c r="I3481" t="s">
        <v>21</v>
      </c>
      <c r="J3481" t="s">
        <v>118</v>
      </c>
      <c r="K3481" t="s">
        <v>22</v>
      </c>
      <c r="L3481" t="s">
        <v>41</v>
      </c>
      <c r="M3481">
        <f t="shared" si="218"/>
        <v>0</v>
      </c>
      <c r="N3481" t="s">
        <v>24</v>
      </c>
      <c r="O3481" t="s">
        <v>5653</v>
      </c>
      <c r="P3481">
        <f t="shared" si="219"/>
        <v>9632</v>
      </c>
      <c r="Q3481">
        <v>11200</v>
      </c>
      <c r="R3481">
        <v>200</v>
      </c>
      <c r="S3481">
        <f t="shared" si="220"/>
        <v>2</v>
      </c>
    </row>
    <row r="3482" spans="1:19" x14ac:dyDescent="0.25">
      <c r="A3482" t="s">
        <v>35</v>
      </c>
      <c r="B3482" t="s">
        <v>1373</v>
      </c>
      <c r="C3482">
        <v>2018</v>
      </c>
      <c r="D3482">
        <f t="shared" si="217"/>
        <v>120700.5</v>
      </c>
      <c r="E3482">
        <v>75000</v>
      </c>
      <c r="F3482" t="s">
        <v>681</v>
      </c>
      <c r="G3482" t="s">
        <v>29</v>
      </c>
      <c r="H3482" t="s">
        <v>1375</v>
      </c>
      <c r="I3482" t="s">
        <v>21</v>
      </c>
      <c r="J3482" t="s">
        <v>118</v>
      </c>
      <c r="K3482" t="s">
        <v>146</v>
      </c>
      <c r="L3482" t="s">
        <v>23</v>
      </c>
      <c r="M3482">
        <f t="shared" si="218"/>
        <v>1</v>
      </c>
      <c r="N3482" t="s">
        <v>24</v>
      </c>
      <c r="O3482" t="s">
        <v>7309</v>
      </c>
      <c r="P3482">
        <f t="shared" si="219"/>
        <v>32761.7</v>
      </c>
      <c r="Q3482">
        <v>38095</v>
      </c>
      <c r="R3482">
        <v>301</v>
      </c>
      <c r="S3482">
        <f t="shared" si="220"/>
        <v>4.5999999999999996</v>
      </c>
    </row>
    <row r="3483" spans="1:19" x14ac:dyDescent="0.25">
      <c r="A3483" t="s">
        <v>16</v>
      </c>
      <c r="B3483" t="s">
        <v>3629</v>
      </c>
      <c r="C3483">
        <v>2007</v>
      </c>
      <c r="D3483">
        <f t="shared" si="217"/>
        <v>272964.98541999998</v>
      </c>
      <c r="E3483">
        <v>169613</v>
      </c>
      <c r="F3483" t="s">
        <v>7310</v>
      </c>
      <c r="G3483" t="s">
        <v>29</v>
      </c>
      <c r="H3483" t="s">
        <v>3062</v>
      </c>
      <c r="I3483" t="s">
        <v>72</v>
      </c>
      <c r="J3483" t="s">
        <v>22</v>
      </c>
      <c r="K3483" t="s">
        <v>22</v>
      </c>
      <c r="L3483" t="s">
        <v>23</v>
      </c>
      <c r="M3483">
        <f t="shared" si="218"/>
        <v>1</v>
      </c>
      <c r="N3483" t="s">
        <v>24</v>
      </c>
      <c r="O3483" t="s">
        <v>1185</v>
      </c>
      <c r="P3483">
        <f t="shared" si="219"/>
        <v>5074</v>
      </c>
      <c r="Q3483">
        <v>5900</v>
      </c>
      <c r="R3483">
        <v>210</v>
      </c>
      <c r="S3483">
        <f t="shared" si="220"/>
        <v>4</v>
      </c>
    </row>
    <row r="3484" spans="1:19" x14ac:dyDescent="0.25">
      <c r="A3484" t="s">
        <v>237</v>
      </c>
      <c r="B3484" t="s">
        <v>6255</v>
      </c>
      <c r="C3484">
        <v>2011</v>
      </c>
      <c r="D3484">
        <f t="shared" si="217"/>
        <v>281634.5</v>
      </c>
      <c r="E3484">
        <v>175000</v>
      </c>
      <c r="F3484" t="s">
        <v>1061</v>
      </c>
      <c r="G3484" t="s">
        <v>29</v>
      </c>
      <c r="H3484" t="s">
        <v>308</v>
      </c>
      <c r="I3484" t="s">
        <v>247</v>
      </c>
      <c r="J3484" t="s">
        <v>22</v>
      </c>
      <c r="K3484" t="s">
        <v>33</v>
      </c>
      <c r="L3484" t="s">
        <v>41</v>
      </c>
      <c r="M3484">
        <f t="shared" si="218"/>
        <v>0</v>
      </c>
      <c r="N3484" t="s">
        <v>24</v>
      </c>
      <c r="O3484" t="s">
        <v>621</v>
      </c>
      <c r="P3484">
        <f t="shared" si="219"/>
        <v>7740</v>
      </c>
      <c r="Q3484">
        <v>9000</v>
      </c>
      <c r="R3484">
        <v>250</v>
      </c>
      <c r="S3484">
        <f t="shared" si="220"/>
        <v>3.5</v>
      </c>
    </row>
    <row r="3485" spans="1:19" x14ac:dyDescent="0.25">
      <c r="A3485" t="s">
        <v>68</v>
      </c>
      <c r="B3485" t="s">
        <v>7311</v>
      </c>
      <c r="C3485">
        <v>2017</v>
      </c>
      <c r="D3485">
        <f t="shared" si="217"/>
        <v>158519.99</v>
      </c>
      <c r="E3485">
        <v>98500</v>
      </c>
      <c r="F3485" t="s">
        <v>7312</v>
      </c>
      <c r="G3485" t="s">
        <v>29</v>
      </c>
      <c r="H3485" t="s">
        <v>2387</v>
      </c>
      <c r="I3485" t="s">
        <v>95</v>
      </c>
      <c r="J3485" t="s">
        <v>22</v>
      </c>
      <c r="K3485" t="s">
        <v>22</v>
      </c>
      <c r="L3485" t="s">
        <v>41</v>
      </c>
      <c r="M3485">
        <f t="shared" si="218"/>
        <v>0</v>
      </c>
      <c r="N3485" t="s">
        <v>24</v>
      </c>
      <c r="O3485" t="s">
        <v>1201</v>
      </c>
      <c r="P3485">
        <f t="shared" si="219"/>
        <v>21070</v>
      </c>
      <c r="Q3485">
        <v>24500</v>
      </c>
      <c r="R3485">
        <v>335</v>
      </c>
      <c r="S3485">
        <f t="shared" si="220"/>
        <v>3</v>
      </c>
    </row>
    <row r="3486" spans="1:19" x14ac:dyDescent="0.25">
      <c r="A3486" t="s">
        <v>305</v>
      </c>
      <c r="B3486" t="s">
        <v>4553</v>
      </c>
      <c r="C3486">
        <v>2012</v>
      </c>
      <c r="D3486">
        <f t="shared" si="217"/>
        <v>85295.02</v>
      </c>
      <c r="E3486">
        <v>53000</v>
      </c>
      <c r="F3486" t="s">
        <v>1902</v>
      </c>
      <c r="G3486" t="s">
        <v>29</v>
      </c>
      <c r="H3486" t="s">
        <v>4556</v>
      </c>
      <c r="I3486" t="s">
        <v>107</v>
      </c>
      <c r="J3486" t="s">
        <v>22</v>
      </c>
      <c r="K3486" t="s">
        <v>22</v>
      </c>
      <c r="L3486" t="s">
        <v>23</v>
      </c>
      <c r="M3486">
        <f t="shared" si="218"/>
        <v>1</v>
      </c>
      <c r="N3486" t="s">
        <v>24</v>
      </c>
      <c r="O3486" t="s">
        <v>5468</v>
      </c>
      <c r="P3486">
        <f t="shared" si="219"/>
        <v>11825</v>
      </c>
      <c r="Q3486">
        <v>13750</v>
      </c>
      <c r="R3486">
        <v>292</v>
      </c>
      <c r="S3486">
        <f t="shared" si="220"/>
        <v>3.6</v>
      </c>
    </row>
    <row r="3487" spans="1:19" x14ac:dyDescent="0.25">
      <c r="A3487" t="s">
        <v>567</v>
      </c>
      <c r="B3487" t="s">
        <v>7313</v>
      </c>
      <c r="C3487">
        <v>2015</v>
      </c>
      <c r="D3487">
        <f t="shared" si="217"/>
        <v>116194.348</v>
      </c>
      <c r="E3487">
        <v>72200</v>
      </c>
      <c r="F3487" t="s">
        <v>7314</v>
      </c>
      <c r="G3487" t="s">
        <v>245</v>
      </c>
      <c r="H3487" t="s">
        <v>729</v>
      </c>
      <c r="I3487" t="s">
        <v>21</v>
      </c>
      <c r="J3487" t="s">
        <v>22</v>
      </c>
      <c r="K3487" t="s">
        <v>22</v>
      </c>
      <c r="L3487" t="s">
        <v>41</v>
      </c>
      <c r="M3487">
        <f t="shared" si="218"/>
        <v>0</v>
      </c>
      <c r="N3487" t="s">
        <v>24</v>
      </c>
      <c r="O3487" t="s">
        <v>285</v>
      </c>
      <c r="P3487">
        <f t="shared" si="219"/>
        <v>45150</v>
      </c>
      <c r="Q3487">
        <v>52500</v>
      </c>
      <c r="R3487">
        <v>370</v>
      </c>
      <c r="S3487">
        <f t="shared" si="220"/>
        <v>6.7</v>
      </c>
    </row>
    <row r="3488" spans="1:19" x14ac:dyDescent="0.25">
      <c r="A3488" t="s">
        <v>56</v>
      </c>
      <c r="B3488" t="s">
        <v>7315</v>
      </c>
      <c r="C3488">
        <v>2005</v>
      </c>
      <c r="D3488">
        <f t="shared" si="217"/>
        <v>243975.94399999999</v>
      </c>
      <c r="E3488">
        <v>151600</v>
      </c>
      <c r="F3488" t="s">
        <v>7316</v>
      </c>
      <c r="G3488" t="s">
        <v>29</v>
      </c>
      <c r="H3488" t="s">
        <v>2393</v>
      </c>
      <c r="I3488" t="s">
        <v>134</v>
      </c>
      <c r="J3488" t="s">
        <v>22</v>
      </c>
      <c r="K3488" t="s">
        <v>22</v>
      </c>
      <c r="L3488" t="s">
        <v>41</v>
      </c>
      <c r="M3488">
        <f t="shared" si="218"/>
        <v>0</v>
      </c>
      <c r="N3488" t="s">
        <v>24</v>
      </c>
      <c r="O3488" t="s">
        <v>7317</v>
      </c>
      <c r="P3488">
        <f t="shared" si="219"/>
        <v>6793.14</v>
      </c>
      <c r="Q3488">
        <v>7899</v>
      </c>
      <c r="R3488">
        <v>200</v>
      </c>
      <c r="S3488">
        <f t="shared" si="220"/>
        <v>2.4</v>
      </c>
    </row>
    <row r="3489" spans="1:19" x14ac:dyDescent="0.25">
      <c r="A3489" t="s">
        <v>1954</v>
      </c>
      <c r="B3489" t="s">
        <v>7318</v>
      </c>
      <c r="C3489">
        <v>2011</v>
      </c>
      <c r="D3489">
        <f t="shared" si="217"/>
        <v>32186.799999999999</v>
      </c>
      <c r="E3489">
        <v>20000</v>
      </c>
      <c r="F3489" t="s">
        <v>1048</v>
      </c>
      <c r="G3489" t="s">
        <v>29</v>
      </c>
      <c r="H3489" t="s">
        <v>204</v>
      </c>
      <c r="I3489" t="s">
        <v>134</v>
      </c>
      <c r="J3489" t="s">
        <v>118</v>
      </c>
      <c r="K3489" t="s">
        <v>214</v>
      </c>
      <c r="L3489" t="s">
        <v>41</v>
      </c>
      <c r="M3489">
        <f t="shared" si="218"/>
        <v>0</v>
      </c>
      <c r="N3489" t="s">
        <v>24</v>
      </c>
      <c r="O3489" t="s">
        <v>2464</v>
      </c>
      <c r="P3489">
        <f t="shared" si="219"/>
        <v>43860</v>
      </c>
      <c r="Q3489">
        <v>51000</v>
      </c>
      <c r="R3489">
        <v>276</v>
      </c>
      <c r="S3489">
        <f t="shared" si="220"/>
        <v>3.5</v>
      </c>
    </row>
    <row r="3490" spans="1:19" x14ac:dyDescent="0.25">
      <c r="A3490" t="s">
        <v>148</v>
      </c>
      <c r="B3490" t="s">
        <v>3603</v>
      </c>
      <c r="C3490">
        <v>2010</v>
      </c>
      <c r="D3490">
        <f t="shared" si="217"/>
        <v>273587.8</v>
      </c>
      <c r="E3490">
        <v>170000</v>
      </c>
      <c r="F3490" t="s">
        <v>4067</v>
      </c>
      <c r="G3490" t="s">
        <v>19</v>
      </c>
      <c r="H3490" t="s">
        <v>821</v>
      </c>
      <c r="I3490" t="s">
        <v>72</v>
      </c>
      <c r="J3490" t="s">
        <v>22</v>
      </c>
      <c r="K3490" t="s">
        <v>22</v>
      </c>
      <c r="L3490" t="s">
        <v>23</v>
      </c>
      <c r="M3490">
        <f t="shared" si="218"/>
        <v>1</v>
      </c>
      <c r="N3490" t="s">
        <v>24</v>
      </c>
      <c r="O3490" t="s">
        <v>621</v>
      </c>
      <c r="P3490">
        <f t="shared" si="219"/>
        <v>7740</v>
      </c>
      <c r="Q3490">
        <v>9000</v>
      </c>
      <c r="R3490">
        <v>320</v>
      </c>
      <c r="S3490">
        <f t="shared" si="220"/>
        <v>5.3</v>
      </c>
    </row>
    <row r="3491" spans="1:19" x14ac:dyDescent="0.25">
      <c r="A3491" t="s">
        <v>16</v>
      </c>
      <c r="B3491" t="s">
        <v>157</v>
      </c>
      <c r="C3491">
        <v>2019</v>
      </c>
      <c r="D3491">
        <f t="shared" si="217"/>
        <v>112331.932</v>
      </c>
      <c r="E3491">
        <v>69800</v>
      </c>
      <c r="F3491" t="s">
        <v>7319</v>
      </c>
      <c r="G3491" t="s">
        <v>19</v>
      </c>
      <c r="H3491" t="s">
        <v>7144</v>
      </c>
      <c r="I3491" t="s">
        <v>165</v>
      </c>
      <c r="J3491" t="s">
        <v>61</v>
      </c>
      <c r="K3491" t="s">
        <v>33</v>
      </c>
      <c r="L3491" t="s">
        <v>41</v>
      </c>
      <c r="M3491">
        <f t="shared" si="218"/>
        <v>0</v>
      </c>
      <c r="N3491" t="s">
        <v>24</v>
      </c>
      <c r="O3491" t="s">
        <v>7320</v>
      </c>
      <c r="P3491">
        <f t="shared" si="219"/>
        <v>29756</v>
      </c>
      <c r="Q3491">
        <v>34600</v>
      </c>
      <c r="R3491">
        <v>395</v>
      </c>
      <c r="S3491">
        <f t="shared" si="220"/>
        <v>5</v>
      </c>
    </row>
    <row r="3492" spans="1:19" x14ac:dyDescent="0.25">
      <c r="A3492" t="s">
        <v>97</v>
      </c>
      <c r="B3492" t="s">
        <v>2289</v>
      </c>
      <c r="C3492">
        <v>2020</v>
      </c>
      <c r="D3492">
        <f t="shared" si="217"/>
        <v>42325.642</v>
      </c>
      <c r="E3492">
        <v>26300</v>
      </c>
      <c r="F3492" t="s">
        <v>7321</v>
      </c>
      <c r="G3492" t="s">
        <v>29</v>
      </c>
      <c r="H3492" t="s">
        <v>1062</v>
      </c>
      <c r="I3492" t="s">
        <v>21</v>
      </c>
      <c r="J3492" t="s">
        <v>33</v>
      </c>
      <c r="K3492" t="s">
        <v>33</v>
      </c>
      <c r="L3492" t="s">
        <v>23</v>
      </c>
      <c r="M3492">
        <f t="shared" si="218"/>
        <v>1</v>
      </c>
      <c r="N3492" t="s">
        <v>24</v>
      </c>
      <c r="O3492" t="s">
        <v>7322</v>
      </c>
      <c r="P3492">
        <f t="shared" si="219"/>
        <v>39731.14</v>
      </c>
      <c r="Q3492">
        <v>46199</v>
      </c>
      <c r="R3492">
        <v>381</v>
      </c>
      <c r="S3492">
        <f t="shared" si="220"/>
        <v>5.7</v>
      </c>
    </row>
    <row r="3493" spans="1:19" x14ac:dyDescent="0.25">
      <c r="A3493" t="s">
        <v>237</v>
      </c>
      <c r="B3493" t="s">
        <v>7323</v>
      </c>
      <c r="C3493">
        <v>2007</v>
      </c>
      <c r="D3493">
        <f t="shared" si="217"/>
        <v>251235.67674</v>
      </c>
      <c r="E3493">
        <v>156111</v>
      </c>
      <c r="F3493" t="s">
        <v>7324</v>
      </c>
      <c r="G3493" t="s">
        <v>29</v>
      </c>
      <c r="H3493" t="s">
        <v>7325</v>
      </c>
      <c r="I3493" t="s">
        <v>107</v>
      </c>
      <c r="J3493" t="s">
        <v>214</v>
      </c>
      <c r="K3493" t="s">
        <v>22</v>
      </c>
      <c r="L3493" t="s">
        <v>23</v>
      </c>
      <c r="M3493">
        <f t="shared" si="218"/>
        <v>1</v>
      </c>
      <c r="N3493" t="s">
        <v>24</v>
      </c>
      <c r="O3493" t="s">
        <v>6810</v>
      </c>
      <c r="P3493">
        <f t="shared" si="219"/>
        <v>4472</v>
      </c>
      <c r="Q3493">
        <v>5200</v>
      </c>
      <c r="R3493">
        <v>109</v>
      </c>
      <c r="S3493">
        <f t="shared" si="220"/>
        <v>1.5</v>
      </c>
    </row>
    <row r="3494" spans="1:19" x14ac:dyDescent="0.25">
      <c r="A3494" t="s">
        <v>148</v>
      </c>
      <c r="B3494" t="s">
        <v>7326</v>
      </c>
      <c r="C3494">
        <v>2016</v>
      </c>
      <c r="D3494">
        <f t="shared" si="217"/>
        <v>277772.08399999997</v>
      </c>
      <c r="E3494">
        <v>172600</v>
      </c>
      <c r="F3494" t="s">
        <v>7327</v>
      </c>
      <c r="G3494" t="s">
        <v>245</v>
      </c>
      <c r="H3494" t="s">
        <v>3293</v>
      </c>
      <c r="I3494" t="s">
        <v>72</v>
      </c>
      <c r="J3494" t="s">
        <v>214</v>
      </c>
      <c r="K3494" t="s">
        <v>22</v>
      </c>
      <c r="L3494" t="s">
        <v>23</v>
      </c>
      <c r="M3494">
        <f t="shared" si="218"/>
        <v>1</v>
      </c>
      <c r="N3494" t="s">
        <v>24</v>
      </c>
      <c r="O3494" t="s">
        <v>3537</v>
      </c>
      <c r="P3494">
        <f t="shared" si="219"/>
        <v>27950</v>
      </c>
      <c r="Q3494">
        <v>32500</v>
      </c>
      <c r="R3494">
        <v>397</v>
      </c>
      <c r="S3494">
        <f t="shared" si="220"/>
        <v>6.6</v>
      </c>
    </row>
    <row r="3495" spans="1:19" x14ac:dyDescent="0.25">
      <c r="A3495" t="s">
        <v>237</v>
      </c>
      <c r="B3495" t="s">
        <v>7328</v>
      </c>
      <c r="C3495">
        <v>2010</v>
      </c>
      <c r="D3495">
        <f t="shared" si="217"/>
        <v>233354.3</v>
      </c>
      <c r="E3495">
        <v>145000</v>
      </c>
      <c r="F3495" t="s">
        <v>4748</v>
      </c>
      <c r="G3495" t="s">
        <v>29</v>
      </c>
      <c r="H3495" t="s">
        <v>7329</v>
      </c>
      <c r="I3495" t="s">
        <v>72</v>
      </c>
      <c r="J3495" t="s">
        <v>73</v>
      </c>
      <c r="K3495" t="s">
        <v>22</v>
      </c>
      <c r="L3495" t="s">
        <v>41</v>
      </c>
      <c r="M3495">
        <f t="shared" si="218"/>
        <v>0</v>
      </c>
      <c r="N3495" t="s">
        <v>24</v>
      </c>
      <c r="O3495" t="s">
        <v>621</v>
      </c>
      <c r="P3495">
        <f t="shared" si="219"/>
        <v>7740</v>
      </c>
      <c r="Q3495">
        <v>9000</v>
      </c>
      <c r="R3495">
        <v>271</v>
      </c>
      <c r="S3495">
        <f t="shared" si="220"/>
        <v>3.5</v>
      </c>
    </row>
    <row r="3496" spans="1:19" x14ac:dyDescent="0.25">
      <c r="A3496" t="s">
        <v>16</v>
      </c>
      <c r="B3496" t="s">
        <v>7330</v>
      </c>
      <c r="C3496">
        <v>2001</v>
      </c>
      <c r="D3496">
        <f t="shared" si="217"/>
        <v>103495.04605999999</v>
      </c>
      <c r="E3496">
        <v>64309</v>
      </c>
      <c r="F3496" t="s">
        <v>7331</v>
      </c>
      <c r="G3496" t="s">
        <v>29</v>
      </c>
      <c r="H3496" t="s">
        <v>7332</v>
      </c>
      <c r="I3496" t="s">
        <v>72</v>
      </c>
      <c r="J3496" t="s">
        <v>118</v>
      </c>
      <c r="K3496" t="s">
        <v>33</v>
      </c>
      <c r="L3496" t="s">
        <v>41</v>
      </c>
      <c r="M3496">
        <f t="shared" si="218"/>
        <v>0</v>
      </c>
      <c r="N3496" t="s">
        <v>24</v>
      </c>
      <c r="O3496" t="s">
        <v>309</v>
      </c>
      <c r="P3496">
        <f t="shared" si="219"/>
        <v>6450</v>
      </c>
      <c r="Q3496">
        <v>7500</v>
      </c>
      <c r="R3496">
        <v>260</v>
      </c>
      <c r="S3496">
        <f t="shared" si="220"/>
        <v>5.4</v>
      </c>
    </row>
    <row r="3497" spans="1:19" x14ac:dyDescent="0.25">
      <c r="A3497" t="s">
        <v>567</v>
      </c>
      <c r="B3497" t="s">
        <v>2155</v>
      </c>
      <c r="C3497">
        <v>2021</v>
      </c>
      <c r="D3497">
        <f t="shared" si="217"/>
        <v>24434.609219999998</v>
      </c>
      <c r="E3497">
        <v>15183</v>
      </c>
      <c r="F3497" t="s">
        <v>7333</v>
      </c>
      <c r="G3497" t="s">
        <v>29</v>
      </c>
      <c r="H3497" t="s">
        <v>7334</v>
      </c>
      <c r="I3497" t="s">
        <v>95</v>
      </c>
      <c r="J3497" t="s">
        <v>22</v>
      </c>
      <c r="K3497" t="s">
        <v>22</v>
      </c>
      <c r="L3497" t="s">
        <v>41</v>
      </c>
      <c r="M3497">
        <f t="shared" si="218"/>
        <v>0</v>
      </c>
      <c r="N3497" t="s">
        <v>24</v>
      </c>
      <c r="O3497" t="s">
        <v>3159</v>
      </c>
      <c r="P3497">
        <f t="shared" si="219"/>
        <v>77400</v>
      </c>
      <c r="Q3497">
        <v>90000</v>
      </c>
      <c r="R3497">
        <v>702</v>
      </c>
      <c r="S3497">
        <f t="shared" si="220"/>
        <v>6.2</v>
      </c>
    </row>
    <row r="3498" spans="1:19" x14ac:dyDescent="0.25">
      <c r="A3498" t="s">
        <v>1831</v>
      </c>
      <c r="B3498" t="s">
        <v>4842</v>
      </c>
      <c r="C3498">
        <v>2020</v>
      </c>
      <c r="D3498">
        <f t="shared" si="217"/>
        <v>45943.438320000001</v>
      </c>
      <c r="E3498">
        <v>28548</v>
      </c>
      <c r="F3498" t="s">
        <v>7335</v>
      </c>
      <c r="G3498" t="s">
        <v>29</v>
      </c>
      <c r="H3498" t="s">
        <v>1466</v>
      </c>
      <c r="I3498" t="s">
        <v>571</v>
      </c>
      <c r="J3498" t="s">
        <v>2707</v>
      </c>
      <c r="K3498" t="s">
        <v>813</v>
      </c>
      <c r="L3498" t="s">
        <v>41</v>
      </c>
      <c r="M3498">
        <f t="shared" si="218"/>
        <v>0</v>
      </c>
      <c r="O3498" t="s">
        <v>7336</v>
      </c>
      <c r="P3498">
        <f t="shared" si="219"/>
        <v>27574.18</v>
      </c>
      <c r="Q3498">
        <v>32063</v>
      </c>
      <c r="R3498" t="e">
        <v>#VALUE!</v>
      </c>
      <c r="S3498" t="e">
        <f t="shared" si="220"/>
        <v>#VALUE!</v>
      </c>
    </row>
    <row r="3499" spans="1:19" x14ac:dyDescent="0.25">
      <c r="A3499" t="s">
        <v>426</v>
      </c>
      <c r="B3499" t="s">
        <v>7337</v>
      </c>
      <c r="C3499">
        <v>2022</v>
      </c>
      <c r="D3499">
        <f t="shared" si="217"/>
        <v>22530.76</v>
      </c>
      <c r="E3499">
        <v>14000</v>
      </c>
      <c r="F3499" t="s">
        <v>5221</v>
      </c>
      <c r="G3499" t="s">
        <v>29</v>
      </c>
      <c r="H3499" t="s">
        <v>7338</v>
      </c>
      <c r="I3499" t="s">
        <v>95</v>
      </c>
      <c r="J3499" t="s">
        <v>33</v>
      </c>
      <c r="K3499" t="s">
        <v>22</v>
      </c>
      <c r="L3499" t="s">
        <v>41</v>
      </c>
      <c r="M3499">
        <f t="shared" si="218"/>
        <v>0</v>
      </c>
      <c r="N3499" t="s">
        <v>24</v>
      </c>
      <c r="O3499" t="s">
        <v>209</v>
      </c>
      <c r="P3499">
        <f t="shared" si="219"/>
        <v>40334</v>
      </c>
      <c r="Q3499">
        <v>46900</v>
      </c>
      <c r="R3499">
        <v>276</v>
      </c>
      <c r="S3499">
        <f t="shared" si="220"/>
        <v>3.6</v>
      </c>
    </row>
    <row r="3500" spans="1:19" x14ac:dyDescent="0.25">
      <c r="A3500" t="s">
        <v>120</v>
      </c>
      <c r="B3500" t="s">
        <v>7339</v>
      </c>
      <c r="C3500">
        <v>2019</v>
      </c>
      <c r="D3500">
        <f t="shared" si="217"/>
        <v>107825.78</v>
      </c>
      <c r="E3500">
        <v>67000</v>
      </c>
      <c r="F3500" t="s">
        <v>4501</v>
      </c>
      <c r="G3500" t="s">
        <v>46</v>
      </c>
      <c r="H3500" t="s">
        <v>7340</v>
      </c>
      <c r="I3500" t="s">
        <v>107</v>
      </c>
      <c r="J3500" t="s">
        <v>101</v>
      </c>
      <c r="K3500" t="s">
        <v>22</v>
      </c>
      <c r="L3500" t="s">
        <v>41</v>
      </c>
      <c r="M3500">
        <f t="shared" si="218"/>
        <v>0</v>
      </c>
      <c r="N3500" t="s">
        <v>24</v>
      </c>
      <c r="O3500" t="s">
        <v>6603</v>
      </c>
      <c r="P3500">
        <f t="shared" si="219"/>
        <v>38270</v>
      </c>
      <c r="Q3500">
        <v>44500</v>
      </c>
      <c r="R3500">
        <v>369</v>
      </c>
      <c r="S3500">
        <f t="shared" si="220"/>
        <v>3</v>
      </c>
    </row>
    <row r="3501" spans="1:19" x14ac:dyDescent="0.25">
      <c r="A3501" t="s">
        <v>210</v>
      </c>
      <c r="B3501" t="s">
        <v>2266</v>
      </c>
      <c r="C3501">
        <v>2017</v>
      </c>
      <c r="D3501">
        <f t="shared" si="217"/>
        <v>136449.50124000001</v>
      </c>
      <c r="E3501">
        <v>84786</v>
      </c>
      <c r="F3501" t="s">
        <v>7341</v>
      </c>
      <c r="G3501" t="s">
        <v>29</v>
      </c>
      <c r="H3501" t="s">
        <v>540</v>
      </c>
      <c r="I3501" t="s">
        <v>247</v>
      </c>
      <c r="J3501" t="s">
        <v>33</v>
      </c>
      <c r="K3501" t="s">
        <v>22</v>
      </c>
      <c r="L3501" t="s">
        <v>41</v>
      </c>
      <c r="M3501">
        <f t="shared" si="218"/>
        <v>0</v>
      </c>
      <c r="N3501" t="s">
        <v>24</v>
      </c>
      <c r="O3501" t="s">
        <v>2737</v>
      </c>
      <c r="P3501">
        <f t="shared" si="219"/>
        <v>20210</v>
      </c>
      <c r="Q3501">
        <v>23500</v>
      </c>
      <c r="R3501">
        <v>285</v>
      </c>
      <c r="S3501">
        <f t="shared" si="220"/>
        <v>3.6</v>
      </c>
    </row>
    <row r="3502" spans="1:19" x14ac:dyDescent="0.25">
      <c r="A3502" t="s">
        <v>120</v>
      </c>
      <c r="B3502" t="s">
        <v>2939</v>
      </c>
      <c r="C3502">
        <v>2008</v>
      </c>
      <c r="D3502">
        <f t="shared" si="217"/>
        <v>149668.62</v>
      </c>
      <c r="E3502">
        <v>93000</v>
      </c>
      <c r="F3502" t="s">
        <v>2992</v>
      </c>
      <c r="G3502" t="s">
        <v>29</v>
      </c>
      <c r="H3502" t="s">
        <v>7342</v>
      </c>
      <c r="I3502" t="s">
        <v>72</v>
      </c>
      <c r="J3502" t="s">
        <v>22</v>
      </c>
      <c r="K3502" t="s">
        <v>22</v>
      </c>
      <c r="L3502" t="s">
        <v>41</v>
      </c>
      <c r="M3502">
        <f t="shared" si="218"/>
        <v>0</v>
      </c>
      <c r="N3502" t="s">
        <v>24</v>
      </c>
      <c r="O3502" t="s">
        <v>1745</v>
      </c>
      <c r="P3502">
        <f t="shared" si="219"/>
        <v>15308</v>
      </c>
      <c r="Q3502">
        <v>17800</v>
      </c>
      <c r="R3502">
        <v>518</v>
      </c>
      <c r="S3502">
        <f t="shared" si="220"/>
        <v>6.2</v>
      </c>
    </row>
    <row r="3503" spans="1:19" x14ac:dyDescent="0.25">
      <c r="A3503" t="s">
        <v>26</v>
      </c>
      <c r="B3503" t="s">
        <v>4077</v>
      </c>
      <c r="C3503">
        <v>2010</v>
      </c>
      <c r="D3503">
        <f t="shared" si="217"/>
        <v>205190.85</v>
      </c>
      <c r="E3503">
        <v>127500</v>
      </c>
      <c r="F3503" t="s">
        <v>2559</v>
      </c>
      <c r="G3503" t="s">
        <v>29</v>
      </c>
      <c r="H3503" t="s">
        <v>2960</v>
      </c>
      <c r="I3503" t="s">
        <v>134</v>
      </c>
      <c r="J3503" t="s">
        <v>40</v>
      </c>
      <c r="K3503" t="s">
        <v>22</v>
      </c>
      <c r="L3503" t="s">
        <v>23</v>
      </c>
      <c r="M3503">
        <f t="shared" si="218"/>
        <v>1</v>
      </c>
      <c r="N3503" t="s">
        <v>24</v>
      </c>
      <c r="O3503" t="s">
        <v>1273</v>
      </c>
      <c r="P3503">
        <f t="shared" si="219"/>
        <v>5160</v>
      </c>
      <c r="Q3503">
        <v>6000</v>
      </c>
      <c r="R3503">
        <v>306</v>
      </c>
      <c r="S3503">
        <f t="shared" si="220"/>
        <v>3.8</v>
      </c>
    </row>
    <row r="3504" spans="1:19" x14ac:dyDescent="0.25">
      <c r="A3504" t="s">
        <v>16</v>
      </c>
      <c r="B3504" t="s">
        <v>4487</v>
      </c>
      <c r="C3504">
        <v>2022</v>
      </c>
      <c r="D3504">
        <f t="shared" si="217"/>
        <v>12874.72</v>
      </c>
      <c r="E3504">
        <v>8000</v>
      </c>
      <c r="F3504" t="s">
        <v>4336</v>
      </c>
      <c r="H3504" t="s">
        <v>6968</v>
      </c>
      <c r="I3504" t="s">
        <v>257</v>
      </c>
      <c r="J3504" t="s">
        <v>40</v>
      </c>
      <c r="K3504" t="s">
        <v>22</v>
      </c>
      <c r="L3504" t="s">
        <v>41</v>
      </c>
      <c r="M3504">
        <f t="shared" si="218"/>
        <v>0</v>
      </c>
      <c r="N3504" t="s">
        <v>24</v>
      </c>
      <c r="O3504" t="s">
        <v>1558</v>
      </c>
      <c r="P3504">
        <f t="shared" si="219"/>
        <v>52459.14</v>
      </c>
      <c r="Q3504">
        <v>60999</v>
      </c>
      <c r="R3504">
        <v>480</v>
      </c>
      <c r="S3504" t="e">
        <f t="shared" si="220"/>
        <v>#VALUE!</v>
      </c>
    </row>
    <row r="3505" spans="1:19" x14ac:dyDescent="0.25">
      <c r="A3505" t="s">
        <v>503</v>
      </c>
      <c r="B3505" t="s">
        <v>7343</v>
      </c>
      <c r="C3505">
        <v>2022</v>
      </c>
      <c r="D3505">
        <f t="shared" si="217"/>
        <v>26554.11</v>
      </c>
      <c r="E3505">
        <v>16500</v>
      </c>
      <c r="F3505" t="s">
        <v>4919</v>
      </c>
      <c r="G3505" t="s">
        <v>29</v>
      </c>
      <c r="H3505" t="s">
        <v>6884</v>
      </c>
      <c r="I3505" t="s">
        <v>95</v>
      </c>
      <c r="J3505" t="s">
        <v>33</v>
      </c>
      <c r="K3505" t="s">
        <v>33</v>
      </c>
      <c r="L3505" t="s">
        <v>41</v>
      </c>
      <c r="M3505">
        <f t="shared" si="218"/>
        <v>0</v>
      </c>
      <c r="N3505" t="s">
        <v>24</v>
      </c>
      <c r="O3505" t="s">
        <v>488</v>
      </c>
      <c r="P3505">
        <f t="shared" si="219"/>
        <v>28294</v>
      </c>
      <c r="Q3505">
        <v>32900</v>
      </c>
      <c r="R3505">
        <v>308</v>
      </c>
      <c r="S3505">
        <f t="shared" si="220"/>
        <v>3.6</v>
      </c>
    </row>
    <row r="3506" spans="1:19" x14ac:dyDescent="0.25">
      <c r="A3506" t="s">
        <v>110</v>
      </c>
      <c r="B3506" t="s">
        <v>7344</v>
      </c>
      <c r="C3506">
        <v>2013</v>
      </c>
      <c r="D3506">
        <f t="shared" si="217"/>
        <v>89640.237999999998</v>
      </c>
      <c r="E3506">
        <v>55700</v>
      </c>
      <c r="F3506" t="s">
        <v>7345</v>
      </c>
      <c r="G3506" t="s">
        <v>29</v>
      </c>
      <c r="H3506" t="s">
        <v>4678</v>
      </c>
      <c r="I3506" t="s">
        <v>21</v>
      </c>
      <c r="J3506" t="s">
        <v>22</v>
      </c>
      <c r="K3506" t="s">
        <v>22</v>
      </c>
      <c r="L3506" t="s">
        <v>41</v>
      </c>
      <c r="M3506">
        <f t="shared" si="218"/>
        <v>0</v>
      </c>
      <c r="N3506" t="s">
        <v>24</v>
      </c>
      <c r="O3506" t="s">
        <v>7346</v>
      </c>
      <c r="P3506">
        <f t="shared" si="219"/>
        <v>23392</v>
      </c>
      <c r="Q3506">
        <v>27200</v>
      </c>
      <c r="R3506">
        <v>385</v>
      </c>
      <c r="S3506">
        <f t="shared" si="220"/>
        <v>5</v>
      </c>
    </row>
    <row r="3507" spans="1:19" x14ac:dyDescent="0.25">
      <c r="A3507" t="s">
        <v>16</v>
      </c>
      <c r="B3507" t="s">
        <v>7347</v>
      </c>
      <c r="C3507">
        <v>2021</v>
      </c>
      <c r="D3507">
        <f t="shared" si="217"/>
        <v>67986.568299999999</v>
      </c>
      <c r="E3507">
        <v>42245</v>
      </c>
      <c r="F3507" t="s">
        <v>7348</v>
      </c>
      <c r="G3507" t="s">
        <v>245</v>
      </c>
      <c r="H3507" t="s">
        <v>7349</v>
      </c>
      <c r="I3507" t="s">
        <v>39</v>
      </c>
      <c r="J3507" t="s">
        <v>4743</v>
      </c>
      <c r="K3507" t="s">
        <v>22</v>
      </c>
      <c r="L3507" t="s">
        <v>41</v>
      </c>
      <c r="M3507">
        <f t="shared" si="218"/>
        <v>0</v>
      </c>
      <c r="O3507" t="s">
        <v>7350</v>
      </c>
      <c r="P3507">
        <f t="shared" si="219"/>
        <v>65874.28</v>
      </c>
      <c r="Q3507">
        <v>76598</v>
      </c>
      <c r="R3507" t="e">
        <v>#VALUE!</v>
      </c>
      <c r="S3507" t="e">
        <f t="shared" si="220"/>
        <v>#VALUE!</v>
      </c>
    </row>
    <row r="3508" spans="1:19" x14ac:dyDescent="0.25">
      <c r="A3508" t="s">
        <v>97</v>
      </c>
      <c r="B3508" t="s">
        <v>5052</v>
      </c>
      <c r="C3508">
        <v>2009</v>
      </c>
      <c r="D3508">
        <f t="shared" si="217"/>
        <v>126333.19</v>
      </c>
      <c r="E3508">
        <v>78500</v>
      </c>
      <c r="F3508" t="s">
        <v>2640</v>
      </c>
      <c r="G3508" t="s">
        <v>29</v>
      </c>
      <c r="H3508" t="s">
        <v>3410</v>
      </c>
      <c r="I3508" t="s">
        <v>557</v>
      </c>
      <c r="J3508" t="s">
        <v>61</v>
      </c>
      <c r="K3508" t="s">
        <v>136</v>
      </c>
      <c r="L3508" t="s">
        <v>41</v>
      </c>
      <c r="M3508">
        <f t="shared" si="218"/>
        <v>0</v>
      </c>
      <c r="N3508" t="s">
        <v>24</v>
      </c>
      <c r="O3508" t="s">
        <v>672</v>
      </c>
      <c r="P3508">
        <f t="shared" si="219"/>
        <v>10320</v>
      </c>
      <c r="Q3508">
        <v>12000</v>
      </c>
      <c r="R3508">
        <v>179</v>
      </c>
      <c r="S3508">
        <f t="shared" si="220"/>
        <v>2.5</v>
      </c>
    </row>
    <row r="3509" spans="1:19" x14ac:dyDescent="0.25">
      <c r="A3509" t="s">
        <v>16</v>
      </c>
      <c r="B3509" t="s">
        <v>767</v>
      </c>
      <c r="C3509">
        <v>2018</v>
      </c>
      <c r="D3509">
        <f t="shared" si="217"/>
        <v>78244.501459999999</v>
      </c>
      <c r="E3509">
        <v>48619</v>
      </c>
      <c r="F3509" t="s">
        <v>7351</v>
      </c>
      <c r="G3509" t="s">
        <v>29</v>
      </c>
      <c r="H3509" t="s">
        <v>769</v>
      </c>
      <c r="I3509" t="s">
        <v>165</v>
      </c>
      <c r="J3509" t="s">
        <v>33</v>
      </c>
      <c r="K3509" t="s">
        <v>118</v>
      </c>
      <c r="L3509" t="s">
        <v>41</v>
      </c>
      <c r="M3509">
        <f t="shared" si="218"/>
        <v>0</v>
      </c>
      <c r="N3509" t="s">
        <v>24</v>
      </c>
      <c r="O3509" t="s">
        <v>7352</v>
      </c>
      <c r="P3509">
        <f t="shared" si="219"/>
        <v>44289.14</v>
      </c>
      <c r="Q3509">
        <v>51499</v>
      </c>
      <c r="R3509">
        <v>400</v>
      </c>
      <c r="S3509">
        <f t="shared" si="220"/>
        <v>3.5</v>
      </c>
    </row>
    <row r="3510" spans="1:19" x14ac:dyDescent="0.25">
      <c r="A3510" t="s">
        <v>210</v>
      </c>
      <c r="B3510" t="s">
        <v>1865</v>
      </c>
      <c r="C3510">
        <v>2021</v>
      </c>
      <c r="D3510">
        <f t="shared" si="217"/>
        <v>82245.320699999997</v>
      </c>
      <c r="E3510">
        <v>51105</v>
      </c>
      <c r="F3510" t="s">
        <v>7353</v>
      </c>
      <c r="G3510" t="s">
        <v>46</v>
      </c>
      <c r="H3510" t="s">
        <v>1867</v>
      </c>
      <c r="I3510" t="s">
        <v>31</v>
      </c>
      <c r="J3510" t="s">
        <v>1006</v>
      </c>
      <c r="K3510" t="s">
        <v>22</v>
      </c>
      <c r="L3510" t="s">
        <v>41</v>
      </c>
      <c r="M3510">
        <f t="shared" si="218"/>
        <v>0</v>
      </c>
      <c r="N3510" t="s">
        <v>24</v>
      </c>
      <c r="O3510" t="s">
        <v>7354</v>
      </c>
      <c r="P3510">
        <f t="shared" si="219"/>
        <v>36722</v>
      </c>
      <c r="Q3510">
        <v>42700</v>
      </c>
      <c r="R3510" t="e">
        <v>#VALUE!</v>
      </c>
      <c r="S3510" t="e">
        <f t="shared" si="220"/>
        <v>#VALUE!</v>
      </c>
    </row>
    <row r="3511" spans="1:19" x14ac:dyDescent="0.25">
      <c r="A3511" t="s">
        <v>16</v>
      </c>
      <c r="B3511" t="s">
        <v>157</v>
      </c>
      <c r="C3511">
        <v>2016</v>
      </c>
      <c r="D3511">
        <f t="shared" si="217"/>
        <v>41649.7192</v>
      </c>
      <c r="E3511">
        <v>25880</v>
      </c>
      <c r="F3511" t="s">
        <v>7355</v>
      </c>
      <c r="G3511" t="s">
        <v>19</v>
      </c>
      <c r="H3511" t="s">
        <v>7356</v>
      </c>
      <c r="I3511" t="s">
        <v>21</v>
      </c>
      <c r="J3511" t="s">
        <v>214</v>
      </c>
      <c r="K3511" t="s">
        <v>33</v>
      </c>
      <c r="L3511" t="s">
        <v>41</v>
      </c>
      <c r="M3511">
        <f t="shared" si="218"/>
        <v>0</v>
      </c>
      <c r="N3511" t="s">
        <v>24</v>
      </c>
      <c r="O3511" t="s">
        <v>2347</v>
      </c>
      <c r="P3511">
        <f t="shared" si="219"/>
        <v>21930</v>
      </c>
      <c r="Q3511">
        <v>25500</v>
      </c>
      <c r="R3511">
        <v>282</v>
      </c>
      <c r="S3511">
        <f t="shared" si="220"/>
        <v>3.5</v>
      </c>
    </row>
    <row r="3512" spans="1:19" x14ac:dyDescent="0.25">
      <c r="A3512" t="s">
        <v>79</v>
      </c>
      <c r="B3512" t="s">
        <v>7357</v>
      </c>
      <c r="C3512">
        <v>2021</v>
      </c>
      <c r="D3512">
        <f t="shared" si="217"/>
        <v>32347.734</v>
      </c>
      <c r="E3512">
        <v>20100</v>
      </c>
      <c r="F3512" t="s">
        <v>7358</v>
      </c>
      <c r="H3512" t="s">
        <v>7233</v>
      </c>
      <c r="I3512" t="s">
        <v>72</v>
      </c>
      <c r="J3512" t="s">
        <v>214</v>
      </c>
      <c r="K3512" t="s">
        <v>22</v>
      </c>
      <c r="L3512" t="s">
        <v>41</v>
      </c>
      <c r="M3512">
        <f t="shared" si="218"/>
        <v>0</v>
      </c>
      <c r="N3512" t="s">
        <v>24</v>
      </c>
      <c r="O3512" t="s">
        <v>2514</v>
      </c>
      <c r="P3512">
        <f t="shared" si="219"/>
        <v>60195.7</v>
      </c>
      <c r="Q3512">
        <v>69995</v>
      </c>
      <c r="R3512">
        <v>1020</v>
      </c>
      <c r="S3512" t="e">
        <f t="shared" si="220"/>
        <v>#VALUE!</v>
      </c>
    </row>
    <row r="3513" spans="1:19" x14ac:dyDescent="0.25">
      <c r="A3513" t="s">
        <v>97</v>
      </c>
      <c r="B3513" t="s">
        <v>6358</v>
      </c>
      <c r="C3513">
        <v>2018</v>
      </c>
      <c r="D3513">
        <f t="shared" si="217"/>
        <v>40367.075219999999</v>
      </c>
      <c r="E3513">
        <v>25083</v>
      </c>
      <c r="F3513" t="s">
        <v>7359</v>
      </c>
      <c r="G3513" t="s">
        <v>29</v>
      </c>
      <c r="H3513" t="s">
        <v>997</v>
      </c>
      <c r="I3513" t="s">
        <v>571</v>
      </c>
      <c r="J3513" t="s">
        <v>214</v>
      </c>
      <c r="K3513" t="s">
        <v>33</v>
      </c>
      <c r="L3513" t="s">
        <v>23</v>
      </c>
      <c r="M3513">
        <f t="shared" si="218"/>
        <v>1</v>
      </c>
      <c r="N3513" t="s">
        <v>24</v>
      </c>
      <c r="O3513" t="s">
        <v>7360</v>
      </c>
      <c r="P3513">
        <f t="shared" si="219"/>
        <v>30061.3</v>
      </c>
      <c r="Q3513">
        <v>34955</v>
      </c>
      <c r="R3513" t="e">
        <v>#VALUE!</v>
      </c>
      <c r="S3513" t="e">
        <f t="shared" si="220"/>
        <v>#VALUE!</v>
      </c>
    </row>
    <row r="3514" spans="1:19" x14ac:dyDescent="0.25">
      <c r="A3514" t="s">
        <v>50</v>
      </c>
      <c r="B3514" t="s">
        <v>7361</v>
      </c>
      <c r="C3514">
        <v>2002</v>
      </c>
      <c r="D3514">
        <f t="shared" si="217"/>
        <v>111527.262</v>
      </c>
      <c r="E3514">
        <v>69300</v>
      </c>
      <c r="F3514" t="s">
        <v>7362</v>
      </c>
      <c r="G3514" t="s">
        <v>29</v>
      </c>
      <c r="H3514" t="s">
        <v>7363</v>
      </c>
      <c r="I3514" t="s">
        <v>134</v>
      </c>
      <c r="J3514" t="s">
        <v>33</v>
      </c>
      <c r="K3514" t="s">
        <v>22</v>
      </c>
      <c r="L3514" t="s">
        <v>23</v>
      </c>
      <c r="M3514">
        <f t="shared" si="218"/>
        <v>1</v>
      </c>
      <c r="N3514" t="s">
        <v>24</v>
      </c>
      <c r="O3514" t="s">
        <v>578</v>
      </c>
      <c r="P3514">
        <f t="shared" si="219"/>
        <v>8595.7000000000007</v>
      </c>
      <c r="Q3514">
        <v>9995</v>
      </c>
      <c r="R3514">
        <v>225</v>
      </c>
      <c r="S3514">
        <f t="shared" si="220"/>
        <v>1.8</v>
      </c>
    </row>
    <row r="3515" spans="1:19" x14ac:dyDescent="0.25">
      <c r="A3515" t="s">
        <v>97</v>
      </c>
      <c r="B3515" t="s">
        <v>2369</v>
      </c>
      <c r="C3515">
        <v>2019</v>
      </c>
      <c r="D3515">
        <f t="shared" si="217"/>
        <v>74029.64</v>
      </c>
      <c r="E3515">
        <v>46000</v>
      </c>
      <c r="F3515" t="s">
        <v>950</v>
      </c>
      <c r="G3515" t="s">
        <v>46</v>
      </c>
      <c r="H3515" t="s">
        <v>2868</v>
      </c>
      <c r="I3515" t="s">
        <v>521</v>
      </c>
      <c r="J3515" t="s">
        <v>61</v>
      </c>
      <c r="K3515" t="s">
        <v>22</v>
      </c>
      <c r="L3515" t="s">
        <v>41</v>
      </c>
      <c r="M3515">
        <f t="shared" si="218"/>
        <v>0</v>
      </c>
      <c r="N3515" t="s">
        <v>24</v>
      </c>
      <c r="O3515" t="s">
        <v>635</v>
      </c>
      <c r="P3515">
        <f t="shared" si="219"/>
        <v>34400</v>
      </c>
      <c r="Q3515">
        <v>40000</v>
      </c>
      <c r="R3515">
        <v>306</v>
      </c>
      <c r="S3515">
        <f t="shared" si="220"/>
        <v>3.5</v>
      </c>
    </row>
    <row r="3516" spans="1:19" x14ac:dyDescent="0.25">
      <c r="A3516" t="s">
        <v>210</v>
      </c>
      <c r="B3516" t="s">
        <v>6809</v>
      </c>
      <c r="C3516">
        <v>2008</v>
      </c>
      <c r="D3516">
        <f t="shared" si="217"/>
        <v>227697.4699</v>
      </c>
      <c r="E3516">
        <v>141485</v>
      </c>
      <c r="F3516" t="s">
        <v>7364</v>
      </c>
      <c r="G3516" t="s">
        <v>29</v>
      </c>
      <c r="H3516" t="s">
        <v>1272</v>
      </c>
      <c r="I3516" t="s">
        <v>72</v>
      </c>
      <c r="J3516" t="s">
        <v>22</v>
      </c>
      <c r="K3516" t="s">
        <v>33</v>
      </c>
      <c r="L3516" t="s">
        <v>23</v>
      </c>
      <c r="M3516">
        <f t="shared" si="218"/>
        <v>1</v>
      </c>
      <c r="N3516" t="s">
        <v>24</v>
      </c>
      <c r="O3516" t="s">
        <v>319</v>
      </c>
      <c r="P3516">
        <f t="shared" si="219"/>
        <v>5590</v>
      </c>
      <c r="Q3516">
        <v>6500</v>
      </c>
      <c r="R3516">
        <v>210</v>
      </c>
      <c r="S3516">
        <f t="shared" si="220"/>
        <v>3.7</v>
      </c>
    </row>
    <row r="3517" spans="1:19" x14ac:dyDescent="0.25">
      <c r="A3517" t="s">
        <v>97</v>
      </c>
      <c r="B3517" t="s">
        <v>3120</v>
      </c>
      <c r="C3517">
        <v>2018</v>
      </c>
      <c r="D3517">
        <f t="shared" si="217"/>
        <v>102981.6666</v>
      </c>
      <c r="E3517">
        <v>63990</v>
      </c>
      <c r="F3517" t="s">
        <v>7365</v>
      </c>
      <c r="G3517" t="s">
        <v>29</v>
      </c>
      <c r="H3517" t="s">
        <v>1062</v>
      </c>
      <c r="I3517" t="s">
        <v>21</v>
      </c>
      <c r="J3517" t="s">
        <v>118</v>
      </c>
      <c r="K3517" t="s">
        <v>33</v>
      </c>
      <c r="L3517" t="s">
        <v>23</v>
      </c>
      <c r="M3517">
        <f t="shared" si="218"/>
        <v>1</v>
      </c>
      <c r="N3517" t="s">
        <v>24</v>
      </c>
      <c r="O3517" t="s">
        <v>192</v>
      </c>
      <c r="P3517">
        <f t="shared" si="219"/>
        <v>41280</v>
      </c>
      <c r="Q3517">
        <v>48000</v>
      </c>
      <c r="R3517">
        <v>381</v>
      </c>
      <c r="S3517">
        <f t="shared" si="220"/>
        <v>5.7</v>
      </c>
    </row>
    <row r="3518" spans="1:19" x14ac:dyDescent="0.25">
      <c r="A3518" t="s">
        <v>16</v>
      </c>
      <c r="B3518" t="s">
        <v>1858</v>
      </c>
      <c r="C3518">
        <v>2020</v>
      </c>
      <c r="D3518">
        <f t="shared" si="217"/>
        <v>31221.196</v>
      </c>
      <c r="E3518">
        <v>19400</v>
      </c>
      <c r="F3518" t="s">
        <v>7366</v>
      </c>
      <c r="G3518" t="s">
        <v>29</v>
      </c>
      <c r="H3518" t="s">
        <v>1049</v>
      </c>
      <c r="I3518" t="s">
        <v>72</v>
      </c>
      <c r="J3518" t="s">
        <v>118</v>
      </c>
      <c r="K3518" t="s">
        <v>22</v>
      </c>
      <c r="L3518" t="s">
        <v>41</v>
      </c>
      <c r="M3518">
        <f t="shared" si="218"/>
        <v>0</v>
      </c>
      <c r="N3518" t="s">
        <v>24</v>
      </c>
      <c r="O3518" t="s">
        <v>4157</v>
      </c>
      <c r="P3518">
        <f t="shared" si="219"/>
        <v>49880</v>
      </c>
      <c r="Q3518">
        <v>58000</v>
      </c>
      <c r="R3518">
        <v>310</v>
      </c>
      <c r="S3518">
        <f t="shared" si="220"/>
        <v>3.5</v>
      </c>
    </row>
    <row r="3519" spans="1:19" x14ac:dyDescent="0.25">
      <c r="A3519" t="s">
        <v>450</v>
      </c>
      <c r="B3519" t="s">
        <v>5609</v>
      </c>
      <c r="C3519">
        <v>2013</v>
      </c>
      <c r="D3519">
        <f t="shared" si="217"/>
        <v>208985.67371999999</v>
      </c>
      <c r="E3519">
        <v>129858</v>
      </c>
      <c r="F3519" t="s">
        <v>7367</v>
      </c>
      <c r="G3519" t="s">
        <v>29</v>
      </c>
      <c r="H3519" t="s">
        <v>318</v>
      </c>
      <c r="I3519" t="s">
        <v>21</v>
      </c>
      <c r="J3519" t="s">
        <v>61</v>
      </c>
      <c r="K3519" t="s">
        <v>22</v>
      </c>
      <c r="L3519" t="s">
        <v>23</v>
      </c>
      <c r="M3519">
        <f t="shared" si="218"/>
        <v>1</v>
      </c>
      <c r="N3519" t="s">
        <v>24</v>
      </c>
      <c r="O3519" t="s">
        <v>7368</v>
      </c>
      <c r="P3519">
        <f t="shared" si="219"/>
        <v>11601.4</v>
      </c>
      <c r="Q3519">
        <v>13490</v>
      </c>
      <c r="R3519">
        <v>200</v>
      </c>
      <c r="S3519">
        <f t="shared" si="220"/>
        <v>2</v>
      </c>
    </row>
    <row r="3520" spans="1:19" x14ac:dyDescent="0.25">
      <c r="A3520" t="s">
        <v>328</v>
      </c>
      <c r="B3520" t="s">
        <v>7369</v>
      </c>
      <c r="C3520">
        <v>2012</v>
      </c>
      <c r="D3520">
        <f t="shared" si="217"/>
        <v>164152.68</v>
      </c>
      <c r="E3520">
        <v>102000</v>
      </c>
      <c r="F3520" t="s">
        <v>1975</v>
      </c>
      <c r="G3520" t="s">
        <v>29</v>
      </c>
      <c r="H3520" t="s">
        <v>2878</v>
      </c>
      <c r="I3520" t="s">
        <v>21</v>
      </c>
      <c r="J3520" t="s">
        <v>40</v>
      </c>
      <c r="K3520" t="s">
        <v>146</v>
      </c>
      <c r="L3520" t="s">
        <v>41</v>
      </c>
      <c r="M3520">
        <f t="shared" si="218"/>
        <v>0</v>
      </c>
      <c r="N3520" t="s">
        <v>24</v>
      </c>
      <c r="O3520" t="s">
        <v>7370</v>
      </c>
      <c r="P3520">
        <f t="shared" si="219"/>
        <v>9288</v>
      </c>
      <c r="Q3520">
        <v>10800</v>
      </c>
      <c r="R3520">
        <v>240</v>
      </c>
      <c r="S3520">
        <f t="shared" si="220"/>
        <v>3.2</v>
      </c>
    </row>
    <row r="3521" spans="1:19" x14ac:dyDescent="0.25">
      <c r="A3521" t="s">
        <v>450</v>
      </c>
      <c r="B3521" t="s">
        <v>7371</v>
      </c>
      <c r="C3521">
        <v>2010</v>
      </c>
      <c r="D3521">
        <f t="shared" si="217"/>
        <v>14001.258</v>
      </c>
      <c r="E3521">
        <v>8700</v>
      </c>
      <c r="F3521" t="s">
        <v>1617</v>
      </c>
      <c r="G3521" t="s">
        <v>29</v>
      </c>
      <c r="H3521" t="s">
        <v>1331</v>
      </c>
      <c r="I3521" t="s">
        <v>134</v>
      </c>
      <c r="J3521" t="s">
        <v>33</v>
      </c>
      <c r="K3521" t="s">
        <v>22</v>
      </c>
      <c r="L3521" t="s">
        <v>41</v>
      </c>
      <c r="M3521">
        <f t="shared" si="218"/>
        <v>0</v>
      </c>
      <c r="N3521" t="s">
        <v>24</v>
      </c>
      <c r="O3521" t="s">
        <v>3769</v>
      </c>
      <c r="P3521">
        <f t="shared" si="219"/>
        <v>34314</v>
      </c>
      <c r="Q3521">
        <v>39900</v>
      </c>
      <c r="R3521">
        <v>305</v>
      </c>
      <c r="S3521">
        <f t="shared" si="220"/>
        <v>2.5</v>
      </c>
    </row>
    <row r="3522" spans="1:19" x14ac:dyDescent="0.25">
      <c r="A3522" t="s">
        <v>148</v>
      </c>
      <c r="B3522" t="s">
        <v>5219</v>
      </c>
      <c r="C3522">
        <v>2018</v>
      </c>
      <c r="D3522">
        <f t="shared" si="217"/>
        <v>79306.665859999994</v>
      </c>
      <c r="E3522">
        <v>49279</v>
      </c>
      <c r="F3522" t="s">
        <v>7372</v>
      </c>
      <c r="H3522" t="s">
        <v>1864</v>
      </c>
      <c r="I3522" t="s">
        <v>257</v>
      </c>
      <c r="J3522" t="s">
        <v>214</v>
      </c>
      <c r="K3522" t="s">
        <v>33</v>
      </c>
      <c r="L3522" t="s">
        <v>41</v>
      </c>
      <c r="M3522">
        <f t="shared" si="218"/>
        <v>0</v>
      </c>
      <c r="N3522" t="s">
        <v>24</v>
      </c>
      <c r="O3522" t="s">
        <v>276</v>
      </c>
      <c r="P3522">
        <f t="shared" si="219"/>
        <v>15050</v>
      </c>
      <c r="Q3522">
        <v>17500</v>
      </c>
      <c r="R3522">
        <v>200</v>
      </c>
      <c r="S3522" t="e">
        <f t="shared" si="220"/>
        <v>#VALUE!</v>
      </c>
    </row>
    <row r="3523" spans="1:19" x14ac:dyDescent="0.25">
      <c r="A3523" t="s">
        <v>148</v>
      </c>
      <c r="B3523" t="s">
        <v>7373</v>
      </c>
      <c r="C3523">
        <v>2004</v>
      </c>
      <c r="D3523">
        <f t="shared" ref="D3523:D3586" si="221">E3523*1.60934</f>
        <v>239469.79199999999</v>
      </c>
      <c r="E3523">
        <v>148800</v>
      </c>
      <c r="F3523" t="s">
        <v>7374</v>
      </c>
      <c r="G3523" t="s">
        <v>29</v>
      </c>
      <c r="H3523" t="s">
        <v>682</v>
      </c>
      <c r="I3523" t="s">
        <v>72</v>
      </c>
      <c r="J3523" t="s">
        <v>214</v>
      </c>
      <c r="K3523" t="s">
        <v>22</v>
      </c>
      <c r="L3523" t="s">
        <v>41</v>
      </c>
      <c r="M3523">
        <f t="shared" ref="M3523:M3586" si="222">IF(ISNUMBER(SEARCH("At least 1 accident or damage reported", L3523)), 1, 0)</f>
        <v>0</v>
      </c>
      <c r="N3523" t="s">
        <v>24</v>
      </c>
      <c r="O3523" t="s">
        <v>319</v>
      </c>
      <c r="P3523">
        <f t="shared" ref="P3523:P3586" si="223">Q3523*0.86</f>
        <v>5590</v>
      </c>
      <c r="Q3523">
        <v>6500</v>
      </c>
      <c r="R3523">
        <v>240</v>
      </c>
      <c r="S3523">
        <f t="shared" ref="S3523:S3586" si="224">VALUE(SUBSTITUTE(MID(H3523, SEARCH("L", H3523)-4, 4), "L", ""))</f>
        <v>3.8</v>
      </c>
    </row>
    <row r="3524" spans="1:19" x14ac:dyDescent="0.25">
      <c r="A3524" t="s">
        <v>363</v>
      </c>
      <c r="B3524" t="s">
        <v>7375</v>
      </c>
      <c r="C3524">
        <v>2012</v>
      </c>
      <c r="D3524">
        <f t="shared" si="221"/>
        <v>257895.12565999999</v>
      </c>
      <c r="E3524">
        <v>160249</v>
      </c>
      <c r="F3524" t="s">
        <v>7376</v>
      </c>
      <c r="G3524" t="s">
        <v>19</v>
      </c>
      <c r="H3524" t="s">
        <v>2388</v>
      </c>
      <c r="I3524" t="s">
        <v>72</v>
      </c>
      <c r="J3524" t="s">
        <v>22</v>
      </c>
      <c r="K3524" t="s">
        <v>22</v>
      </c>
      <c r="L3524" t="s">
        <v>41</v>
      </c>
      <c r="M3524">
        <f t="shared" si="222"/>
        <v>0</v>
      </c>
      <c r="N3524" t="s">
        <v>24</v>
      </c>
      <c r="O3524" t="s">
        <v>1671</v>
      </c>
      <c r="P3524">
        <f t="shared" si="223"/>
        <v>11094</v>
      </c>
      <c r="Q3524">
        <v>12900</v>
      </c>
      <c r="R3524">
        <v>403</v>
      </c>
      <c r="S3524">
        <f t="shared" si="224"/>
        <v>6.2</v>
      </c>
    </row>
    <row r="3525" spans="1:19" x14ac:dyDescent="0.25">
      <c r="A3525" t="s">
        <v>305</v>
      </c>
      <c r="B3525" t="s">
        <v>7377</v>
      </c>
      <c r="C3525">
        <v>2004</v>
      </c>
      <c r="D3525">
        <f t="shared" si="221"/>
        <v>72420.3</v>
      </c>
      <c r="E3525">
        <v>45000</v>
      </c>
      <c r="F3525" t="s">
        <v>1357</v>
      </c>
      <c r="G3525" t="s">
        <v>29</v>
      </c>
      <c r="H3525" t="s">
        <v>308</v>
      </c>
      <c r="I3525" t="s">
        <v>72</v>
      </c>
      <c r="J3525" t="s">
        <v>33</v>
      </c>
      <c r="K3525" t="s">
        <v>33</v>
      </c>
      <c r="L3525" t="s">
        <v>41</v>
      </c>
      <c r="M3525">
        <f t="shared" si="222"/>
        <v>0</v>
      </c>
      <c r="N3525" t="s">
        <v>24</v>
      </c>
      <c r="O3525" t="s">
        <v>1273</v>
      </c>
      <c r="P3525">
        <f t="shared" si="223"/>
        <v>5160</v>
      </c>
      <c r="Q3525">
        <v>6000</v>
      </c>
      <c r="R3525">
        <v>250</v>
      </c>
      <c r="S3525">
        <f t="shared" si="224"/>
        <v>3.5</v>
      </c>
    </row>
    <row r="3526" spans="1:19" x14ac:dyDescent="0.25">
      <c r="A3526" t="s">
        <v>148</v>
      </c>
      <c r="B3526" t="s">
        <v>7378</v>
      </c>
      <c r="C3526">
        <v>2006</v>
      </c>
      <c r="D3526">
        <f t="shared" si="221"/>
        <v>271978.46000000002</v>
      </c>
      <c r="E3526">
        <v>169000</v>
      </c>
      <c r="F3526" t="s">
        <v>3975</v>
      </c>
      <c r="G3526" t="s">
        <v>245</v>
      </c>
      <c r="H3526" t="s">
        <v>7379</v>
      </c>
      <c r="I3526" t="s">
        <v>21</v>
      </c>
      <c r="J3526" t="s">
        <v>118</v>
      </c>
      <c r="K3526" t="s">
        <v>33</v>
      </c>
      <c r="L3526" t="s">
        <v>41</v>
      </c>
      <c r="M3526">
        <f t="shared" si="222"/>
        <v>0</v>
      </c>
      <c r="N3526" t="s">
        <v>24</v>
      </c>
      <c r="O3526" t="s">
        <v>296</v>
      </c>
      <c r="P3526">
        <f t="shared" si="223"/>
        <v>16770</v>
      </c>
      <c r="Q3526">
        <v>19500</v>
      </c>
      <c r="R3526">
        <v>360</v>
      </c>
      <c r="S3526">
        <f t="shared" si="224"/>
        <v>6.6</v>
      </c>
    </row>
    <row r="3527" spans="1:19" x14ac:dyDescent="0.25">
      <c r="A3527" t="s">
        <v>120</v>
      </c>
      <c r="B3527" t="s">
        <v>282</v>
      </c>
      <c r="C3527">
        <v>2017</v>
      </c>
      <c r="D3527">
        <f t="shared" si="221"/>
        <v>74029.64</v>
      </c>
      <c r="E3527">
        <v>46000</v>
      </c>
      <c r="F3527" t="s">
        <v>950</v>
      </c>
      <c r="G3527" t="s">
        <v>29</v>
      </c>
      <c r="H3527" t="s">
        <v>284</v>
      </c>
      <c r="I3527" t="s">
        <v>48</v>
      </c>
      <c r="J3527" t="s">
        <v>33</v>
      </c>
      <c r="K3527" t="s">
        <v>22</v>
      </c>
      <c r="L3527" t="s">
        <v>41</v>
      </c>
      <c r="M3527">
        <f t="shared" si="222"/>
        <v>0</v>
      </c>
      <c r="N3527" t="s">
        <v>24</v>
      </c>
      <c r="O3527" t="s">
        <v>7380</v>
      </c>
      <c r="P3527">
        <f t="shared" si="223"/>
        <v>48160</v>
      </c>
      <c r="Q3527">
        <v>56000</v>
      </c>
      <c r="R3527">
        <v>503</v>
      </c>
      <c r="S3527">
        <f t="shared" si="224"/>
        <v>4</v>
      </c>
    </row>
    <row r="3528" spans="1:19" x14ac:dyDescent="0.25">
      <c r="A3528" t="s">
        <v>697</v>
      </c>
      <c r="B3528" t="s">
        <v>6616</v>
      </c>
      <c r="C3528">
        <v>2019</v>
      </c>
      <c r="D3528">
        <f t="shared" si="221"/>
        <v>22369.826000000001</v>
      </c>
      <c r="E3528">
        <v>13900</v>
      </c>
      <c r="F3528" t="s">
        <v>6168</v>
      </c>
      <c r="G3528" t="s">
        <v>29</v>
      </c>
      <c r="H3528" t="s">
        <v>7381</v>
      </c>
      <c r="I3528" t="s">
        <v>107</v>
      </c>
      <c r="J3528" t="s">
        <v>214</v>
      </c>
      <c r="K3528" t="s">
        <v>22</v>
      </c>
      <c r="L3528" t="s">
        <v>41</v>
      </c>
      <c r="M3528">
        <f t="shared" si="222"/>
        <v>0</v>
      </c>
      <c r="N3528" t="s">
        <v>24</v>
      </c>
      <c r="O3528" t="s">
        <v>7382</v>
      </c>
      <c r="P3528">
        <f t="shared" si="223"/>
        <v>270900</v>
      </c>
      <c r="Q3528">
        <v>315000</v>
      </c>
      <c r="R3528">
        <v>660</v>
      </c>
      <c r="S3528">
        <f t="shared" si="224"/>
        <v>3.9</v>
      </c>
    </row>
    <row r="3529" spans="1:19" x14ac:dyDescent="0.25">
      <c r="A3529" t="s">
        <v>56</v>
      </c>
      <c r="B3529" t="s">
        <v>7383</v>
      </c>
      <c r="C3529">
        <v>2015</v>
      </c>
      <c r="D3529">
        <f t="shared" si="221"/>
        <v>61154.92</v>
      </c>
      <c r="E3529">
        <v>38000</v>
      </c>
      <c r="F3529" t="s">
        <v>4987</v>
      </c>
      <c r="G3529" t="s">
        <v>29</v>
      </c>
      <c r="H3529" t="s">
        <v>2039</v>
      </c>
      <c r="I3529" t="s">
        <v>191</v>
      </c>
      <c r="J3529" t="s">
        <v>118</v>
      </c>
      <c r="K3529" t="s">
        <v>22</v>
      </c>
      <c r="L3529" t="s">
        <v>41</v>
      </c>
      <c r="M3529">
        <f t="shared" si="222"/>
        <v>0</v>
      </c>
      <c r="N3529" t="s">
        <v>24</v>
      </c>
      <c r="O3529" t="s">
        <v>2528</v>
      </c>
      <c r="P3529">
        <f t="shared" si="223"/>
        <v>18834</v>
      </c>
      <c r="Q3529">
        <v>21900</v>
      </c>
      <c r="R3529">
        <v>290</v>
      </c>
      <c r="S3529">
        <f t="shared" si="224"/>
        <v>3.5</v>
      </c>
    </row>
    <row r="3530" spans="1:19" x14ac:dyDescent="0.25">
      <c r="A3530" t="s">
        <v>148</v>
      </c>
      <c r="B3530" t="s">
        <v>1675</v>
      </c>
      <c r="C3530">
        <v>2006</v>
      </c>
      <c r="D3530">
        <f t="shared" si="221"/>
        <v>67592.28</v>
      </c>
      <c r="E3530">
        <v>42000</v>
      </c>
      <c r="F3530" t="s">
        <v>4229</v>
      </c>
      <c r="G3530" t="s">
        <v>29</v>
      </c>
      <c r="H3530" t="s">
        <v>1677</v>
      </c>
      <c r="I3530" t="s">
        <v>134</v>
      </c>
      <c r="J3530" t="s">
        <v>487</v>
      </c>
      <c r="K3530" t="s">
        <v>22</v>
      </c>
      <c r="L3530" t="s">
        <v>41</v>
      </c>
      <c r="M3530">
        <f t="shared" si="222"/>
        <v>0</v>
      </c>
      <c r="N3530" t="s">
        <v>24</v>
      </c>
      <c r="O3530" t="s">
        <v>333</v>
      </c>
      <c r="P3530">
        <f t="shared" si="223"/>
        <v>36120</v>
      </c>
      <c r="Q3530">
        <v>42000</v>
      </c>
      <c r="R3530">
        <v>505</v>
      </c>
      <c r="S3530">
        <f t="shared" si="224"/>
        <v>7</v>
      </c>
    </row>
    <row r="3531" spans="1:19" x14ac:dyDescent="0.25">
      <c r="A3531" t="s">
        <v>35</v>
      </c>
      <c r="B3531" t="s">
        <v>7384</v>
      </c>
      <c r="C3531">
        <v>2024</v>
      </c>
      <c r="D3531">
        <f t="shared" si="221"/>
        <v>482.80200000000002</v>
      </c>
      <c r="E3531">
        <v>300</v>
      </c>
      <c r="F3531" t="s">
        <v>7385</v>
      </c>
      <c r="G3531" t="s">
        <v>46</v>
      </c>
      <c r="H3531" t="s">
        <v>7386</v>
      </c>
      <c r="I3531" t="s">
        <v>72</v>
      </c>
      <c r="J3531" t="s">
        <v>22</v>
      </c>
      <c r="K3531" t="s">
        <v>22</v>
      </c>
      <c r="L3531" t="s">
        <v>41</v>
      </c>
      <c r="M3531">
        <f t="shared" si="222"/>
        <v>0</v>
      </c>
      <c r="N3531" t="s">
        <v>24</v>
      </c>
      <c r="O3531" t="s">
        <v>5123</v>
      </c>
      <c r="P3531">
        <f t="shared" si="223"/>
        <v>43859.14</v>
      </c>
      <c r="Q3531">
        <v>50999</v>
      </c>
      <c r="R3531">
        <v>240</v>
      </c>
      <c r="S3531">
        <f t="shared" si="224"/>
        <v>2.5</v>
      </c>
    </row>
    <row r="3532" spans="1:19" x14ac:dyDescent="0.25">
      <c r="A3532" t="s">
        <v>120</v>
      </c>
      <c r="B3532" t="s">
        <v>3957</v>
      </c>
      <c r="C3532">
        <v>2008</v>
      </c>
      <c r="D3532">
        <f t="shared" si="221"/>
        <v>194408.272</v>
      </c>
      <c r="E3532">
        <v>120800</v>
      </c>
      <c r="F3532" t="s">
        <v>7387</v>
      </c>
      <c r="G3532" t="s">
        <v>29</v>
      </c>
      <c r="H3532" t="s">
        <v>275</v>
      </c>
      <c r="I3532" t="s">
        <v>48</v>
      </c>
      <c r="J3532" t="s">
        <v>214</v>
      </c>
      <c r="K3532" t="s">
        <v>146</v>
      </c>
      <c r="L3532" t="s">
        <v>41</v>
      </c>
      <c r="M3532">
        <f t="shared" si="222"/>
        <v>0</v>
      </c>
      <c r="N3532" t="s">
        <v>24</v>
      </c>
      <c r="O3532" t="s">
        <v>2460</v>
      </c>
      <c r="P3532">
        <f t="shared" si="223"/>
        <v>11954</v>
      </c>
      <c r="Q3532">
        <v>13900</v>
      </c>
      <c r="R3532">
        <v>268</v>
      </c>
      <c r="S3532">
        <f t="shared" si="224"/>
        <v>3.5</v>
      </c>
    </row>
    <row r="3533" spans="1:19" x14ac:dyDescent="0.25">
      <c r="A3533" t="s">
        <v>210</v>
      </c>
      <c r="B3533" t="s">
        <v>1004</v>
      </c>
      <c r="C3533">
        <v>2020</v>
      </c>
      <c r="D3533">
        <f t="shared" si="221"/>
        <v>122813.56342000001</v>
      </c>
      <c r="E3533">
        <v>76313</v>
      </c>
      <c r="F3533" t="s">
        <v>7388</v>
      </c>
      <c r="G3533" t="s">
        <v>29</v>
      </c>
      <c r="H3533" t="s">
        <v>53</v>
      </c>
      <c r="I3533" t="s">
        <v>31</v>
      </c>
      <c r="J3533" t="s">
        <v>7389</v>
      </c>
      <c r="K3533" t="s">
        <v>22</v>
      </c>
      <c r="L3533" t="s">
        <v>41</v>
      </c>
      <c r="M3533">
        <f t="shared" si="222"/>
        <v>0</v>
      </c>
      <c r="N3533" t="s">
        <v>24</v>
      </c>
      <c r="O3533" t="s">
        <v>7390</v>
      </c>
      <c r="P3533">
        <f t="shared" si="223"/>
        <v>30301.239999999998</v>
      </c>
      <c r="Q3533">
        <v>35234</v>
      </c>
      <c r="R3533" t="e">
        <v>#VALUE!</v>
      </c>
      <c r="S3533" t="e">
        <f t="shared" si="224"/>
        <v>#VALUE!</v>
      </c>
    </row>
    <row r="3534" spans="1:19" x14ac:dyDescent="0.25">
      <c r="A3534" t="s">
        <v>148</v>
      </c>
      <c r="B3534" t="s">
        <v>5084</v>
      </c>
      <c r="C3534">
        <v>2012</v>
      </c>
      <c r="D3534">
        <f t="shared" si="221"/>
        <v>167371.35999999999</v>
      </c>
      <c r="E3534">
        <v>104000</v>
      </c>
      <c r="F3534" t="s">
        <v>350</v>
      </c>
      <c r="G3534" t="s">
        <v>19</v>
      </c>
      <c r="H3534" t="s">
        <v>3613</v>
      </c>
      <c r="I3534" t="s">
        <v>21</v>
      </c>
      <c r="J3534" t="s">
        <v>40</v>
      </c>
      <c r="K3534" t="s">
        <v>33</v>
      </c>
      <c r="L3534" t="s">
        <v>23</v>
      </c>
      <c r="M3534">
        <f t="shared" si="222"/>
        <v>1</v>
      </c>
      <c r="N3534" t="s">
        <v>24</v>
      </c>
      <c r="O3534" t="s">
        <v>1159</v>
      </c>
      <c r="P3534">
        <f t="shared" si="223"/>
        <v>14190</v>
      </c>
      <c r="Q3534">
        <v>16500</v>
      </c>
      <c r="R3534">
        <v>315</v>
      </c>
      <c r="S3534">
        <f t="shared" si="224"/>
        <v>5.3</v>
      </c>
    </row>
    <row r="3535" spans="1:19" x14ac:dyDescent="0.25">
      <c r="A3535" t="s">
        <v>35</v>
      </c>
      <c r="B3535" t="s">
        <v>1373</v>
      </c>
      <c r="C3535">
        <v>2010</v>
      </c>
      <c r="D3535">
        <f t="shared" si="221"/>
        <v>156262.08598</v>
      </c>
      <c r="E3535">
        <v>97097</v>
      </c>
      <c r="F3535" t="s">
        <v>7391</v>
      </c>
      <c r="G3535" t="s">
        <v>29</v>
      </c>
      <c r="H3535" t="s">
        <v>1375</v>
      </c>
      <c r="I3535" t="s">
        <v>72</v>
      </c>
      <c r="J3535" t="s">
        <v>214</v>
      </c>
      <c r="K3535" t="s">
        <v>146</v>
      </c>
      <c r="L3535" t="s">
        <v>23</v>
      </c>
      <c r="M3535">
        <f t="shared" si="222"/>
        <v>1</v>
      </c>
      <c r="N3535" t="s">
        <v>24</v>
      </c>
      <c r="O3535" t="s">
        <v>1463</v>
      </c>
      <c r="P3535">
        <f t="shared" si="223"/>
        <v>18920</v>
      </c>
      <c r="Q3535">
        <v>22000</v>
      </c>
      <c r="R3535">
        <v>301</v>
      </c>
      <c r="S3535">
        <f t="shared" si="224"/>
        <v>4.5999999999999996</v>
      </c>
    </row>
    <row r="3536" spans="1:19" x14ac:dyDescent="0.25">
      <c r="A3536" t="s">
        <v>210</v>
      </c>
      <c r="B3536" t="s">
        <v>2432</v>
      </c>
      <c r="C3536">
        <v>2008</v>
      </c>
      <c r="D3536">
        <f t="shared" si="221"/>
        <v>220046.66753999999</v>
      </c>
      <c r="E3536">
        <v>136731</v>
      </c>
      <c r="F3536" t="s">
        <v>7392</v>
      </c>
      <c r="G3536" t="s">
        <v>29</v>
      </c>
      <c r="H3536" t="s">
        <v>4376</v>
      </c>
      <c r="I3536" t="s">
        <v>72</v>
      </c>
      <c r="J3536" t="s">
        <v>101</v>
      </c>
      <c r="K3536" t="s">
        <v>33</v>
      </c>
      <c r="L3536" t="s">
        <v>41</v>
      </c>
      <c r="M3536">
        <f t="shared" si="222"/>
        <v>0</v>
      </c>
      <c r="N3536" t="s">
        <v>24</v>
      </c>
      <c r="O3536" t="s">
        <v>215</v>
      </c>
      <c r="P3536">
        <f t="shared" si="223"/>
        <v>13674</v>
      </c>
      <c r="Q3536">
        <v>15900</v>
      </c>
      <c r="R3536">
        <v>202</v>
      </c>
      <c r="S3536">
        <f t="shared" si="224"/>
        <v>3.8</v>
      </c>
    </row>
    <row r="3537" spans="1:19" x14ac:dyDescent="0.25">
      <c r="A3537" t="s">
        <v>567</v>
      </c>
      <c r="B3537" t="s">
        <v>4221</v>
      </c>
      <c r="C3537">
        <v>2017</v>
      </c>
      <c r="D3537">
        <f t="shared" si="221"/>
        <v>64695.468000000001</v>
      </c>
      <c r="E3537">
        <v>40200</v>
      </c>
      <c r="F3537" t="s">
        <v>7393</v>
      </c>
      <c r="G3537" t="s">
        <v>29</v>
      </c>
      <c r="H3537" t="s">
        <v>1385</v>
      </c>
      <c r="I3537" t="s">
        <v>72</v>
      </c>
      <c r="J3537" t="s">
        <v>40</v>
      </c>
      <c r="K3537" t="s">
        <v>33</v>
      </c>
      <c r="L3537" t="s">
        <v>23</v>
      </c>
      <c r="M3537">
        <f t="shared" si="222"/>
        <v>1</v>
      </c>
      <c r="N3537" t="s">
        <v>24</v>
      </c>
      <c r="O3537" t="s">
        <v>720</v>
      </c>
      <c r="P3537">
        <f t="shared" si="223"/>
        <v>20640</v>
      </c>
      <c r="Q3537">
        <v>24000</v>
      </c>
      <c r="R3537">
        <v>395</v>
      </c>
      <c r="S3537">
        <f t="shared" si="224"/>
        <v>5.7</v>
      </c>
    </row>
    <row r="3538" spans="1:19" x14ac:dyDescent="0.25">
      <c r="A3538" t="s">
        <v>16</v>
      </c>
      <c r="B3538" t="s">
        <v>6941</v>
      </c>
      <c r="C3538">
        <v>2021</v>
      </c>
      <c r="D3538">
        <f t="shared" si="221"/>
        <v>62933.240700000002</v>
      </c>
      <c r="E3538">
        <v>39105</v>
      </c>
      <c r="F3538" t="s">
        <v>7394</v>
      </c>
      <c r="G3538" t="s">
        <v>29</v>
      </c>
      <c r="H3538" t="s">
        <v>525</v>
      </c>
      <c r="I3538" t="s">
        <v>500</v>
      </c>
      <c r="J3538" t="s">
        <v>22</v>
      </c>
      <c r="K3538" t="s">
        <v>136</v>
      </c>
      <c r="L3538" t="s">
        <v>41</v>
      </c>
      <c r="M3538">
        <f t="shared" si="222"/>
        <v>0</v>
      </c>
      <c r="N3538" t="s">
        <v>24</v>
      </c>
      <c r="O3538" t="s">
        <v>7395</v>
      </c>
      <c r="P3538">
        <f t="shared" si="223"/>
        <v>38360.300000000003</v>
      </c>
      <c r="Q3538">
        <v>44605</v>
      </c>
      <c r="R3538" t="e">
        <v>#VALUE!</v>
      </c>
      <c r="S3538" t="e">
        <f t="shared" si="224"/>
        <v>#VALUE!</v>
      </c>
    </row>
    <row r="3539" spans="1:19" x14ac:dyDescent="0.25">
      <c r="A3539" t="s">
        <v>120</v>
      </c>
      <c r="B3539" t="s">
        <v>6414</v>
      </c>
      <c r="C3539">
        <v>2017</v>
      </c>
      <c r="D3539">
        <f t="shared" si="221"/>
        <v>37927.315779999997</v>
      </c>
      <c r="E3539">
        <v>23567</v>
      </c>
      <c r="F3539" t="s">
        <v>7396</v>
      </c>
      <c r="G3539" t="s">
        <v>29</v>
      </c>
      <c r="H3539" t="s">
        <v>1654</v>
      </c>
      <c r="I3539" t="s">
        <v>107</v>
      </c>
      <c r="J3539" t="s">
        <v>118</v>
      </c>
      <c r="K3539" t="s">
        <v>22</v>
      </c>
      <c r="L3539" t="s">
        <v>23</v>
      </c>
      <c r="M3539">
        <f t="shared" si="222"/>
        <v>1</v>
      </c>
      <c r="N3539" t="s">
        <v>24</v>
      </c>
      <c r="O3539" t="s">
        <v>5720</v>
      </c>
      <c r="P3539">
        <f t="shared" si="223"/>
        <v>184900</v>
      </c>
      <c r="Q3539">
        <v>215000</v>
      </c>
      <c r="R3539">
        <v>416</v>
      </c>
      <c r="S3539">
        <f t="shared" si="224"/>
        <v>4</v>
      </c>
    </row>
    <row r="3540" spans="1:19" x14ac:dyDescent="0.25">
      <c r="A3540" t="s">
        <v>68</v>
      </c>
      <c r="B3540" t="s">
        <v>7397</v>
      </c>
      <c r="C3540">
        <v>2021</v>
      </c>
      <c r="D3540">
        <f t="shared" si="221"/>
        <v>20116.75</v>
      </c>
      <c r="E3540">
        <v>12500</v>
      </c>
      <c r="F3540" t="s">
        <v>99</v>
      </c>
      <c r="G3540" t="s">
        <v>29</v>
      </c>
      <c r="H3540" t="s">
        <v>2224</v>
      </c>
      <c r="I3540" t="s">
        <v>95</v>
      </c>
      <c r="J3540" t="s">
        <v>33</v>
      </c>
      <c r="K3540" t="s">
        <v>40</v>
      </c>
      <c r="L3540" t="s">
        <v>23</v>
      </c>
      <c r="M3540">
        <f t="shared" si="222"/>
        <v>1</v>
      </c>
      <c r="N3540" t="s">
        <v>24</v>
      </c>
      <c r="O3540" t="s">
        <v>3159</v>
      </c>
      <c r="P3540">
        <f t="shared" si="223"/>
        <v>77400</v>
      </c>
      <c r="Q3540">
        <v>90000</v>
      </c>
      <c r="R3540">
        <v>503</v>
      </c>
      <c r="S3540">
        <f t="shared" si="224"/>
        <v>3</v>
      </c>
    </row>
    <row r="3541" spans="1:19" x14ac:dyDescent="0.25">
      <c r="A3541" t="s">
        <v>148</v>
      </c>
      <c r="B3541" t="s">
        <v>7227</v>
      </c>
      <c r="C3541">
        <v>2019</v>
      </c>
      <c r="D3541">
        <f t="shared" si="221"/>
        <v>62603.326000000001</v>
      </c>
      <c r="E3541">
        <v>38900</v>
      </c>
      <c r="F3541" t="s">
        <v>7398</v>
      </c>
      <c r="G3541" t="s">
        <v>29</v>
      </c>
      <c r="H3541" t="s">
        <v>6884</v>
      </c>
      <c r="I3541" t="s">
        <v>95</v>
      </c>
      <c r="J3541" t="s">
        <v>118</v>
      </c>
      <c r="K3541" t="s">
        <v>22</v>
      </c>
      <c r="L3541" t="s">
        <v>41</v>
      </c>
      <c r="M3541">
        <f t="shared" si="222"/>
        <v>0</v>
      </c>
      <c r="N3541" t="s">
        <v>24</v>
      </c>
      <c r="O3541" t="s">
        <v>3931</v>
      </c>
      <c r="P3541">
        <f t="shared" si="223"/>
        <v>29842</v>
      </c>
      <c r="Q3541">
        <v>34700</v>
      </c>
      <c r="R3541">
        <v>308</v>
      </c>
      <c r="S3541">
        <f t="shared" si="224"/>
        <v>3.6</v>
      </c>
    </row>
    <row r="3542" spans="1:19" x14ac:dyDescent="0.25">
      <c r="A3542" t="s">
        <v>103</v>
      </c>
      <c r="B3542" t="s">
        <v>6955</v>
      </c>
      <c r="C3542">
        <v>2016</v>
      </c>
      <c r="D3542">
        <f t="shared" si="221"/>
        <v>135622.30048000001</v>
      </c>
      <c r="E3542">
        <v>84272</v>
      </c>
      <c r="F3542" t="s">
        <v>7399</v>
      </c>
      <c r="G3542" t="s">
        <v>29</v>
      </c>
      <c r="H3542" t="s">
        <v>1752</v>
      </c>
      <c r="I3542" t="s">
        <v>21</v>
      </c>
      <c r="J3542" t="s">
        <v>22</v>
      </c>
      <c r="K3542" t="s">
        <v>22</v>
      </c>
      <c r="L3542" t="s">
        <v>23</v>
      </c>
      <c r="M3542">
        <f t="shared" si="222"/>
        <v>1</v>
      </c>
      <c r="N3542" t="s">
        <v>24</v>
      </c>
      <c r="O3542" t="s">
        <v>7400</v>
      </c>
      <c r="P3542">
        <f t="shared" si="223"/>
        <v>21690.06</v>
      </c>
      <c r="Q3542">
        <v>25221</v>
      </c>
      <c r="R3542">
        <v>380</v>
      </c>
      <c r="S3542">
        <f t="shared" si="224"/>
        <v>3.5</v>
      </c>
    </row>
    <row r="3543" spans="1:19" x14ac:dyDescent="0.25">
      <c r="A3543" t="s">
        <v>120</v>
      </c>
      <c r="B3543" t="s">
        <v>2735</v>
      </c>
      <c r="C3543">
        <v>2016</v>
      </c>
      <c r="D3543">
        <f t="shared" si="221"/>
        <v>93945.222500000003</v>
      </c>
      <c r="E3543">
        <v>58375</v>
      </c>
      <c r="F3543" t="s">
        <v>7401</v>
      </c>
      <c r="G3543" t="s">
        <v>29</v>
      </c>
      <c r="H3543" t="s">
        <v>342</v>
      </c>
      <c r="I3543" t="s">
        <v>72</v>
      </c>
      <c r="J3543" t="s">
        <v>118</v>
      </c>
      <c r="K3543" t="s">
        <v>146</v>
      </c>
      <c r="L3543" t="s">
        <v>41</v>
      </c>
      <c r="M3543">
        <f t="shared" si="222"/>
        <v>0</v>
      </c>
      <c r="N3543" t="s">
        <v>24</v>
      </c>
      <c r="O3543" t="s">
        <v>1922</v>
      </c>
      <c r="P3543">
        <f t="shared" si="223"/>
        <v>21499.14</v>
      </c>
      <c r="Q3543">
        <v>24999</v>
      </c>
      <c r="R3543">
        <v>302</v>
      </c>
      <c r="S3543">
        <f t="shared" si="224"/>
        <v>3.5</v>
      </c>
    </row>
    <row r="3544" spans="1:19" x14ac:dyDescent="0.25">
      <c r="A3544" t="s">
        <v>16</v>
      </c>
      <c r="B3544" t="s">
        <v>1931</v>
      </c>
      <c r="C3544">
        <v>2007</v>
      </c>
      <c r="D3544">
        <f t="shared" si="221"/>
        <v>11822.21164</v>
      </c>
      <c r="E3544">
        <v>7346</v>
      </c>
      <c r="F3544" t="s">
        <v>7402</v>
      </c>
      <c r="G3544" t="s">
        <v>29</v>
      </c>
      <c r="H3544" t="s">
        <v>7403</v>
      </c>
      <c r="I3544" t="s">
        <v>134</v>
      </c>
      <c r="J3544" t="s">
        <v>214</v>
      </c>
      <c r="K3544" t="s">
        <v>22</v>
      </c>
      <c r="L3544" t="s">
        <v>41</v>
      </c>
      <c r="M3544">
        <f t="shared" si="222"/>
        <v>0</v>
      </c>
      <c r="N3544" t="s">
        <v>24</v>
      </c>
      <c r="O3544" t="s">
        <v>1527</v>
      </c>
      <c r="P3544">
        <f t="shared" si="223"/>
        <v>35259.14</v>
      </c>
      <c r="Q3544">
        <v>40999</v>
      </c>
      <c r="R3544">
        <v>500</v>
      </c>
      <c r="S3544">
        <f t="shared" si="224"/>
        <v>5.4</v>
      </c>
    </row>
    <row r="3545" spans="1:19" x14ac:dyDescent="0.25">
      <c r="A3545" t="s">
        <v>125</v>
      </c>
      <c r="B3545" t="s">
        <v>7404</v>
      </c>
      <c r="C3545">
        <v>2008</v>
      </c>
      <c r="D3545">
        <f t="shared" si="221"/>
        <v>158087.07754</v>
      </c>
      <c r="E3545">
        <v>98231</v>
      </c>
      <c r="F3545" t="s">
        <v>7405</v>
      </c>
      <c r="G3545" t="s">
        <v>29</v>
      </c>
      <c r="H3545" t="s">
        <v>374</v>
      </c>
      <c r="I3545" t="s">
        <v>247</v>
      </c>
      <c r="J3545" t="s">
        <v>40</v>
      </c>
      <c r="K3545" t="s">
        <v>22</v>
      </c>
      <c r="L3545" t="s">
        <v>23</v>
      </c>
      <c r="M3545">
        <f t="shared" si="222"/>
        <v>1</v>
      </c>
      <c r="N3545" t="s">
        <v>24</v>
      </c>
      <c r="O3545" t="s">
        <v>49</v>
      </c>
      <c r="P3545">
        <f t="shared" si="223"/>
        <v>13330</v>
      </c>
      <c r="Q3545">
        <v>15500</v>
      </c>
      <c r="R3545">
        <v>425</v>
      </c>
      <c r="S3545">
        <f t="shared" si="224"/>
        <v>6.1</v>
      </c>
    </row>
    <row r="3546" spans="1:19" x14ac:dyDescent="0.25">
      <c r="A3546" t="s">
        <v>110</v>
      </c>
      <c r="B3546" t="s">
        <v>7344</v>
      </c>
      <c r="C3546">
        <v>2007</v>
      </c>
      <c r="D3546">
        <f t="shared" si="221"/>
        <v>90123.04</v>
      </c>
      <c r="E3546">
        <v>56000</v>
      </c>
      <c r="F3546" t="s">
        <v>3799</v>
      </c>
      <c r="G3546" t="s">
        <v>29</v>
      </c>
      <c r="H3546" t="s">
        <v>4047</v>
      </c>
      <c r="I3546" t="s">
        <v>72</v>
      </c>
      <c r="J3546" t="s">
        <v>118</v>
      </c>
      <c r="K3546" t="s">
        <v>146</v>
      </c>
      <c r="L3546" t="s">
        <v>41</v>
      </c>
      <c r="M3546">
        <f t="shared" si="222"/>
        <v>0</v>
      </c>
      <c r="N3546" t="s">
        <v>24</v>
      </c>
      <c r="O3546" t="s">
        <v>546</v>
      </c>
      <c r="P3546">
        <f t="shared" si="223"/>
        <v>15480</v>
      </c>
      <c r="Q3546">
        <v>18000</v>
      </c>
      <c r="R3546">
        <v>300</v>
      </c>
      <c r="S3546">
        <f t="shared" si="224"/>
        <v>4.2</v>
      </c>
    </row>
    <row r="3547" spans="1:19" x14ac:dyDescent="0.25">
      <c r="A3547" t="s">
        <v>237</v>
      </c>
      <c r="B3547" t="s">
        <v>2394</v>
      </c>
      <c r="C3547">
        <v>2020</v>
      </c>
      <c r="D3547">
        <f t="shared" si="221"/>
        <v>22426.152900000001</v>
      </c>
      <c r="E3547">
        <v>13935</v>
      </c>
      <c r="F3547" t="s">
        <v>7406</v>
      </c>
      <c r="G3547" t="s">
        <v>29</v>
      </c>
      <c r="H3547" t="s">
        <v>7407</v>
      </c>
      <c r="I3547" t="s">
        <v>521</v>
      </c>
      <c r="J3547" t="s">
        <v>33</v>
      </c>
      <c r="K3547" t="s">
        <v>22</v>
      </c>
      <c r="L3547" t="s">
        <v>41</v>
      </c>
      <c r="M3547">
        <f t="shared" si="222"/>
        <v>0</v>
      </c>
      <c r="N3547" t="s">
        <v>24</v>
      </c>
      <c r="O3547" t="s">
        <v>722</v>
      </c>
      <c r="P3547">
        <f t="shared" si="223"/>
        <v>22360</v>
      </c>
      <c r="Q3547">
        <v>26000</v>
      </c>
      <c r="R3547">
        <v>174</v>
      </c>
      <c r="S3547">
        <f t="shared" si="224"/>
        <v>1.5</v>
      </c>
    </row>
    <row r="3548" spans="1:19" x14ac:dyDescent="0.25">
      <c r="A3548" t="s">
        <v>450</v>
      </c>
      <c r="B3548" t="s">
        <v>5642</v>
      </c>
      <c r="C3548">
        <v>2019</v>
      </c>
      <c r="D3548">
        <f t="shared" si="221"/>
        <v>48280.2</v>
      </c>
      <c r="E3548">
        <v>30000</v>
      </c>
      <c r="F3548" t="s">
        <v>2412</v>
      </c>
      <c r="G3548" t="s">
        <v>29</v>
      </c>
      <c r="H3548" t="s">
        <v>3776</v>
      </c>
      <c r="I3548" t="s">
        <v>521</v>
      </c>
      <c r="J3548" t="s">
        <v>33</v>
      </c>
      <c r="K3548" t="s">
        <v>22</v>
      </c>
      <c r="L3548" t="s">
        <v>23</v>
      </c>
      <c r="M3548">
        <f t="shared" si="222"/>
        <v>1</v>
      </c>
      <c r="N3548" t="s">
        <v>24</v>
      </c>
      <c r="O3548" t="s">
        <v>7408</v>
      </c>
      <c r="P3548">
        <f t="shared" si="223"/>
        <v>18275</v>
      </c>
      <c r="Q3548">
        <v>21250</v>
      </c>
      <c r="R3548">
        <v>152</v>
      </c>
      <c r="S3548">
        <f t="shared" si="224"/>
        <v>2</v>
      </c>
    </row>
    <row r="3549" spans="1:19" x14ac:dyDescent="0.25">
      <c r="A3549" t="s">
        <v>2695</v>
      </c>
      <c r="B3549" t="s">
        <v>7409</v>
      </c>
      <c r="C3549">
        <v>2009</v>
      </c>
      <c r="D3549">
        <f t="shared" si="221"/>
        <v>170590.04</v>
      </c>
      <c r="E3549">
        <v>106000</v>
      </c>
      <c r="F3549" t="s">
        <v>2816</v>
      </c>
      <c r="G3549" t="s">
        <v>29</v>
      </c>
      <c r="H3549" t="s">
        <v>7410</v>
      </c>
      <c r="I3549" t="s">
        <v>21</v>
      </c>
      <c r="J3549" t="s">
        <v>214</v>
      </c>
      <c r="K3549" t="s">
        <v>22</v>
      </c>
      <c r="L3549" t="s">
        <v>41</v>
      </c>
      <c r="M3549">
        <f t="shared" si="222"/>
        <v>0</v>
      </c>
      <c r="N3549" t="s">
        <v>24</v>
      </c>
      <c r="O3549" t="s">
        <v>6318</v>
      </c>
      <c r="P3549">
        <f t="shared" si="223"/>
        <v>11137</v>
      </c>
      <c r="Q3549">
        <v>12950</v>
      </c>
      <c r="R3549">
        <v>280</v>
      </c>
      <c r="S3549">
        <f t="shared" si="224"/>
        <v>2.8</v>
      </c>
    </row>
    <row r="3550" spans="1:19" x14ac:dyDescent="0.25">
      <c r="A3550" t="s">
        <v>68</v>
      </c>
      <c r="B3550" t="s">
        <v>179</v>
      </c>
      <c r="C3550">
        <v>2014</v>
      </c>
      <c r="D3550">
        <f t="shared" si="221"/>
        <v>133539.81451999999</v>
      </c>
      <c r="E3550">
        <v>82978</v>
      </c>
      <c r="F3550" t="s">
        <v>7411</v>
      </c>
      <c r="G3550" t="s">
        <v>29</v>
      </c>
      <c r="H3550" t="s">
        <v>181</v>
      </c>
      <c r="I3550" t="s">
        <v>95</v>
      </c>
      <c r="J3550" t="s">
        <v>22</v>
      </c>
      <c r="K3550" t="s">
        <v>118</v>
      </c>
      <c r="L3550" t="s">
        <v>41</v>
      </c>
      <c r="M3550">
        <f t="shared" si="222"/>
        <v>0</v>
      </c>
      <c r="N3550" t="s">
        <v>24</v>
      </c>
      <c r="O3550" t="s">
        <v>3753</v>
      </c>
      <c r="P3550">
        <f t="shared" si="223"/>
        <v>16082</v>
      </c>
      <c r="Q3550">
        <v>18700</v>
      </c>
      <c r="R3550">
        <v>445</v>
      </c>
      <c r="S3550">
        <f t="shared" si="224"/>
        <v>4.4000000000000004</v>
      </c>
    </row>
    <row r="3551" spans="1:19" x14ac:dyDescent="0.25">
      <c r="A3551" t="s">
        <v>210</v>
      </c>
      <c r="B3551" t="s">
        <v>2266</v>
      </c>
      <c r="C3551">
        <v>2018</v>
      </c>
      <c r="D3551">
        <f t="shared" si="221"/>
        <v>94146.39</v>
      </c>
      <c r="E3551">
        <v>58500</v>
      </c>
      <c r="F3551" t="s">
        <v>6219</v>
      </c>
      <c r="G3551" t="s">
        <v>29</v>
      </c>
      <c r="H3551" t="s">
        <v>540</v>
      </c>
      <c r="I3551" t="s">
        <v>95</v>
      </c>
      <c r="J3551" t="s">
        <v>22</v>
      </c>
      <c r="K3551" t="s">
        <v>22</v>
      </c>
      <c r="L3551" t="s">
        <v>41</v>
      </c>
      <c r="M3551">
        <f t="shared" si="222"/>
        <v>0</v>
      </c>
      <c r="N3551" t="s">
        <v>24</v>
      </c>
      <c r="O3551" t="s">
        <v>1024</v>
      </c>
      <c r="P3551">
        <f t="shared" si="223"/>
        <v>30100</v>
      </c>
      <c r="Q3551">
        <v>35000</v>
      </c>
      <c r="R3551">
        <v>285</v>
      </c>
      <c r="S3551">
        <f t="shared" si="224"/>
        <v>3.6</v>
      </c>
    </row>
    <row r="3552" spans="1:19" x14ac:dyDescent="0.25">
      <c r="A3552" t="s">
        <v>16</v>
      </c>
      <c r="B3552" t="s">
        <v>7412</v>
      </c>
      <c r="C3552">
        <v>2015</v>
      </c>
      <c r="D3552">
        <f t="shared" si="221"/>
        <v>148736.81213999999</v>
      </c>
      <c r="E3552">
        <v>92421</v>
      </c>
      <c r="F3552" t="s">
        <v>7413</v>
      </c>
      <c r="G3552" t="s">
        <v>245</v>
      </c>
      <c r="H3552" t="s">
        <v>4514</v>
      </c>
      <c r="I3552" t="s">
        <v>21</v>
      </c>
      <c r="J3552" t="s">
        <v>118</v>
      </c>
      <c r="K3552" t="s">
        <v>108</v>
      </c>
      <c r="L3552" t="s">
        <v>41</v>
      </c>
      <c r="M3552">
        <f t="shared" si="222"/>
        <v>0</v>
      </c>
      <c r="N3552" t="s">
        <v>24</v>
      </c>
      <c r="O3552" t="s">
        <v>4454</v>
      </c>
      <c r="P3552">
        <f t="shared" si="223"/>
        <v>44634</v>
      </c>
      <c r="Q3552">
        <v>51900</v>
      </c>
      <c r="R3552">
        <v>440</v>
      </c>
      <c r="S3552">
        <f t="shared" si="224"/>
        <v>6.7</v>
      </c>
    </row>
    <row r="3553" spans="1:19" x14ac:dyDescent="0.25">
      <c r="A3553" t="s">
        <v>857</v>
      </c>
      <c r="B3553" t="s">
        <v>7414</v>
      </c>
      <c r="C3553">
        <v>2020</v>
      </c>
      <c r="D3553">
        <f t="shared" si="221"/>
        <v>15975.918180000001</v>
      </c>
      <c r="E3553">
        <v>9927</v>
      </c>
      <c r="F3553" t="s">
        <v>7415</v>
      </c>
      <c r="G3553" t="s">
        <v>29</v>
      </c>
      <c r="H3553" t="s">
        <v>1466</v>
      </c>
      <c r="I3553" t="s">
        <v>571</v>
      </c>
      <c r="J3553" t="s">
        <v>5304</v>
      </c>
      <c r="K3553" t="s">
        <v>22</v>
      </c>
      <c r="L3553" t="s">
        <v>41</v>
      </c>
      <c r="M3553">
        <f t="shared" si="222"/>
        <v>0</v>
      </c>
      <c r="N3553" t="s">
        <v>24</v>
      </c>
      <c r="O3553" t="s">
        <v>7416</v>
      </c>
      <c r="P3553">
        <f t="shared" si="223"/>
        <v>23665.48</v>
      </c>
      <c r="Q3553">
        <v>27518</v>
      </c>
      <c r="R3553" t="e">
        <v>#VALUE!</v>
      </c>
      <c r="S3553" t="e">
        <f t="shared" si="224"/>
        <v>#VALUE!</v>
      </c>
    </row>
    <row r="3554" spans="1:19" x14ac:dyDescent="0.25">
      <c r="A3554" t="s">
        <v>210</v>
      </c>
      <c r="B3554" t="s">
        <v>4813</v>
      </c>
      <c r="C3554">
        <v>2000</v>
      </c>
      <c r="D3554">
        <f t="shared" si="221"/>
        <v>197860.3063</v>
      </c>
      <c r="E3554">
        <v>122945</v>
      </c>
      <c r="F3554" t="s">
        <v>7417</v>
      </c>
      <c r="G3554" t="s">
        <v>29</v>
      </c>
      <c r="H3554" t="s">
        <v>4326</v>
      </c>
      <c r="I3554" t="s">
        <v>839</v>
      </c>
      <c r="J3554" t="s">
        <v>146</v>
      </c>
      <c r="K3554" t="s">
        <v>108</v>
      </c>
      <c r="L3554" t="s">
        <v>41</v>
      </c>
      <c r="M3554">
        <f t="shared" si="222"/>
        <v>0</v>
      </c>
      <c r="N3554" t="s">
        <v>24</v>
      </c>
      <c r="O3554" t="s">
        <v>2460</v>
      </c>
      <c r="P3554">
        <f t="shared" si="223"/>
        <v>11954</v>
      </c>
      <c r="Q3554">
        <v>13900</v>
      </c>
      <c r="R3554">
        <v>181</v>
      </c>
      <c r="S3554">
        <f t="shared" si="224"/>
        <v>4</v>
      </c>
    </row>
    <row r="3555" spans="1:19" x14ac:dyDescent="0.25">
      <c r="A3555" t="s">
        <v>35</v>
      </c>
      <c r="B3555" t="s">
        <v>4525</v>
      </c>
      <c r="C3555">
        <v>2006</v>
      </c>
      <c r="D3555">
        <f t="shared" si="221"/>
        <v>177429.73499999999</v>
      </c>
      <c r="E3555">
        <v>110250</v>
      </c>
      <c r="F3555" t="s">
        <v>7418</v>
      </c>
      <c r="G3555" t="s">
        <v>29</v>
      </c>
      <c r="H3555" t="s">
        <v>4527</v>
      </c>
      <c r="I3555" t="s">
        <v>72</v>
      </c>
      <c r="J3555" t="s">
        <v>118</v>
      </c>
      <c r="K3555" t="s">
        <v>146</v>
      </c>
      <c r="L3555" t="s">
        <v>41</v>
      </c>
      <c r="M3555">
        <f t="shared" si="222"/>
        <v>0</v>
      </c>
      <c r="N3555" t="s">
        <v>24</v>
      </c>
      <c r="O3555" t="s">
        <v>137</v>
      </c>
      <c r="P3555">
        <f t="shared" si="223"/>
        <v>9460</v>
      </c>
      <c r="Q3555">
        <v>11000</v>
      </c>
      <c r="R3555">
        <v>230</v>
      </c>
      <c r="S3555">
        <f t="shared" si="224"/>
        <v>3.3</v>
      </c>
    </row>
    <row r="3556" spans="1:19" x14ac:dyDescent="0.25">
      <c r="A3556" t="s">
        <v>43</v>
      </c>
      <c r="B3556" t="s">
        <v>5289</v>
      </c>
      <c r="C3556">
        <v>2011</v>
      </c>
      <c r="D3556">
        <f t="shared" si="221"/>
        <v>165778.1134</v>
      </c>
      <c r="E3556">
        <v>103010</v>
      </c>
      <c r="F3556" t="s">
        <v>7419</v>
      </c>
      <c r="G3556" t="s">
        <v>29</v>
      </c>
      <c r="H3556" t="s">
        <v>660</v>
      </c>
      <c r="I3556" t="s">
        <v>48</v>
      </c>
      <c r="J3556" t="s">
        <v>22</v>
      </c>
      <c r="K3556" t="s">
        <v>146</v>
      </c>
      <c r="L3556" t="s">
        <v>41</v>
      </c>
      <c r="M3556">
        <f t="shared" si="222"/>
        <v>0</v>
      </c>
      <c r="N3556" t="s">
        <v>24</v>
      </c>
      <c r="O3556" t="s">
        <v>1965</v>
      </c>
      <c r="P3556">
        <f t="shared" si="223"/>
        <v>11610</v>
      </c>
      <c r="Q3556">
        <v>13500</v>
      </c>
      <c r="R3556">
        <v>400</v>
      </c>
      <c r="S3556">
        <f t="shared" si="224"/>
        <v>5.6</v>
      </c>
    </row>
    <row r="3557" spans="1:19" x14ac:dyDescent="0.25">
      <c r="A3557" t="s">
        <v>26</v>
      </c>
      <c r="B3557" t="s">
        <v>7420</v>
      </c>
      <c r="C3557">
        <v>2017</v>
      </c>
      <c r="D3557">
        <f t="shared" si="221"/>
        <v>89091.45306</v>
      </c>
      <c r="E3557">
        <v>55359</v>
      </c>
      <c r="F3557" t="s">
        <v>7421</v>
      </c>
      <c r="G3557" t="s">
        <v>29</v>
      </c>
      <c r="H3557" t="s">
        <v>7422</v>
      </c>
      <c r="I3557" t="s">
        <v>461</v>
      </c>
      <c r="J3557" t="s">
        <v>7423</v>
      </c>
      <c r="K3557" t="s">
        <v>22</v>
      </c>
      <c r="L3557" t="s">
        <v>41</v>
      </c>
      <c r="M3557">
        <f t="shared" si="222"/>
        <v>0</v>
      </c>
      <c r="O3557" t="s">
        <v>1003</v>
      </c>
      <c r="P3557">
        <f t="shared" si="223"/>
        <v>13415.14</v>
      </c>
      <c r="Q3557">
        <v>15599</v>
      </c>
      <c r="R3557" t="e">
        <v>#VALUE!</v>
      </c>
      <c r="S3557" t="e">
        <f t="shared" si="224"/>
        <v>#VALUE!</v>
      </c>
    </row>
    <row r="3558" spans="1:19" x14ac:dyDescent="0.25">
      <c r="A3558" t="s">
        <v>148</v>
      </c>
      <c r="B3558" t="s">
        <v>7424</v>
      </c>
      <c r="C3558">
        <v>2002</v>
      </c>
      <c r="D3558">
        <f t="shared" si="221"/>
        <v>190706.79</v>
      </c>
      <c r="E3558">
        <v>118500</v>
      </c>
      <c r="F3558" t="s">
        <v>3068</v>
      </c>
      <c r="G3558" t="s">
        <v>29</v>
      </c>
      <c r="H3558" t="s">
        <v>7425</v>
      </c>
      <c r="I3558" t="s">
        <v>72</v>
      </c>
      <c r="J3558" t="s">
        <v>61</v>
      </c>
      <c r="K3558" t="s">
        <v>22</v>
      </c>
      <c r="L3558" t="s">
        <v>23</v>
      </c>
      <c r="M3558">
        <f t="shared" si="222"/>
        <v>1</v>
      </c>
      <c r="N3558" t="s">
        <v>24</v>
      </c>
      <c r="O3558" t="s">
        <v>1185</v>
      </c>
      <c r="P3558">
        <f t="shared" si="223"/>
        <v>5074</v>
      </c>
      <c r="Q3558">
        <v>5900</v>
      </c>
      <c r="R3558">
        <v>285</v>
      </c>
      <c r="S3558">
        <f t="shared" si="224"/>
        <v>5.3</v>
      </c>
    </row>
    <row r="3559" spans="1:19" x14ac:dyDescent="0.25">
      <c r="A3559" t="s">
        <v>465</v>
      </c>
      <c r="B3559" t="s">
        <v>3632</v>
      </c>
      <c r="C3559">
        <v>2022</v>
      </c>
      <c r="D3559">
        <f t="shared" si="221"/>
        <v>12552.852000000001</v>
      </c>
      <c r="E3559">
        <v>7800</v>
      </c>
      <c r="F3559" t="s">
        <v>4812</v>
      </c>
      <c r="H3559" t="s">
        <v>468</v>
      </c>
      <c r="I3559" t="s">
        <v>257</v>
      </c>
      <c r="J3559" t="s">
        <v>73</v>
      </c>
      <c r="K3559" t="s">
        <v>22</v>
      </c>
      <c r="L3559" t="s">
        <v>41</v>
      </c>
      <c r="M3559">
        <f t="shared" si="222"/>
        <v>0</v>
      </c>
      <c r="N3559" t="s">
        <v>24</v>
      </c>
      <c r="O3559" t="s">
        <v>4295</v>
      </c>
      <c r="P3559">
        <f t="shared" si="223"/>
        <v>79550</v>
      </c>
      <c r="Q3559">
        <v>92500</v>
      </c>
      <c r="R3559">
        <v>835</v>
      </c>
      <c r="S3559" t="e">
        <f t="shared" si="224"/>
        <v>#VALUE!</v>
      </c>
    </row>
    <row r="3560" spans="1:19" x14ac:dyDescent="0.25">
      <c r="A3560" t="s">
        <v>84</v>
      </c>
      <c r="B3560" t="s">
        <v>3052</v>
      </c>
      <c r="C3560">
        <v>2020</v>
      </c>
      <c r="D3560">
        <f t="shared" si="221"/>
        <v>66787.61</v>
      </c>
      <c r="E3560">
        <v>41500</v>
      </c>
      <c r="F3560" t="s">
        <v>515</v>
      </c>
      <c r="G3560" t="s">
        <v>46</v>
      </c>
      <c r="H3560" t="s">
        <v>3053</v>
      </c>
      <c r="I3560" t="s">
        <v>95</v>
      </c>
      <c r="J3560" t="s">
        <v>33</v>
      </c>
      <c r="K3560" t="s">
        <v>33</v>
      </c>
      <c r="L3560" t="s">
        <v>41</v>
      </c>
      <c r="M3560">
        <f t="shared" si="222"/>
        <v>0</v>
      </c>
      <c r="N3560" t="s">
        <v>24</v>
      </c>
      <c r="O3560" t="s">
        <v>1176</v>
      </c>
      <c r="P3560">
        <f t="shared" si="223"/>
        <v>58480</v>
      </c>
      <c r="Q3560">
        <v>68000</v>
      </c>
      <c r="R3560">
        <v>395</v>
      </c>
      <c r="S3560">
        <f t="shared" si="224"/>
        <v>3</v>
      </c>
    </row>
    <row r="3561" spans="1:19" x14ac:dyDescent="0.25">
      <c r="A3561" t="s">
        <v>68</v>
      </c>
      <c r="B3561" t="s">
        <v>380</v>
      </c>
      <c r="C3561">
        <v>2020</v>
      </c>
      <c r="D3561">
        <f t="shared" si="221"/>
        <v>45061.52</v>
      </c>
      <c r="E3561">
        <v>28000</v>
      </c>
      <c r="F3561" t="s">
        <v>3807</v>
      </c>
      <c r="G3561" t="s">
        <v>29</v>
      </c>
      <c r="H3561" t="s">
        <v>382</v>
      </c>
      <c r="I3561" t="s">
        <v>48</v>
      </c>
      <c r="J3561" t="s">
        <v>118</v>
      </c>
      <c r="K3561" t="s">
        <v>118</v>
      </c>
      <c r="L3561" t="s">
        <v>41</v>
      </c>
      <c r="M3561">
        <f t="shared" si="222"/>
        <v>0</v>
      </c>
      <c r="N3561" t="s">
        <v>24</v>
      </c>
      <c r="O3561" t="s">
        <v>4131</v>
      </c>
      <c r="P3561">
        <f t="shared" si="223"/>
        <v>51514</v>
      </c>
      <c r="Q3561">
        <v>59900</v>
      </c>
      <c r="R3561">
        <v>425</v>
      </c>
      <c r="S3561">
        <f t="shared" si="224"/>
        <v>3</v>
      </c>
    </row>
    <row r="3562" spans="1:19" x14ac:dyDescent="0.25">
      <c r="A3562" t="s">
        <v>120</v>
      </c>
      <c r="B3562" t="s">
        <v>2735</v>
      </c>
      <c r="C3562">
        <v>2014</v>
      </c>
      <c r="D3562">
        <f t="shared" si="221"/>
        <v>86099.69</v>
      </c>
      <c r="E3562">
        <v>53500</v>
      </c>
      <c r="F3562" t="s">
        <v>1673</v>
      </c>
      <c r="G3562" t="s">
        <v>29</v>
      </c>
      <c r="H3562" t="s">
        <v>342</v>
      </c>
      <c r="I3562" t="s">
        <v>72</v>
      </c>
      <c r="J3562" t="s">
        <v>22</v>
      </c>
      <c r="K3562" t="s">
        <v>108</v>
      </c>
      <c r="L3562" t="s">
        <v>41</v>
      </c>
      <c r="M3562">
        <f t="shared" si="222"/>
        <v>0</v>
      </c>
      <c r="N3562" t="s">
        <v>24</v>
      </c>
      <c r="O3562" t="s">
        <v>1201</v>
      </c>
      <c r="P3562">
        <f t="shared" si="223"/>
        <v>21070</v>
      </c>
      <c r="Q3562">
        <v>24500</v>
      </c>
      <c r="R3562">
        <v>302</v>
      </c>
      <c r="S3562">
        <f t="shared" si="224"/>
        <v>3.5</v>
      </c>
    </row>
    <row r="3563" spans="1:19" x14ac:dyDescent="0.25">
      <c r="A3563" t="s">
        <v>237</v>
      </c>
      <c r="B3563" t="s">
        <v>7426</v>
      </c>
      <c r="C3563">
        <v>2021</v>
      </c>
      <c r="D3563">
        <f t="shared" si="221"/>
        <v>53949.904820000003</v>
      </c>
      <c r="E3563">
        <v>33523</v>
      </c>
      <c r="F3563" t="s">
        <v>7427</v>
      </c>
      <c r="G3563" t="s">
        <v>46</v>
      </c>
      <c r="H3563" t="s">
        <v>3227</v>
      </c>
      <c r="I3563" t="s">
        <v>289</v>
      </c>
      <c r="J3563" t="s">
        <v>241</v>
      </c>
      <c r="K3563" t="s">
        <v>33</v>
      </c>
      <c r="L3563" t="s">
        <v>41</v>
      </c>
      <c r="M3563">
        <f t="shared" si="222"/>
        <v>0</v>
      </c>
      <c r="O3563" t="s">
        <v>7428</v>
      </c>
      <c r="P3563">
        <f t="shared" si="223"/>
        <v>24723.279999999999</v>
      </c>
      <c r="Q3563">
        <v>28748</v>
      </c>
      <c r="R3563" t="e">
        <v>#VALUE!</v>
      </c>
      <c r="S3563" t="e">
        <f t="shared" si="224"/>
        <v>#VALUE!</v>
      </c>
    </row>
    <row r="3564" spans="1:19" x14ac:dyDescent="0.25">
      <c r="A3564" t="s">
        <v>97</v>
      </c>
      <c r="B3564" t="s">
        <v>7429</v>
      </c>
      <c r="C3564">
        <v>2016</v>
      </c>
      <c r="D3564">
        <f t="shared" si="221"/>
        <v>138886.04199999999</v>
      </c>
      <c r="E3564">
        <v>86300</v>
      </c>
      <c r="F3564" t="s">
        <v>7430</v>
      </c>
      <c r="G3564" t="s">
        <v>46</v>
      </c>
      <c r="H3564" t="s">
        <v>2288</v>
      </c>
      <c r="I3564" t="s">
        <v>72</v>
      </c>
      <c r="J3564" t="s">
        <v>33</v>
      </c>
      <c r="K3564" t="s">
        <v>22</v>
      </c>
      <c r="L3564" t="s">
        <v>23</v>
      </c>
      <c r="M3564">
        <f t="shared" si="222"/>
        <v>1</v>
      </c>
      <c r="N3564" t="s">
        <v>24</v>
      </c>
      <c r="O3564" t="s">
        <v>546</v>
      </c>
      <c r="P3564">
        <f t="shared" si="223"/>
        <v>15480</v>
      </c>
      <c r="Q3564">
        <v>18000</v>
      </c>
      <c r="R3564">
        <v>134</v>
      </c>
      <c r="S3564">
        <f t="shared" si="224"/>
        <v>1.8</v>
      </c>
    </row>
    <row r="3565" spans="1:19" x14ac:dyDescent="0.25">
      <c r="A3565" t="s">
        <v>450</v>
      </c>
      <c r="B3565" t="s">
        <v>3756</v>
      </c>
      <c r="C3565">
        <v>2022</v>
      </c>
      <c r="D3565">
        <f t="shared" si="221"/>
        <v>12453.072920000001</v>
      </c>
      <c r="E3565">
        <v>7738</v>
      </c>
      <c r="F3565" t="s">
        <v>7431</v>
      </c>
      <c r="G3565" t="s">
        <v>29</v>
      </c>
      <c r="H3565" t="s">
        <v>7432</v>
      </c>
      <c r="I3565" t="s">
        <v>107</v>
      </c>
      <c r="J3565" t="s">
        <v>487</v>
      </c>
      <c r="K3565" t="s">
        <v>22</v>
      </c>
      <c r="L3565" t="s">
        <v>23</v>
      </c>
      <c r="M3565">
        <f t="shared" si="222"/>
        <v>1</v>
      </c>
      <c r="N3565" t="s">
        <v>24</v>
      </c>
      <c r="O3565" t="s">
        <v>1590</v>
      </c>
      <c r="P3565">
        <f t="shared" si="223"/>
        <v>28380</v>
      </c>
      <c r="Q3565">
        <v>33000</v>
      </c>
      <c r="R3565">
        <v>271</v>
      </c>
      <c r="S3565">
        <f t="shared" si="224"/>
        <v>2.4</v>
      </c>
    </row>
    <row r="3566" spans="1:19" x14ac:dyDescent="0.25">
      <c r="A3566" t="s">
        <v>232</v>
      </c>
      <c r="B3566" t="s">
        <v>2202</v>
      </c>
      <c r="C3566">
        <v>2020</v>
      </c>
      <c r="D3566">
        <f t="shared" si="221"/>
        <v>35407.089339999999</v>
      </c>
      <c r="E3566">
        <v>22001</v>
      </c>
      <c r="F3566" t="s">
        <v>7433</v>
      </c>
      <c r="G3566" t="s">
        <v>29</v>
      </c>
      <c r="H3566" t="s">
        <v>2204</v>
      </c>
      <c r="I3566" t="s">
        <v>31</v>
      </c>
      <c r="J3566" t="s">
        <v>1345</v>
      </c>
      <c r="K3566" t="s">
        <v>7434</v>
      </c>
      <c r="L3566" t="s">
        <v>41</v>
      </c>
      <c r="M3566">
        <f t="shared" si="222"/>
        <v>0</v>
      </c>
      <c r="N3566" t="s">
        <v>24</v>
      </c>
      <c r="O3566" t="s">
        <v>7435</v>
      </c>
      <c r="P3566">
        <f t="shared" si="223"/>
        <v>149635.70000000001</v>
      </c>
      <c r="Q3566">
        <v>173995</v>
      </c>
      <c r="R3566" t="e">
        <v>#VALUE!</v>
      </c>
      <c r="S3566" t="e">
        <f t="shared" si="224"/>
        <v>#VALUE!</v>
      </c>
    </row>
    <row r="3567" spans="1:19" x14ac:dyDescent="0.25">
      <c r="A3567" t="s">
        <v>16</v>
      </c>
      <c r="B3567" t="s">
        <v>6941</v>
      </c>
      <c r="C3567">
        <v>2022</v>
      </c>
      <c r="D3567">
        <f t="shared" si="221"/>
        <v>23111.731739999999</v>
      </c>
      <c r="E3567">
        <v>14361</v>
      </c>
      <c r="F3567" t="s">
        <v>7436</v>
      </c>
      <c r="G3567" t="s">
        <v>29</v>
      </c>
      <c r="H3567" t="s">
        <v>106</v>
      </c>
      <c r="I3567" t="s">
        <v>165</v>
      </c>
      <c r="J3567" t="s">
        <v>22</v>
      </c>
      <c r="K3567" t="s">
        <v>22</v>
      </c>
      <c r="L3567" t="s">
        <v>41</v>
      </c>
      <c r="M3567">
        <f t="shared" si="222"/>
        <v>0</v>
      </c>
      <c r="N3567" t="s">
        <v>24</v>
      </c>
      <c r="O3567" t="s">
        <v>1767</v>
      </c>
      <c r="P3567">
        <f t="shared" si="223"/>
        <v>44290</v>
      </c>
      <c r="Q3567">
        <v>51500</v>
      </c>
      <c r="R3567">
        <v>400</v>
      </c>
      <c r="S3567">
        <f t="shared" si="224"/>
        <v>3</v>
      </c>
    </row>
    <row r="3568" spans="1:19" x14ac:dyDescent="0.25">
      <c r="A3568" t="s">
        <v>148</v>
      </c>
      <c r="B3568" t="s">
        <v>2329</v>
      </c>
      <c r="C3568">
        <v>2016</v>
      </c>
      <c r="D3568">
        <f t="shared" si="221"/>
        <v>157715.32</v>
      </c>
      <c r="E3568">
        <v>98000</v>
      </c>
      <c r="F3568" t="s">
        <v>820</v>
      </c>
      <c r="G3568" t="s">
        <v>19</v>
      </c>
      <c r="H3568" t="s">
        <v>5100</v>
      </c>
      <c r="I3568" t="s">
        <v>2008</v>
      </c>
      <c r="J3568" t="s">
        <v>33</v>
      </c>
      <c r="K3568" t="s">
        <v>33</v>
      </c>
      <c r="L3568" t="s">
        <v>23</v>
      </c>
      <c r="M3568">
        <f t="shared" si="222"/>
        <v>1</v>
      </c>
      <c r="N3568" t="s">
        <v>24</v>
      </c>
      <c r="O3568" t="s">
        <v>411</v>
      </c>
      <c r="P3568">
        <f t="shared" si="223"/>
        <v>25800</v>
      </c>
      <c r="Q3568">
        <v>30000</v>
      </c>
      <c r="R3568">
        <v>355</v>
      </c>
      <c r="S3568">
        <f t="shared" si="224"/>
        <v>5.3</v>
      </c>
    </row>
    <row r="3569" spans="1:19" x14ac:dyDescent="0.25">
      <c r="A3569" t="s">
        <v>148</v>
      </c>
      <c r="B3569" t="s">
        <v>7437</v>
      </c>
      <c r="C3569">
        <v>2022</v>
      </c>
      <c r="D3569">
        <f t="shared" si="221"/>
        <v>49012.449699999997</v>
      </c>
      <c r="E3569">
        <v>30455</v>
      </c>
      <c r="F3569" t="s">
        <v>7438</v>
      </c>
      <c r="G3569" t="s">
        <v>29</v>
      </c>
      <c r="H3569" t="s">
        <v>7439</v>
      </c>
      <c r="I3569" t="s">
        <v>39</v>
      </c>
      <c r="J3569" t="s">
        <v>526</v>
      </c>
      <c r="K3569" t="s">
        <v>266</v>
      </c>
      <c r="L3569" t="s">
        <v>41</v>
      </c>
      <c r="M3569">
        <f t="shared" si="222"/>
        <v>0</v>
      </c>
      <c r="O3569" t="s">
        <v>7440</v>
      </c>
      <c r="P3569">
        <f t="shared" si="223"/>
        <v>32420.28</v>
      </c>
      <c r="Q3569">
        <v>37698</v>
      </c>
      <c r="R3569" t="e">
        <v>#VALUE!</v>
      </c>
      <c r="S3569">
        <f t="shared" si="224"/>
        <v>2.7</v>
      </c>
    </row>
    <row r="3570" spans="1:19" x14ac:dyDescent="0.25">
      <c r="A3570" t="s">
        <v>16</v>
      </c>
      <c r="B3570" t="s">
        <v>5882</v>
      </c>
      <c r="C3570">
        <v>2020</v>
      </c>
      <c r="D3570">
        <f t="shared" si="221"/>
        <v>103886.11568</v>
      </c>
      <c r="E3570">
        <v>64552</v>
      </c>
      <c r="F3570" t="s">
        <v>7441</v>
      </c>
      <c r="G3570" t="s">
        <v>29</v>
      </c>
      <c r="H3570" t="s">
        <v>525</v>
      </c>
      <c r="I3570" t="s">
        <v>500</v>
      </c>
      <c r="J3570" t="s">
        <v>160</v>
      </c>
      <c r="K3570" t="s">
        <v>813</v>
      </c>
      <c r="L3570" t="s">
        <v>23</v>
      </c>
      <c r="M3570">
        <f t="shared" si="222"/>
        <v>1</v>
      </c>
      <c r="N3570" t="s">
        <v>24</v>
      </c>
      <c r="O3570" t="s">
        <v>5398</v>
      </c>
      <c r="P3570">
        <f t="shared" si="223"/>
        <v>31605</v>
      </c>
      <c r="Q3570">
        <v>36750</v>
      </c>
      <c r="R3570" t="e">
        <v>#VALUE!</v>
      </c>
      <c r="S3570" t="e">
        <f t="shared" si="224"/>
        <v>#VALUE!</v>
      </c>
    </row>
    <row r="3571" spans="1:19" x14ac:dyDescent="0.25">
      <c r="A3571" t="s">
        <v>35</v>
      </c>
      <c r="B3571" t="s">
        <v>2633</v>
      </c>
      <c r="C3571">
        <v>2017</v>
      </c>
      <c r="D3571">
        <f t="shared" si="221"/>
        <v>167155.70843999999</v>
      </c>
      <c r="E3571">
        <v>103866</v>
      </c>
      <c r="F3571" t="s">
        <v>7442</v>
      </c>
      <c r="G3571" t="s">
        <v>29</v>
      </c>
      <c r="H3571" t="s">
        <v>3094</v>
      </c>
      <c r="I3571" t="s">
        <v>95</v>
      </c>
      <c r="J3571" t="s">
        <v>146</v>
      </c>
      <c r="K3571" t="s">
        <v>146</v>
      </c>
      <c r="L3571" t="s">
        <v>23</v>
      </c>
      <c r="M3571">
        <f t="shared" si="222"/>
        <v>1</v>
      </c>
      <c r="N3571" t="s">
        <v>24</v>
      </c>
      <c r="O3571" t="s">
        <v>835</v>
      </c>
      <c r="P3571">
        <f t="shared" si="223"/>
        <v>21242</v>
      </c>
      <c r="Q3571">
        <v>24700</v>
      </c>
      <c r="R3571">
        <v>295</v>
      </c>
      <c r="S3571">
        <f t="shared" si="224"/>
        <v>3.5</v>
      </c>
    </row>
    <row r="3572" spans="1:19" x14ac:dyDescent="0.25">
      <c r="A3572" t="s">
        <v>84</v>
      </c>
      <c r="B3572" t="s">
        <v>5592</v>
      </c>
      <c r="C3572">
        <v>2019</v>
      </c>
      <c r="D3572">
        <f t="shared" si="221"/>
        <v>57372.970999999998</v>
      </c>
      <c r="E3572">
        <v>35650</v>
      </c>
      <c r="F3572" t="s">
        <v>7443</v>
      </c>
      <c r="G3572" t="s">
        <v>29</v>
      </c>
      <c r="H3572" t="s">
        <v>2355</v>
      </c>
      <c r="I3572" t="s">
        <v>95</v>
      </c>
      <c r="J3572" t="s">
        <v>22</v>
      </c>
      <c r="K3572" t="s">
        <v>22</v>
      </c>
      <c r="L3572" t="s">
        <v>23</v>
      </c>
      <c r="M3572">
        <f t="shared" si="222"/>
        <v>1</v>
      </c>
      <c r="N3572" t="s">
        <v>24</v>
      </c>
      <c r="O3572" t="s">
        <v>6671</v>
      </c>
      <c r="P3572">
        <f t="shared" si="223"/>
        <v>49879.14</v>
      </c>
      <c r="Q3572">
        <v>57999</v>
      </c>
      <c r="R3572">
        <v>380</v>
      </c>
      <c r="S3572">
        <f t="shared" si="224"/>
        <v>3</v>
      </c>
    </row>
    <row r="3573" spans="1:19" x14ac:dyDescent="0.25">
      <c r="A3573" t="s">
        <v>16</v>
      </c>
      <c r="B3573" t="s">
        <v>5882</v>
      </c>
      <c r="C3573">
        <v>2021</v>
      </c>
      <c r="D3573">
        <f t="shared" si="221"/>
        <v>104537.89838</v>
      </c>
      <c r="E3573">
        <v>64957</v>
      </c>
      <c r="F3573" t="s">
        <v>7444</v>
      </c>
      <c r="G3573" t="s">
        <v>29</v>
      </c>
      <c r="H3573" t="s">
        <v>525</v>
      </c>
      <c r="I3573" t="s">
        <v>500</v>
      </c>
      <c r="J3573" t="s">
        <v>22</v>
      </c>
      <c r="K3573" t="s">
        <v>5275</v>
      </c>
      <c r="L3573" t="s">
        <v>41</v>
      </c>
      <c r="M3573">
        <f t="shared" si="222"/>
        <v>0</v>
      </c>
      <c r="N3573" t="s">
        <v>24</v>
      </c>
      <c r="O3573" t="s">
        <v>7445</v>
      </c>
      <c r="P3573">
        <f t="shared" si="223"/>
        <v>34381.94</v>
      </c>
      <c r="Q3573">
        <v>39979</v>
      </c>
      <c r="R3573" t="e">
        <v>#VALUE!</v>
      </c>
      <c r="S3573" t="e">
        <f t="shared" si="224"/>
        <v>#VALUE!</v>
      </c>
    </row>
    <row r="3574" spans="1:19" x14ac:dyDescent="0.25">
      <c r="A3574" t="s">
        <v>125</v>
      </c>
      <c r="B3574" t="s">
        <v>7446</v>
      </c>
      <c r="C3574">
        <v>2012</v>
      </c>
      <c r="D3574">
        <f t="shared" si="221"/>
        <v>54234.758000000002</v>
      </c>
      <c r="E3574">
        <v>33700</v>
      </c>
      <c r="F3574" t="s">
        <v>6054</v>
      </c>
      <c r="G3574" t="s">
        <v>136</v>
      </c>
      <c r="H3574" t="s">
        <v>136</v>
      </c>
      <c r="I3574" t="s">
        <v>134</v>
      </c>
      <c r="J3574" t="s">
        <v>22</v>
      </c>
      <c r="K3574" t="s">
        <v>22</v>
      </c>
      <c r="L3574" t="s">
        <v>41</v>
      </c>
      <c r="M3574">
        <f t="shared" si="222"/>
        <v>0</v>
      </c>
      <c r="N3574" t="s">
        <v>24</v>
      </c>
      <c r="O3574" t="s">
        <v>1945</v>
      </c>
      <c r="P3574">
        <f t="shared" si="223"/>
        <v>28810</v>
      </c>
      <c r="Q3574">
        <v>33500</v>
      </c>
      <c r="R3574" t="e">
        <v>#VALUE!</v>
      </c>
      <c r="S3574" t="e">
        <f t="shared" si="224"/>
        <v>#VALUE!</v>
      </c>
    </row>
    <row r="3575" spans="1:19" x14ac:dyDescent="0.25">
      <c r="A3575" t="s">
        <v>148</v>
      </c>
      <c r="B3575" t="s">
        <v>7447</v>
      </c>
      <c r="C3575">
        <v>2012</v>
      </c>
      <c r="D3575">
        <f t="shared" si="221"/>
        <v>155547.53902</v>
      </c>
      <c r="E3575">
        <v>96653</v>
      </c>
      <c r="F3575" t="s">
        <v>7448</v>
      </c>
      <c r="G3575" t="s">
        <v>29</v>
      </c>
      <c r="H3575" t="s">
        <v>4285</v>
      </c>
      <c r="I3575" t="s">
        <v>21</v>
      </c>
      <c r="J3575" t="s">
        <v>22</v>
      </c>
      <c r="K3575" t="s">
        <v>108</v>
      </c>
      <c r="L3575" t="s">
        <v>23</v>
      </c>
      <c r="M3575">
        <f t="shared" si="222"/>
        <v>1</v>
      </c>
      <c r="N3575" t="s">
        <v>24</v>
      </c>
      <c r="O3575" t="s">
        <v>309</v>
      </c>
      <c r="P3575">
        <f t="shared" si="223"/>
        <v>6450</v>
      </c>
      <c r="Q3575">
        <v>7500</v>
      </c>
      <c r="R3575">
        <v>264</v>
      </c>
      <c r="S3575">
        <f t="shared" si="224"/>
        <v>3</v>
      </c>
    </row>
    <row r="3576" spans="1:19" x14ac:dyDescent="0.25">
      <c r="A3576" t="s">
        <v>125</v>
      </c>
      <c r="B3576" t="s">
        <v>126</v>
      </c>
      <c r="C3576">
        <v>2022</v>
      </c>
      <c r="D3576">
        <f t="shared" si="221"/>
        <v>47475.53</v>
      </c>
      <c r="E3576">
        <v>29500</v>
      </c>
      <c r="F3576" t="s">
        <v>1526</v>
      </c>
      <c r="G3576" t="s">
        <v>29</v>
      </c>
      <c r="H3576" t="s">
        <v>7049</v>
      </c>
      <c r="I3576" t="s">
        <v>95</v>
      </c>
      <c r="J3576" t="s">
        <v>33</v>
      </c>
      <c r="K3576" t="s">
        <v>22</v>
      </c>
      <c r="L3576" t="s">
        <v>41</v>
      </c>
      <c r="M3576">
        <f t="shared" si="222"/>
        <v>0</v>
      </c>
      <c r="N3576" t="s">
        <v>24</v>
      </c>
      <c r="O3576" t="s">
        <v>67</v>
      </c>
      <c r="P3576">
        <f t="shared" si="223"/>
        <v>26660</v>
      </c>
      <c r="Q3576">
        <v>31000</v>
      </c>
      <c r="R3576">
        <v>303</v>
      </c>
      <c r="S3576">
        <f t="shared" si="224"/>
        <v>3.6</v>
      </c>
    </row>
    <row r="3577" spans="1:19" x14ac:dyDescent="0.25">
      <c r="A3577" t="s">
        <v>277</v>
      </c>
      <c r="B3577" t="s">
        <v>3463</v>
      </c>
      <c r="C3577">
        <v>2021</v>
      </c>
      <c r="D3577">
        <f t="shared" si="221"/>
        <v>11909.116</v>
      </c>
      <c r="E3577">
        <v>7400</v>
      </c>
      <c r="F3577" t="s">
        <v>7449</v>
      </c>
      <c r="G3577" t="s">
        <v>29</v>
      </c>
      <c r="H3577" t="s">
        <v>6989</v>
      </c>
      <c r="I3577" t="s">
        <v>95</v>
      </c>
      <c r="J3577" t="s">
        <v>214</v>
      </c>
      <c r="K3577" t="s">
        <v>22</v>
      </c>
      <c r="M3577">
        <f t="shared" si="222"/>
        <v>0</v>
      </c>
      <c r="O3577" t="s">
        <v>7450</v>
      </c>
      <c r="P3577">
        <f t="shared" si="223"/>
        <v>100619.14</v>
      </c>
      <c r="Q3577">
        <v>116999</v>
      </c>
      <c r="R3577">
        <v>379</v>
      </c>
      <c r="S3577">
        <f t="shared" si="224"/>
        <v>3</v>
      </c>
    </row>
    <row r="3578" spans="1:19" x14ac:dyDescent="0.25">
      <c r="A3578" t="s">
        <v>328</v>
      </c>
      <c r="B3578" t="s">
        <v>7451</v>
      </c>
      <c r="C3578">
        <v>2012</v>
      </c>
      <c r="D3578">
        <f t="shared" si="221"/>
        <v>111044.46</v>
      </c>
      <c r="E3578">
        <v>69000</v>
      </c>
      <c r="F3578" t="s">
        <v>180</v>
      </c>
      <c r="G3578" t="s">
        <v>29</v>
      </c>
      <c r="H3578" t="s">
        <v>479</v>
      </c>
      <c r="I3578" t="s">
        <v>72</v>
      </c>
      <c r="J3578" t="s">
        <v>61</v>
      </c>
      <c r="K3578" t="s">
        <v>22</v>
      </c>
      <c r="L3578" t="s">
        <v>23</v>
      </c>
      <c r="M3578">
        <f t="shared" si="222"/>
        <v>1</v>
      </c>
      <c r="N3578" t="s">
        <v>24</v>
      </c>
      <c r="O3578" t="s">
        <v>215</v>
      </c>
      <c r="P3578">
        <f t="shared" si="223"/>
        <v>13674</v>
      </c>
      <c r="Q3578">
        <v>15900</v>
      </c>
      <c r="R3578">
        <v>300</v>
      </c>
      <c r="S3578">
        <f t="shared" si="224"/>
        <v>3</v>
      </c>
    </row>
    <row r="3579" spans="1:19" x14ac:dyDescent="0.25">
      <c r="A3579" t="s">
        <v>35</v>
      </c>
      <c r="B3579" t="s">
        <v>1265</v>
      </c>
      <c r="C3579">
        <v>2005</v>
      </c>
      <c r="D3579">
        <f t="shared" si="221"/>
        <v>318649.32</v>
      </c>
      <c r="E3579">
        <v>198000</v>
      </c>
      <c r="F3579" t="s">
        <v>4898</v>
      </c>
      <c r="G3579" t="s">
        <v>29</v>
      </c>
      <c r="H3579" t="s">
        <v>2357</v>
      </c>
      <c r="I3579" t="s">
        <v>247</v>
      </c>
      <c r="J3579" t="s">
        <v>33</v>
      </c>
      <c r="K3579" t="s">
        <v>33</v>
      </c>
      <c r="L3579" t="s">
        <v>23</v>
      </c>
      <c r="M3579">
        <f t="shared" si="222"/>
        <v>1</v>
      </c>
      <c r="N3579" t="s">
        <v>24</v>
      </c>
      <c r="O3579" t="s">
        <v>49</v>
      </c>
      <c r="P3579">
        <f t="shared" si="223"/>
        <v>13330</v>
      </c>
      <c r="Q3579">
        <v>15500</v>
      </c>
      <c r="R3579">
        <v>270</v>
      </c>
      <c r="S3579">
        <f t="shared" si="224"/>
        <v>4.7</v>
      </c>
    </row>
    <row r="3580" spans="1:19" x14ac:dyDescent="0.25">
      <c r="A3580" t="s">
        <v>277</v>
      </c>
      <c r="B3580" t="s">
        <v>4365</v>
      </c>
      <c r="C3580">
        <v>2015</v>
      </c>
      <c r="D3580">
        <f t="shared" si="221"/>
        <v>37980.423999999999</v>
      </c>
      <c r="E3580">
        <v>23600</v>
      </c>
      <c r="F3580" t="s">
        <v>3016</v>
      </c>
      <c r="G3580" t="s">
        <v>29</v>
      </c>
      <c r="H3580" t="s">
        <v>7452</v>
      </c>
      <c r="I3580" t="s">
        <v>653</v>
      </c>
      <c r="J3580" t="s">
        <v>214</v>
      </c>
      <c r="K3580" t="s">
        <v>22</v>
      </c>
      <c r="L3580" t="s">
        <v>41</v>
      </c>
      <c r="M3580">
        <f t="shared" si="222"/>
        <v>0</v>
      </c>
      <c r="N3580" t="s">
        <v>24</v>
      </c>
      <c r="O3580" t="s">
        <v>7453</v>
      </c>
      <c r="P3580">
        <f t="shared" si="223"/>
        <v>114294</v>
      </c>
      <c r="Q3580">
        <v>132900</v>
      </c>
      <c r="R3580">
        <v>430</v>
      </c>
      <c r="S3580">
        <f t="shared" si="224"/>
        <v>3.8</v>
      </c>
    </row>
    <row r="3581" spans="1:19" x14ac:dyDescent="0.25">
      <c r="A3581" t="s">
        <v>328</v>
      </c>
      <c r="B3581" t="s">
        <v>3510</v>
      </c>
      <c r="C3581">
        <v>2008</v>
      </c>
      <c r="D3581">
        <f t="shared" si="221"/>
        <v>273587.8</v>
      </c>
      <c r="E3581">
        <v>170000</v>
      </c>
      <c r="F3581" t="s">
        <v>4067</v>
      </c>
      <c r="G3581" t="s">
        <v>29</v>
      </c>
      <c r="H3581" t="s">
        <v>817</v>
      </c>
      <c r="I3581" t="s">
        <v>21</v>
      </c>
      <c r="J3581" t="s">
        <v>118</v>
      </c>
      <c r="K3581" t="s">
        <v>146</v>
      </c>
      <c r="L3581" t="s">
        <v>41</v>
      </c>
      <c r="M3581">
        <f t="shared" si="222"/>
        <v>0</v>
      </c>
      <c r="N3581" t="s">
        <v>24</v>
      </c>
      <c r="O3581" t="s">
        <v>763</v>
      </c>
      <c r="P3581">
        <f t="shared" si="223"/>
        <v>6020</v>
      </c>
      <c r="Q3581">
        <v>7000</v>
      </c>
      <c r="R3581">
        <v>235</v>
      </c>
      <c r="S3581">
        <f t="shared" si="224"/>
        <v>3.2</v>
      </c>
    </row>
    <row r="3582" spans="1:19" x14ac:dyDescent="0.25">
      <c r="A3582" t="s">
        <v>130</v>
      </c>
      <c r="B3582" t="s">
        <v>7454</v>
      </c>
      <c r="C3582">
        <v>2008</v>
      </c>
      <c r="D3582">
        <f t="shared" si="221"/>
        <v>123114.51</v>
      </c>
      <c r="E3582">
        <v>76500</v>
      </c>
      <c r="F3582" t="s">
        <v>4441</v>
      </c>
      <c r="G3582" t="s">
        <v>29</v>
      </c>
      <c r="H3582" t="s">
        <v>351</v>
      </c>
      <c r="I3582" t="s">
        <v>134</v>
      </c>
      <c r="J3582" t="s">
        <v>61</v>
      </c>
      <c r="K3582" t="s">
        <v>214</v>
      </c>
      <c r="L3582" t="s">
        <v>23</v>
      </c>
      <c r="M3582">
        <f t="shared" si="222"/>
        <v>1</v>
      </c>
      <c r="N3582" t="s">
        <v>24</v>
      </c>
      <c r="O3582" t="s">
        <v>1815</v>
      </c>
      <c r="P3582">
        <f t="shared" si="223"/>
        <v>24080</v>
      </c>
      <c r="Q3582">
        <v>28000</v>
      </c>
      <c r="R3582">
        <v>306</v>
      </c>
      <c r="S3582">
        <f t="shared" si="224"/>
        <v>3.5</v>
      </c>
    </row>
    <row r="3583" spans="1:19" x14ac:dyDescent="0.25">
      <c r="A3583" t="s">
        <v>277</v>
      </c>
      <c r="B3583" t="s">
        <v>5133</v>
      </c>
      <c r="C3583">
        <v>2007</v>
      </c>
      <c r="D3583">
        <f t="shared" si="221"/>
        <v>118286.49</v>
      </c>
      <c r="E3583">
        <v>73500</v>
      </c>
      <c r="F3583" t="s">
        <v>1516</v>
      </c>
      <c r="G3583" t="s">
        <v>29</v>
      </c>
      <c r="H3583" t="s">
        <v>5649</v>
      </c>
      <c r="I3583" t="s">
        <v>247</v>
      </c>
      <c r="J3583" t="s">
        <v>22</v>
      </c>
      <c r="K3583" t="s">
        <v>22</v>
      </c>
      <c r="L3583" t="s">
        <v>41</v>
      </c>
      <c r="M3583">
        <f t="shared" si="222"/>
        <v>0</v>
      </c>
      <c r="N3583" t="s">
        <v>24</v>
      </c>
      <c r="O3583" t="s">
        <v>7455</v>
      </c>
      <c r="P3583">
        <f t="shared" si="223"/>
        <v>64929.14</v>
      </c>
      <c r="Q3583">
        <v>75499</v>
      </c>
      <c r="R3583">
        <v>480</v>
      </c>
      <c r="S3583">
        <f t="shared" si="224"/>
        <v>3.6</v>
      </c>
    </row>
    <row r="3584" spans="1:19" x14ac:dyDescent="0.25">
      <c r="A3584" t="s">
        <v>84</v>
      </c>
      <c r="B3584" t="s">
        <v>7456</v>
      </c>
      <c r="C3584">
        <v>2020</v>
      </c>
      <c r="D3584">
        <f t="shared" si="221"/>
        <v>46670.86</v>
      </c>
      <c r="E3584">
        <v>29000</v>
      </c>
      <c r="F3584" t="s">
        <v>1736</v>
      </c>
      <c r="G3584" t="s">
        <v>46</v>
      </c>
      <c r="H3584" t="s">
        <v>6574</v>
      </c>
      <c r="I3584" t="s">
        <v>72</v>
      </c>
      <c r="J3584" t="s">
        <v>22</v>
      </c>
      <c r="K3584" t="s">
        <v>22</v>
      </c>
      <c r="L3584" t="s">
        <v>41</v>
      </c>
      <c r="M3584">
        <f t="shared" si="222"/>
        <v>0</v>
      </c>
      <c r="N3584" t="s">
        <v>24</v>
      </c>
      <c r="O3584" t="s">
        <v>4012</v>
      </c>
      <c r="P3584">
        <f t="shared" si="223"/>
        <v>60200</v>
      </c>
      <c r="Q3584">
        <v>70000</v>
      </c>
      <c r="R3584">
        <v>355</v>
      </c>
      <c r="S3584">
        <f t="shared" si="224"/>
        <v>3</v>
      </c>
    </row>
    <row r="3585" spans="1:19" x14ac:dyDescent="0.25">
      <c r="A3585" t="s">
        <v>277</v>
      </c>
      <c r="B3585" t="s">
        <v>7457</v>
      </c>
      <c r="C3585">
        <v>2017</v>
      </c>
      <c r="D3585">
        <f t="shared" si="221"/>
        <v>111694.63335999999</v>
      </c>
      <c r="E3585">
        <v>69404</v>
      </c>
      <c r="F3585" t="s">
        <v>7458</v>
      </c>
      <c r="G3585" t="s">
        <v>331</v>
      </c>
      <c r="H3585" t="s">
        <v>597</v>
      </c>
      <c r="I3585" t="s">
        <v>95</v>
      </c>
      <c r="J3585" t="s">
        <v>22</v>
      </c>
      <c r="K3585" t="s">
        <v>146</v>
      </c>
      <c r="L3585" t="s">
        <v>23</v>
      </c>
      <c r="M3585">
        <f t="shared" si="222"/>
        <v>1</v>
      </c>
      <c r="N3585" t="s">
        <v>24</v>
      </c>
      <c r="O3585" t="s">
        <v>1090</v>
      </c>
      <c r="P3585">
        <f t="shared" si="223"/>
        <v>25370</v>
      </c>
      <c r="Q3585">
        <v>29500</v>
      </c>
      <c r="R3585">
        <v>416</v>
      </c>
      <c r="S3585">
        <f t="shared" si="224"/>
        <v>3</v>
      </c>
    </row>
    <row r="3586" spans="1:19" x14ac:dyDescent="0.25">
      <c r="A3586" t="s">
        <v>35</v>
      </c>
      <c r="B3586" t="s">
        <v>349</v>
      </c>
      <c r="C3586">
        <v>2007</v>
      </c>
      <c r="D3586">
        <f t="shared" si="221"/>
        <v>165762.01999999999</v>
      </c>
      <c r="E3586">
        <v>103000</v>
      </c>
      <c r="F3586" t="s">
        <v>1685</v>
      </c>
      <c r="G3586" t="s">
        <v>29</v>
      </c>
      <c r="H3586" t="s">
        <v>351</v>
      </c>
      <c r="I3586" t="s">
        <v>21</v>
      </c>
      <c r="J3586" t="s">
        <v>214</v>
      </c>
      <c r="K3586" t="s">
        <v>146</v>
      </c>
      <c r="L3586" t="s">
        <v>23</v>
      </c>
      <c r="M3586">
        <f t="shared" si="222"/>
        <v>1</v>
      </c>
      <c r="N3586" t="s">
        <v>24</v>
      </c>
      <c r="O3586" t="s">
        <v>1671</v>
      </c>
      <c r="P3586">
        <f t="shared" si="223"/>
        <v>11094</v>
      </c>
      <c r="Q3586">
        <v>12900</v>
      </c>
      <c r="R3586">
        <v>306</v>
      </c>
      <c r="S3586">
        <f t="shared" si="224"/>
        <v>3.5</v>
      </c>
    </row>
    <row r="3587" spans="1:19" x14ac:dyDescent="0.25">
      <c r="A3587" t="s">
        <v>277</v>
      </c>
      <c r="B3587" t="s">
        <v>2161</v>
      </c>
      <c r="C3587">
        <v>2015</v>
      </c>
      <c r="D3587">
        <f t="shared" ref="D3587:D3650" si="225">E3587*1.60934</f>
        <v>113458.47</v>
      </c>
      <c r="E3587">
        <v>70500</v>
      </c>
      <c r="F3587" t="s">
        <v>6442</v>
      </c>
      <c r="G3587" t="s">
        <v>29</v>
      </c>
      <c r="H3587" t="s">
        <v>410</v>
      </c>
      <c r="I3587" t="s">
        <v>107</v>
      </c>
      <c r="J3587" t="s">
        <v>61</v>
      </c>
      <c r="K3587" t="s">
        <v>22</v>
      </c>
      <c r="L3587" t="s">
        <v>23</v>
      </c>
      <c r="M3587">
        <f t="shared" ref="M3587:M3650" si="226">IF(ISNUMBER(SEARCH("At least 1 accident or damage reported", L3587)), 1, 0)</f>
        <v>1</v>
      </c>
      <c r="N3587" t="s">
        <v>24</v>
      </c>
      <c r="O3587" t="s">
        <v>741</v>
      </c>
      <c r="P3587">
        <f t="shared" ref="P3587:P3650" si="227">Q3587*0.86</f>
        <v>22790</v>
      </c>
      <c r="Q3587">
        <v>26500</v>
      </c>
      <c r="R3587">
        <v>340</v>
      </c>
      <c r="S3587">
        <f t="shared" ref="S3587:S3650" si="228">VALUE(SUBSTITUTE(MID(H3587, SEARCH("L", H3587)-4, 4), "L", ""))</f>
        <v>3</v>
      </c>
    </row>
    <row r="3588" spans="1:19" x14ac:dyDescent="0.25">
      <c r="A3588" t="s">
        <v>84</v>
      </c>
      <c r="B3588" t="s">
        <v>3692</v>
      </c>
      <c r="C3588">
        <v>2016</v>
      </c>
      <c r="D3588">
        <f t="shared" si="225"/>
        <v>102997.75999999999</v>
      </c>
      <c r="E3588">
        <v>64000</v>
      </c>
      <c r="F3588" t="s">
        <v>1263</v>
      </c>
      <c r="G3588" t="s">
        <v>29</v>
      </c>
      <c r="H3588" t="s">
        <v>3344</v>
      </c>
      <c r="I3588" t="s">
        <v>107</v>
      </c>
      <c r="J3588" t="s">
        <v>118</v>
      </c>
      <c r="K3588" t="s">
        <v>118</v>
      </c>
      <c r="L3588" t="s">
        <v>41</v>
      </c>
      <c r="M3588">
        <f t="shared" si="226"/>
        <v>0</v>
      </c>
      <c r="N3588" t="s">
        <v>24</v>
      </c>
      <c r="O3588" t="s">
        <v>4451</v>
      </c>
      <c r="P3588">
        <f t="shared" si="227"/>
        <v>31815.7</v>
      </c>
      <c r="Q3588">
        <v>36995</v>
      </c>
      <c r="R3588">
        <v>510</v>
      </c>
      <c r="S3588">
        <f t="shared" si="228"/>
        <v>5</v>
      </c>
    </row>
    <row r="3589" spans="1:19" x14ac:dyDescent="0.25">
      <c r="A3589" t="s">
        <v>503</v>
      </c>
      <c r="B3589" t="s">
        <v>5872</v>
      </c>
      <c r="C3589">
        <v>2018</v>
      </c>
      <c r="D3589">
        <f t="shared" si="225"/>
        <v>102128.7164</v>
      </c>
      <c r="E3589">
        <v>63460</v>
      </c>
      <c r="F3589" t="s">
        <v>7459</v>
      </c>
      <c r="G3589" t="s">
        <v>19</v>
      </c>
      <c r="H3589" t="s">
        <v>7460</v>
      </c>
      <c r="I3589" t="s">
        <v>72</v>
      </c>
      <c r="J3589" t="s">
        <v>118</v>
      </c>
      <c r="K3589" t="s">
        <v>146</v>
      </c>
      <c r="L3589" t="s">
        <v>41</v>
      </c>
      <c r="M3589">
        <f t="shared" si="226"/>
        <v>0</v>
      </c>
      <c r="N3589" t="s">
        <v>24</v>
      </c>
      <c r="O3589" t="s">
        <v>1590</v>
      </c>
      <c r="P3589">
        <f t="shared" si="227"/>
        <v>28380</v>
      </c>
      <c r="Q3589">
        <v>33000</v>
      </c>
      <c r="R3589">
        <v>341</v>
      </c>
      <c r="S3589">
        <f t="shared" si="228"/>
        <v>6</v>
      </c>
    </row>
    <row r="3590" spans="1:19" x14ac:dyDescent="0.25">
      <c r="A3590" t="s">
        <v>97</v>
      </c>
      <c r="B3590" t="s">
        <v>712</v>
      </c>
      <c r="C3590">
        <v>2018</v>
      </c>
      <c r="D3590">
        <f t="shared" si="225"/>
        <v>51819.138659999997</v>
      </c>
      <c r="E3590">
        <v>32199</v>
      </c>
      <c r="F3590" t="s">
        <v>7461</v>
      </c>
      <c r="G3590" t="s">
        <v>29</v>
      </c>
      <c r="H3590" t="s">
        <v>3431</v>
      </c>
      <c r="I3590" t="s">
        <v>72</v>
      </c>
      <c r="J3590" t="s">
        <v>61</v>
      </c>
      <c r="K3590" t="s">
        <v>22</v>
      </c>
      <c r="L3590" t="s">
        <v>41</v>
      </c>
      <c r="M3590">
        <f t="shared" si="226"/>
        <v>0</v>
      </c>
      <c r="N3590" t="s">
        <v>24</v>
      </c>
      <c r="O3590" t="s">
        <v>2980</v>
      </c>
      <c r="P3590">
        <f t="shared" si="227"/>
        <v>30530</v>
      </c>
      <c r="Q3590">
        <v>35500</v>
      </c>
      <c r="R3590">
        <v>270</v>
      </c>
      <c r="S3590">
        <f t="shared" si="228"/>
        <v>4</v>
      </c>
    </row>
    <row r="3591" spans="1:19" x14ac:dyDescent="0.25">
      <c r="A3591" t="s">
        <v>26</v>
      </c>
      <c r="B3591" t="s">
        <v>27</v>
      </c>
      <c r="C3591">
        <v>2020</v>
      </c>
      <c r="D3591">
        <f t="shared" si="225"/>
        <v>111828.20858000001</v>
      </c>
      <c r="E3591">
        <v>69487</v>
      </c>
      <c r="F3591" t="s">
        <v>7462</v>
      </c>
      <c r="G3591" t="s">
        <v>29</v>
      </c>
      <c r="H3591" t="s">
        <v>2843</v>
      </c>
      <c r="I3591" t="s">
        <v>72</v>
      </c>
      <c r="J3591" t="s">
        <v>118</v>
      </c>
      <c r="K3591" t="s">
        <v>22</v>
      </c>
      <c r="L3591" t="s">
        <v>41</v>
      </c>
      <c r="M3591">
        <f t="shared" si="226"/>
        <v>0</v>
      </c>
      <c r="N3591" t="s">
        <v>24</v>
      </c>
      <c r="O3591" t="s">
        <v>675</v>
      </c>
      <c r="P3591">
        <f t="shared" si="227"/>
        <v>27520</v>
      </c>
      <c r="Q3591">
        <v>32000</v>
      </c>
      <c r="R3591">
        <v>291</v>
      </c>
      <c r="S3591">
        <f t="shared" si="228"/>
        <v>3.8</v>
      </c>
    </row>
    <row r="3592" spans="1:19" x14ac:dyDescent="0.25">
      <c r="A3592" t="s">
        <v>503</v>
      </c>
      <c r="B3592" t="s">
        <v>7074</v>
      </c>
      <c r="C3592">
        <v>2015</v>
      </c>
      <c r="D3592">
        <f t="shared" si="225"/>
        <v>138403.24</v>
      </c>
      <c r="E3592">
        <v>86000</v>
      </c>
      <c r="F3592" t="s">
        <v>674</v>
      </c>
      <c r="G3592" t="s">
        <v>245</v>
      </c>
      <c r="H3592" t="s">
        <v>3293</v>
      </c>
      <c r="I3592" t="s">
        <v>72</v>
      </c>
      <c r="J3592" t="s">
        <v>33</v>
      </c>
      <c r="K3592" t="s">
        <v>108</v>
      </c>
      <c r="L3592" t="s">
        <v>41</v>
      </c>
      <c r="M3592">
        <f t="shared" si="226"/>
        <v>0</v>
      </c>
      <c r="N3592" t="s">
        <v>24</v>
      </c>
      <c r="O3592" t="s">
        <v>1032</v>
      </c>
      <c r="P3592">
        <f t="shared" si="227"/>
        <v>42140</v>
      </c>
      <c r="Q3592">
        <v>49000</v>
      </c>
      <c r="R3592">
        <v>397</v>
      </c>
      <c r="S3592">
        <f t="shared" si="228"/>
        <v>6.6</v>
      </c>
    </row>
    <row r="3593" spans="1:19" x14ac:dyDescent="0.25">
      <c r="A3593" t="s">
        <v>142</v>
      </c>
      <c r="B3593" t="s">
        <v>143</v>
      </c>
      <c r="C3593">
        <v>2022</v>
      </c>
      <c r="D3593">
        <f t="shared" si="225"/>
        <v>14049.538199999999</v>
      </c>
      <c r="E3593">
        <v>8730</v>
      </c>
      <c r="F3593" t="s">
        <v>7463</v>
      </c>
      <c r="G3593" t="s">
        <v>29</v>
      </c>
      <c r="H3593" t="s">
        <v>159</v>
      </c>
      <c r="I3593" t="s">
        <v>31</v>
      </c>
      <c r="J3593" t="s">
        <v>7464</v>
      </c>
      <c r="K3593" t="s">
        <v>214</v>
      </c>
      <c r="L3593" t="s">
        <v>41</v>
      </c>
      <c r="M3593">
        <f t="shared" si="226"/>
        <v>0</v>
      </c>
      <c r="O3593" t="s">
        <v>7465</v>
      </c>
      <c r="P3593">
        <f t="shared" si="227"/>
        <v>41468.339999999997</v>
      </c>
      <c r="Q3593">
        <v>48219</v>
      </c>
      <c r="R3593" t="e">
        <v>#VALUE!</v>
      </c>
      <c r="S3593" t="e">
        <f t="shared" si="228"/>
        <v>#VALUE!</v>
      </c>
    </row>
    <row r="3594" spans="1:19" x14ac:dyDescent="0.25">
      <c r="A3594" t="s">
        <v>125</v>
      </c>
      <c r="B3594" t="s">
        <v>7466</v>
      </c>
      <c r="C3594">
        <v>2002</v>
      </c>
      <c r="D3594">
        <f t="shared" si="225"/>
        <v>112653.8</v>
      </c>
      <c r="E3594">
        <v>70000</v>
      </c>
      <c r="F3594" t="s">
        <v>229</v>
      </c>
      <c r="G3594" t="s">
        <v>29</v>
      </c>
      <c r="H3594" t="s">
        <v>5866</v>
      </c>
      <c r="I3594" t="s">
        <v>72</v>
      </c>
      <c r="J3594" t="s">
        <v>214</v>
      </c>
      <c r="K3594" t="s">
        <v>146</v>
      </c>
      <c r="L3594" t="s">
        <v>23</v>
      </c>
      <c r="M3594">
        <f t="shared" si="226"/>
        <v>1</v>
      </c>
      <c r="N3594" t="s">
        <v>24</v>
      </c>
      <c r="O3594" t="s">
        <v>4141</v>
      </c>
      <c r="P3594">
        <f t="shared" si="227"/>
        <v>6880</v>
      </c>
      <c r="Q3594">
        <v>8000</v>
      </c>
      <c r="R3594">
        <v>175</v>
      </c>
      <c r="S3594">
        <f t="shared" si="228"/>
        <v>3.9</v>
      </c>
    </row>
    <row r="3595" spans="1:19" x14ac:dyDescent="0.25">
      <c r="A3595" t="s">
        <v>148</v>
      </c>
      <c r="B3595" t="s">
        <v>6804</v>
      </c>
      <c r="C3595">
        <v>2017</v>
      </c>
      <c r="D3595">
        <f t="shared" si="225"/>
        <v>112653.8</v>
      </c>
      <c r="E3595">
        <v>70000</v>
      </c>
      <c r="F3595" t="s">
        <v>229</v>
      </c>
      <c r="G3595" t="s">
        <v>29</v>
      </c>
      <c r="H3595" t="s">
        <v>128</v>
      </c>
      <c r="I3595" t="s">
        <v>21</v>
      </c>
      <c r="J3595" t="s">
        <v>118</v>
      </c>
      <c r="K3595" t="s">
        <v>33</v>
      </c>
      <c r="L3595" t="s">
        <v>23</v>
      </c>
      <c r="M3595">
        <f t="shared" si="226"/>
        <v>1</v>
      </c>
      <c r="N3595" t="s">
        <v>24</v>
      </c>
      <c r="O3595" t="s">
        <v>3926</v>
      </c>
      <c r="P3595">
        <f t="shared" si="227"/>
        <v>15394</v>
      </c>
      <c r="Q3595">
        <v>17900</v>
      </c>
      <c r="R3595">
        <v>305</v>
      </c>
      <c r="S3595">
        <f t="shared" si="228"/>
        <v>3.6</v>
      </c>
    </row>
    <row r="3596" spans="1:19" x14ac:dyDescent="0.25">
      <c r="A3596" t="s">
        <v>50</v>
      </c>
      <c r="B3596" t="s">
        <v>4060</v>
      </c>
      <c r="C3596">
        <v>2015</v>
      </c>
      <c r="D3596">
        <f t="shared" si="225"/>
        <v>134251.1428</v>
      </c>
      <c r="E3596">
        <v>83420</v>
      </c>
      <c r="F3596" t="s">
        <v>7467</v>
      </c>
      <c r="G3596" t="s">
        <v>19</v>
      </c>
      <c r="H3596" t="s">
        <v>4061</v>
      </c>
      <c r="I3596" t="s">
        <v>95</v>
      </c>
      <c r="J3596" t="s">
        <v>214</v>
      </c>
      <c r="K3596" t="s">
        <v>33</v>
      </c>
      <c r="L3596" t="s">
        <v>23</v>
      </c>
      <c r="M3596">
        <f t="shared" si="226"/>
        <v>1</v>
      </c>
      <c r="N3596" t="s">
        <v>24</v>
      </c>
      <c r="O3596" t="s">
        <v>1236</v>
      </c>
      <c r="P3596">
        <f t="shared" si="227"/>
        <v>13760</v>
      </c>
      <c r="Q3596">
        <v>16000</v>
      </c>
      <c r="R3596">
        <v>220</v>
      </c>
      <c r="S3596">
        <f t="shared" si="228"/>
        <v>2</v>
      </c>
    </row>
    <row r="3597" spans="1:19" x14ac:dyDescent="0.25">
      <c r="A3597" t="s">
        <v>130</v>
      </c>
      <c r="B3597" t="s">
        <v>7468</v>
      </c>
      <c r="C3597">
        <v>2003</v>
      </c>
      <c r="D3597">
        <f t="shared" si="225"/>
        <v>304165.26</v>
      </c>
      <c r="E3597">
        <v>189000</v>
      </c>
      <c r="F3597" t="s">
        <v>7469</v>
      </c>
      <c r="G3597" t="s">
        <v>29</v>
      </c>
      <c r="H3597" t="s">
        <v>3688</v>
      </c>
      <c r="I3597" t="s">
        <v>72</v>
      </c>
      <c r="J3597" t="s">
        <v>61</v>
      </c>
      <c r="K3597" t="s">
        <v>146</v>
      </c>
      <c r="L3597" t="s">
        <v>23</v>
      </c>
      <c r="M3597">
        <f t="shared" si="226"/>
        <v>1</v>
      </c>
      <c r="N3597" t="s">
        <v>24</v>
      </c>
      <c r="O3597" t="s">
        <v>7470</v>
      </c>
      <c r="P3597">
        <f t="shared" si="227"/>
        <v>2493.14</v>
      </c>
      <c r="Q3597">
        <v>2899</v>
      </c>
      <c r="R3597">
        <v>175</v>
      </c>
      <c r="S3597">
        <f t="shared" si="228"/>
        <v>2.5</v>
      </c>
    </row>
    <row r="3598" spans="1:19" x14ac:dyDescent="0.25">
      <c r="A3598" t="s">
        <v>277</v>
      </c>
      <c r="B3598" t="s">
        <v>1186</v>
      </c>
      <c r="C3598">
        <v>2017</v>
      </c>
      <c r="D3598">
        <f t="shared" si="225"/>
        <v>50694.21</v>
      </c>
      <c r="E3598">
        <v>31500</v>
      </c>
      <c r="F3598" t="s">
        <v>2160</v>
      </c>
      <c r="G3598" t="s">
        <v>29</v>
      </c>
      <c r="H3598" t="s">
        <v>4150</v>
      </c>
      <c r="I3598" t="s">
        <v>48</v>
      </c>
      <c r="J3598" t="s">
        <v>40</v>
      </c>
      <c r="K3598" t="s">
        <v>214</v>
      </c>
      <c r="L3598" t="s">
        <v>41</v>
      </c>
      <c r="M3598">
        <f t="shared" si="226"/>
        <v>0</v>
      </c>
      <c r="N3598" t="s">
        <v>24</v>
      </c>
      <c r="O3598" t="s">
        <v>7471</v>
      </c>
      <c r="P3598">
        <f t="shared" si="227"/>
        <v>83897.3</v>
      </c>
      <c r="Q3598">
        <v>97555</v>
      </c>
      <c r="R3598">
        <v>420</v>
      </c>
      <c r="S3598">
        <f t="shared" si="228"/>
        <v>3</v>
      </c>
    </row>
    <row r="3599" spans="1:19" x14ac:dyDescent="0.25">
      <c r="A3599" t="s">
        <v>68</v>
      </c>
      <c r="B3599" t="s">
        <v>6784</v>
      </c>
      <c r="C3599">
        <v>2015</v>
      </c>
      <c r="D3599">
        <f t="shared" si="225"/>
        <v>138026.65444000001</v>
      </c>
      <c r="E3599">
        <v>85766</v>
      </c>
      <c r="F3599" t="s">
        <v>7472</v>
      </c>
      <c r="G3599" t="s">
        <v>29</v>
      </c>
      <c r="H3599" t="s">
        <v>230</v>
      </c>
      <c r="I3599" t="s">
        <v>72</v>
      </c>
      <c r="J3599" t="s">
        <v>33</v>
      </c>
      <c r="K3599" t="s">
        <v>22</v>
      </c>
      <c r="L3599" t="s">
        <v>41</v>
      </c>
      <c r="M3599">
        <f t="shared" si="226"/>
        <v>0</v>
      </c>
      <c r="N3599" t="s">
        <v>24</v>
      </c>
      <c r="O3599" t="s">
        <v>2056</v>
      </c>
      <c r="P3599">
        <f t="shared" si="227"/>
        <v>11180</v>
      </c>
      <c r="Q3599">
        <v>13000</v>
      </c>
      <c r="R3599">
        <v>240</v>
      </c>
      <c r="S3599">
        <f t="shared" si="228"/>
        <v>2</v>
      </c>
    </row>
    <row r="3600" spans="1:19" x14ac:dyDescent="0.25">
      <c r="A3600" t="s">
        <v>503</v>
      </c>
      <c r="B3600" t="s">
        <v>2487</v>
      </c>
      <c r="C3600">
        <v>2018</v>
      </c>
      <c r="D3600">
        <f t="shared" si="225"/>
        <v>149346.75200000001</v>
      </c>
      <c r="E3600">
        <v>92800</v>
      </c>
      <c r="F3600" t="s">
        <v>5496</v>
      </c>
      <c r="G3600" t="s">
        <v>29</v>
      </c>
      <c r="H3600" t="s">
        <v>1808</v>
      </c>
      <c r="I3600" t="s">
        <v>165</v>
      </c>
      <c r="J3600" t="s">
        <v>118</v>
      </c>
      <c r="K3600" t="s">
        <v>22</v>
      </c>
      <c r="L3600" t="s">
        <v>41</v>
      </c>
      <c r="M3600">
        <f t="shared" si="226"/>
        <v>0</v>
      </c>
      <c r="N3600" t="s">
        <v>24</v>
      </c>
      <c r="O3600" t="s">
        <v>457</v>
      </c>
      <c r="P3600">
        <f t="shared" si="227"/>
        <v>29240</v>
      </c>
      <c r="Q3600">
        <v>34000</v>
      </c>
      <c r="R3600">
        <v>420</v>
      </c>
      <c r="S3600">
        <f t="shared" si="228"/>
        <v>6.2</v>
      </c>
    </row>
    <row r="3601" spans="1:19" x14ac:dyDescent="0.25">
      <c r="A3601" t="s">
        <v>84</v>
      </c>
      <c r="B3601" t="s">
        <v>3157</v>
      </c>
      <c r="C3601">
        <v>2021</v>
      </c>
      <c r="D3601">
        <f t="shared" si="225"/>
        <v>22482.479800000001</v>
      </c>
      <c r="E3601">
        <v>13970</v>
      </c>
      <c r="F3601" t="s">
        <v>7473</v>
      </c>
      <c r="G3601" t="s">
        <v>46</v>
      </c>
      <c r="H3601" t="s">
        <v>3053</v>
      </c>
      <c r="I3601" t="s">
        <v>72</v>
      </c>
      <c r="J3601" t="s">
        <v>33</v>
      </c>
      <c r="K3601" t="s">
        <v>22</v>
      </c>
      <c r="L3601" t="s">
        <v>41</v>
      </c>
      <c r="M3601">
        <f t="shared" si="226"/>
        <v>0</v>
      </c>
      <c r="N3601" t="s">
        <v>24</v>
      </c>
      <c r="O3601" t="s">
        <v>1434</v>
      </c>
      <c r="P3601">
        <f t="shared" si="227"/>
        <v>64930</v>
      </c>
      <c r="Q3601">
        <v>75500</v>
      </c>
      <c r="R3601">
        <v>395</v>
      </c>
      <c r="S3601">
        <f t="shared" si="228"/>
        <v>3</v>
      </c>
    </row>
    <row r="3602" spans="1:19" x14ac:dyDescent="0.25">
      <c r="A3602" t="s">
        <v>277</v>
      </c>
      <c r="B3602" t="s">
        <v>6576</v>
      </c>
      <c r="C3602">
        <v>2023</v>
      </c>
      <c r="D3602">
        <f t="shared" si="225"/>
        <v>247.83835999999999</v>
      </c>
      <c r="E3602">
        <v>154</v>
      </c>
      <c r="F3602" t="s">
        <v>7474</v>
      </c>
      <c r="G3602" t="s">
        <v>29</v>
      </c>
      <c r="H3602" t="s">
        <v>808</v>
      </c>
      <c r="I3602" t="s">
        <v>678</v>
      </c>
      <c r="J3602" t="s">
        <v>7475</v>
      </c>
      <c r="K3602" t="s">
        <v>22</v>
      </c>
      <c r="L3602" t="s">
        <v>41</v>
      </c>
      <c r="M3602">
        <f t="shared" si="226"/>
        <v>0</v>
      </c>
      <c r="O3602" t="s">
        <v>7476</v>
      </c>
      <c r="P3602">
        <f t="shared" si="227"/>
        <v>236414</v>
      </c>
      <c r="Q3602">
        <v>274900</v>
      </c>
      <c r="R3602" t="e">
        <v>#VALUE!</v>
      </c>
      <c r="S3602" t="e">
        <f t="shared" si="228"/>
        <v>#VALUE!</v>
      </c>
    </row>
    <row r="3603" spans="1:19" x14ac:dyDescent="0.25">
      <c r="A3603" t="s">
        <v>97</v>
      </c>
      <c r="B3603" t="s">
        <v>738</v>
      </c>
      <c r="C3603">
        <v>2000</v>
      </c>
      <c r="D3603">
        <f t="shared" si="225"/>
        <v>426475.1</v>
      </c>
      <c r="E3603">
        <v>265000</v>
      </c>
      <c r="F3603" t="s">
        <v>7477</v>
      </c>
      <c r="G3603" t="s">
        <v>29</v>
      </c>
      <c r="H3603" t="s">
        <v>754</v>
      </c>
      <c r="I3603" t="s">
        <v>557</v>
      </c>
      <c r="J3603" t="s">
        <v>22</v>
      </c>
      <c r="K3603" t="s">
        <v>146</v>
      </c>
      <c r="L3603" t="s">
        <v>41</v>
      </c>
      <c r="M3603">
        <f t="shared" si="226"/>
        <v>0</v>
      </c>
      <c r="N3603" t="s">
        <v>24</v>
      </c>
      <c r="O3603" t="s">
        <v>49</v>
      </c>
      <c r="P3603">
        <f t="shared" si="227"/>
        <v>13330</v>
      </c>
      <c r="Q3603">
        <v>15500</v>
      </c>
      <c r="R3603">
        <v>230</v>
      </c>
      <c r="S3603">
        <f t="shared" si="228"/>
        <v>4.7</v>
      </c>
    </row>
    <row r="3604" spans="1:19" x14ac:dyDescent="0.25">
      <c r="A3604" t="s">
        <v>794</v>
      </c>
      <c r="B3604" t="s">
        <v>7478</v>
      </c>
      <c r="C3604">
        <v>2011</v>
      </c>
      <c r="D3604">
        <f t="shared" si="225"/>
        <v>153572.87883999999</v>
      </c>
      <c r="E3604">
        <v>95426</v>
      </c>
      <c r="F3604" t="s">
        <v>7479</v>
      </c>
      <c r="G3604" t="s">
        <v>29</v>
      </c>
      <c r="H3604" t="s">
        <v>7480</v>
      </c>
      <c r="I3604" t="s">
        <v>72</v>
      </c>
      <c r="J3604" t="s">
        <v>73</v>
      </c>
      <c r="K3604" t="s">
        <v>33</v>
      </c>
      <c r="L3604" t="s">
        <v>41</v>
      </c>
      <c r="M3604">
        <f t="shared" si="226"/>
        <v>0</v>
      </c>
      <c r="N3604" t="s">
        <v>24</v>
      </c>
      <c r="O3604" t="s">
        <v>4141</v>
      </c>
      <c r="P3604">
        <f t="shared" si="227"/>
        <v>6880</v>
      </c>
      <c r="Q3604">
        <v>8000</v>
      </c>
      <c r="R3604">
        <v>158</v>
      </c>
      <c r="S3604">
        <f t="shared" si="228"/>
        <v>2.4</v>
      </c>
    </row>
    <row r="3605" spans="1:19" x14ac:dyDescent="0.25">
      <c r="A3605" t="s">
        <v>237</v>
      </c>
      <c r="B3605" t="s">
        <v>3736</v>
      </c>
      <c r="C3605">
        <v>2001</v>
      </c>
      <c r="D3605">
        <f t="shared" si="225"/>
        <v>192959.86600000001</v>
      </c>
      <c r="E3605">
        <v>119900</v>
      </c>
      <c r="F3605" t="s">
        <v>7481</v>
      </c>
      <c r="G3605" t="s">
        <v>29</v>
      </c>
      <c r="H3605" t="s">
        <v>230</v>
      </c>
      <c r="I3605" t="s">
        <v>134</v>
      </c>
      <c r="J3605" t="s">
        <v>22</v>
      </c>
      <c r="K3605" t="s">
        <v>214</v>
      </c>
      <c r="L3605" t="s">
        <v>23</v>
      </c>
      <c r="M3605">
        <f t="shared" si="226"/>
        <v>1</v>
      </c>
      <c r="N3605" t="s">
        <v>24</v>
      </c>
      <c r="O3605" t="s">
        <v>546</v>
      </c>
      <c r="P3605">
        <f t="shared" si="227"/>
        <v>15480</v>
      </c>
      <c r="Q3605">
        <v>18000</v>
      </c>
      <c r="R3605">
        <v>240</v>
      </c>
      <c r="S3605">
        <f t="shared" si="228"/>
        <v>2</v>
      </c>
    </row>
    <row r="3606" spans="1:19" x14ac:dyDescent="0.25">
      <c r="A3606" t="s">
        <v>857</v>
      </c>
      <c r="B3606" t="s">
        <v>5074</v>
      </c>
      <c r="C3606">
        <v>2020</v>
      </c>
      <c r="D3606">
        <f t="shared" si="225"/>
        <v>37275.533080000001</v>
      </c>
      <c r="E3606">
        <v>23162</v>
      </c>
      <c r="F3606" t="s">
        <v>7482</v>
      </c>
      <c r="G3606" t="s">
        <v>29</v>
      </c>
      <c r="H3606" t="s">
        <v>1466</v>
      </c>
      <c r="I3606" t="s">
        <v>571</v>
      </c>
      <c r="J3606" t="s">
        <v>3007</v>
      </c>
      <c r="K3606" t="s">
        <v>22</v>
      </c>
      <c r="L3606" t="s">
        <v>41</v>
      </c>
      <c r="M3606">
        <f t="shared" si="226"/>
        <v>0</v>
      </c>
      <c r="N3606" t="s">
        <v>24</v>
      </c>
      <c r="O3606" t="s">
        <v>7483</v>
      </c>
      <c r="P3606">
        <f t="shared" si="227"/>
        <v>21925.7</v>
      </c>
      <c r="Q3606">
        <v>25495</v>
      </c>
      <c r="R3606" t="e">
        <v>#VALUE!</v>
      </c>
      <c r="S3606" t="e">
        <f t="shared" si="228"/>
        <v>#VALUE!</v>
      </c>
    </row>
    <row r="3607" spans="1:19" x14ac:dyDescent="0.25">
      <c r="A3607" t="s">
        <v>68</v>
      </c>
      <c r="B3607" t="s">
        <v>7397</v>
      </c>
      <c r="C3607">
        <v>2023</v>
      </c>
      <c r="D3607">
        <f t="shared" si="225"/>
        <v>6356.893</v>
      </c>
      <c r="E3607">
        <v>3950</v>
      </c>
      <c r="F3607" t="s">
        <v>7484</v>
      </c>
      <c r="G3607" t="s">
        <v>29</v>
      </c>
      <c r="H3607" t="s">
        <v>2224</v>
      </c>
      <c r="I3607" t="s">
        <v>72</v>
      </c>
      <c r="J3607" t="s">
        <v>118</v>
      </c>
      <c r="K3607" t="s">
        <v>40</v>
      </c>
      <c r="L3607" t="s">
        <v>41</v>
      </c>
      <c r="M3607">
        <f t="shared" si="226"/>
        <v>0</v>
      </c>
      <c r="N3607" t="s">
        <v>24</v>
      </c>
      <c r="O3607" t="s">
        <v>7485</v>
      </c>
      <c r="P3607">
        <f t="shared" si="227"/>
        <v>71810</v>
      </c>
      <c r="Q3607">
        <v>83500</v>
      </c>
      <c r="R3607">
        <v>503</v>
      </c>
      <c r="S3607">
        <f t="shared" si="228"/>
        <v>3</v>
      </c>
    </row>
    <row r="3608" spans="1:19" x14ac:dyDescent="0.25">
      <c r="A3608" t="s">
        <v>277</v>
      </c>
      <c r="B3608" t="s">
        <v>1186</v>
      </c>
      <c r="C3608">
        <v>2006</v>
      </c>
      <c r="D3608">
        <f t="shared" si="225"/>
        <v>128747.2</v>
      </c>
      <c r="E3608">
        <v>80000</v>
      </c>
      <c r="F3608" t="s">
        <v>1238</v>
      </c>
      <c r="G3608" t="s">
        <v>29</v>
      </c>
      <c r="H3608" t="s">
        <v>923</v>
      </c>
      <c r="I3608" t="s">
        <v>134</v>
      </c>
      <c r="J3608" t="s">
        <v>22</v>
      </c>
      <c r="K3608" t="s">
        <v>146</v>
      </c>
      <c r="L3608" t="s">
        <v>41</v>
      </c>
      <c r="M3608">
        <f t="shared" si="226"/>
        <v>0</v>
      </c>
      <c r="N3608" t="s">
        <v>24</v>
      </c>
      <c r="O3608" t="s">
        <v>805</v>
      </c>
      <c r="P3608">
        <f t="shared" si="227"/>
        <v>36980</v>
      </c>
      <c r="Q3608">
        <v>43000</v>
      </c>
      <c r="R3608">
        <v>355</v>
      </c>
      <c r="S3608">
        <f t="shared" si="228"/>
        <v>3.8</v>
      </c>
    </row>
    <row r="3609" spans="1:19" x14ac:dyDescent="0.25">
      <c r="A3609" t="s">
        <v>16</v>
      </c>
      <c r="B3609" t="s">
        <v>1603</v>
      </c>
      <c r="C3609">
        <v>2015</v>
      </c>
      <c r="D3609">
        <f t="shared" si="225"/>
        <v>152298.28156</v>
      </c>
      <c r="E3609">
        <v>94634</v>
      </c>
      <c r="F3609" t="s">
        <v>7486</v>
      </c>
      <c r="G3609" t="s">
        <v>19</v>
      </c>
      <c r="H3609" t="s">
        <v>5171</v>
      </c>
      <c r="I3609" t="s">
        <v>72</v>
      </c>
      <c r="J3609" t="s">
        <v>118</v>
      </c>
      <c r="K3609" t="s">
        <v>22</v>
      </c>
      <c r="L3609" t="s">
        <v>23</v>
      </c>
      <c r="M3609">
        <f t="shared" si="226"/>
        <v>1</v>
      </c>
      <c r="N3609" t="s">
        <v>24</v>
      </c>
      <c r="O3609" t="s">
        <v>3537</v>
      </c>
      <c r="P3609">
        <f t="shared" si="227"/>
        <v>27950</v>
      </c>
      <c r="Q3609">
        <v>32500</v>
      </c>
      <c r="R3609">
        <v>385</v>
      </c>
      <c r="S3609">
        <f t="shared" si="228"/>
        <v>6.2</v>
      </c>
    </row>
    <row r="3610" spans="1:19" x14ac:dyDescent="0.25">
      <c r="A3610" t="s">
        <v>148</v>
      </c>
      <c r="B3610" t="s">
        <v>1233</v>
      </c>
      <c r="C3610">
        <v>2007</v>
      </c>
      <c r="D3610">
        <f t="shared" si="225"/>
        <v>104607.1</v>
      </c>
      <c r="E3610">
        <v>65000</v>
      </c>
      <c r="F3610" t="s">
        <v>728</v>
      </c>
      <c r="G3610" t="s">
        <v>29</v>
      </c>
      <c r="H3610" t="s">
        <v>1235</v>
      </c>
      <c r="I3610" t="s">
        <v>21</v>
      </c>
      <c r="J3610" t="s">
        <v>61</v>
      </c>
      <c r="K3610" t="s">
        <v>146</v>
      </c>
      <c r="L3610" t="s">
        <v>23</v>
      </c>
      <c r="M3610">
        <f t="shared" si="226"/>
        <v>1</v>
      </c>
      <c r="N3610" t="s">
        <v>24</v>
      </c>
      <c r="O3610" t="s">
        <v>7487</v>
      </c>
      <c r="P3610">
        <f t="shared" si="227"/>
        <v>29141.1</v>
      </c>
      <c r="Q3610">
        <v>33885</v>
      </c>
      <c r="R3610">
        <v>400</v>
      </c>
      <c r="S3610">
        <f t="shared" si="228"/>
        <v>6</v>
      </c>
    </row>
    <row r="3611" spans="1:19" x14ac:dyDescent="0.25">
      <c r="A3611" t="s">
        <v>35</v>
      </c>
      <c r="B3611" t="s">
        <v>764</v>
      </c>
      <c r="C3611">
        <v>2008</v>
      </c>
      <c r="D3611">
        <f t="shared" si="225"/>
        <v>160934</v>
      </c>
      <c r="E3611">
        <v>100000</v>
      </c>
      <c r="F3611" t="s">
        <v>3050</v>
      </c>
      <c r="G3611" t="s">
        <v>29</v>
      </c>
      <c r="H3611" t="s">
        <v>3997</v>
      </c>
      <c r="I3611" t="s">
        <v>72</v>
      </c>
      <c r="J3611" t="s">
        <v>22</v>
      </c>
      <c r="K3611" t="s">
        <v>22</v>
      </c>
      <c r="L3611" t="s">
        <v>23</v>
      </c>
      <c r="M3611">
        <f t="shared" si="226"/>
        <v>1</v>
      </c>
      <c r="N3611" t="s">
        <v>24</v>
      </c>
      <c r="O3611" t="s">
        <v>818</v>
      </c>
      <c r="P3611">
        <f t="shared" si="227"/>
        <v>9890</v>
      </c>
      <c r="Q3611">
        <v>11500</v>
      </c>
      <c r="R3611">
        <v>380</v>
      </c>
      <c r="S3611">
        <f t="shared" si="228"/>
        <v>4.5999999999999996</v>
      </c>
    </row>
    <row r="3612" spans="1:19" x14ac:dyDescent="0.25">
      <c r="A3612" t="s">
        <v>97</v>
      </c>
      <c r="B3612" t="s">
        <v>7488</v>
      </c>
      <c r="C3612">
        <v>2023</v>
      </c>
      <c r="D3612">
        <f t="shared" si="225"/>
        <v>804.67</v>
      </c>
      <c r="E3612">
        <v>500</v>
      </c>
      <c r="F3612" t="s">
        <v>841</v>
      </c>
      <c r="G3612" t="s">
        <v>46</v>
      </c>
      <c r="H3612" t="s">
        <v>7489</v>
      </c>
      <c r="I3612" t="s">
        <v>72</v>
      </c>
      <c r="J3612" t="s">
        <v>118</v>
      </c>
      <c r="K3612" t="s">
        <v>22</v>
      </c>
      <c r="L3612" t="s">
        <v>41</v>
      </c>
      <c r="M3612">
        <f t="shared" si="226"/>
        <v>0</v>
      </c>
      <c r="N3612" t="s">
        <v>24</v>
      </c>
      <c r="O3612" t="s">
        <v>4379</v>
      </c>
      <c r="P3612">
        <f t="shared" si="227"/>
        <v>51170</v>
      </c>
      <c r="Q3612">
        <v>59500</v>
      </c>
      <c r="R3612">
        <v>245</v>
      </c>
      <c r="S3612">
        <f t="shared" si="228"/>
        <v>2.5</v>
      </c>
    </row>
    <row r="3613" spans="1:19" x14ac:dyDescent="0.25">
      <c r="A3613" t="s">
        <v>120</v>
      </c>
      <c r="B3613" t="s">
        <v>979</v>
      </c>
      <c r="C3613">
        <v>2021</v>
      </c>
      <c r="D3613">
        <f t="shared" si="225"/>
        <v>12642.975039999999</v>
      </c>
      <c r="E3613">
        <v>7856</v>
      </c>
      <c r="F3613" t="s">
        <v>7490</v>
      </c>
      <c r="G3613" t="s">
        <v>29</v>
      </c>
      <c r="H3613" t="s">
        <v>777</v>
      </c>
      <c r="I3613" t="s">
        <v>123</v>
      </c>
      <c r="J3613" t="s">
        <v>7491</v>
      </c>
      <c r="K3613" t="s">
        <v>22</v>
      </c>
      <c r="L3613" t="s">
        <v>41</v>
      </c>
      <c r="M3613">
        <f t="shared" si="226"/>
        <v>0</v>
      </c>
      <c r="N3613" t="s">
        <v>24</v>
      </c>
      <c r="O3613" t="s">
        <v>7492</v>
      </c>
      <c r="P3613">
        <f t="shared" si="227"/>
        <v>365500</v>
      </c>
      <c r="Q3613">
        <v>425000</v>
      </c>
      <c r="R3613" t="e">
        <v>#VALUE!</v>
      </c>
      <c r="S3613" t="e">
        <f t="shared" si="228"/>
        <v>#VALUE!</v>
      </c>
    </row>
    <row r="3614" spans="1:19" x14ac:dyDescent="0.25">
      <c r="A3614" t="s">
        <v>50</v>
      </c>
      <c r="B3614" t="s">
        <v>7493</v>
      </c>
      <c r="C3614">
        <v>2011</v>
      </c>
      <c r="D3614">
        <f t="shared" si="225"/>
        <v>291290.53999999998</v>
      </c>
      <c r="E3614">
        <v>181000</v>
      </c>
      <c r="F3614" t="s">
        <v>7494</v>
      </c>
      <c r="G3614" t="s">
        <v>29</v>
      </c>
      <c r="H3614" t="s">
        <v>221</v>
      </c>
      <c r="I3614" t="s">
        <v>72</v>
      </c>
      <c r="J3614" t="s">
        <v>118</v>
      </c>
      <c r="K3614" t="s">
        <v>22</v>
      </c>
      <c r="L3614" t="s">
        <v>41</v>
      </c>
      <c r="M3614">
        <f t="shared" si="226"/>
        <v>0</v>
      </c>
      <c r="N3614" t="s">
        <v>24</v>
      </c>
      <c r="O3614" t="s">
        <v>1519</v>
      </c>
      <c r="P3614">
        <f t="shared" si="227"/>
        <v>4730</v>
      </c>
      <c r="Q3614">
        <v>5500</v>
      </c>
      <c r="R3614">
        <v>211</v>
      </c>
      <c r="S3614">
        <f t="shared" si="228"/>
        <v>2</v>
      </c>
    </row>
    <row r="3615" spans="1:19" x14ac:dyDescent="0.25">
      <c r="A3615" t="s">
        <v>120</v>
      </c>
      <c r="B3615" t="s">
        <v>2075</v>
      </c>
      <c r="C3615">
        <v>2018</v>
      </c>
      <c r="D3615">
        <f t="shared" si="225"/>
        <v>78374.857999999993</v>
      </c>
      <c r="E3615">
        <v>48700</v>
      </c>
      <c r="F3615" t="s">
        <v>7495</v>
      </c>
      <c r="G3615" t="s">
        <v>29</v>
      </c>
      <c r="H3615" t="s">
        <v>475</v>
      </c>
      <c r="I3615" t="s">
        <v>191</v>
      </c>
      <c r="J3615" t="s">
        <v>40</v>
      </c>
      <c r="K3615" t="s">
        <v>108</v>
      </c>
      <c r="L3615" t="s">
        <v>41</v>
      </c>
      <c r="M3615">
        <f t="shared" si="226"/>
        <v>0</v>
      </c>
      <c r="N3615" t="s">
        <v>24</v>
      </c>
      <c r="O3615" t="s">
        <v>1163</v>
      </c>
      <c r="P3615">
        <f t="shared" si="227"/>
        <v>23994</v>
      </c>
      <c r="Q3615">
        <v>27900</v>
      </c>
      <c r="R3615">
        <v>241</v>
      </c>
      <c r="S3615">
        <f t="shared" si="228"/>
        <v>2</v>
      </c>
    </row>
    <row r="3616" spans="1:19" x14ac:dyDescent="0.25">
      <c r="A3616" t="s">
        <v>277</v>
      </c>
      <c r="B3616" t="s">
        <v>5648</v>
      </c>
      <c r="C3616">
        <v>2009</v>
      </c>
      <c r="D3616">
        <f t="shared" si="225"/>
        <v>21726.09</v>
      </c>
      <c r="E3616">
        <v>13500</v>
      </c>
      <c r="F3616" t="s">
        <v>5867</v>
      </c>
      <c r="G3616" t="s">
        <v>29</v>
      </c>
      <c r="H3616" t="s">
        <v>5649</v>
      </c>
      <c r="I3616" t="s">
        <v>134</v>
      </c>
      <c r="J3616" t="s">
        <v>33</v>
      </c>
      <c r="K3616" t="s">
        <v>22</v>
      </c>
      <c r="L3616" t="s">
        <v>41</v>
      </c>
      <c r="M3616">
        <f t="shared" si="226"/>
        <v>0</v>
      </c>
      <c r="N3616" t="s">
        <v>24</v>
      </c>
      <c r="O3616" t="s">
        <v>379</v>
      </c>
      <c r="P3616">
        <f t="shared" si="227"/>
        <v>111800</v>
      </c>
      <c r="Q3616">
        <v>130000</v>
      </c>
      <c r="R3616">
        <v>480</v>
      </c>
      <c r="S3616">
        <f t="shared" si="228"/>
        <v>3.6</v>
      </c>
    </row>
    <row r="3617" spans="1:19" x14ac:dyDescent="0.25">
      <c r="A3617" t="s">
        <v>97</v>
      </c>
      <c r="B3617" t="s">
        <v>7496</v>
      </c>
      <c r="C3617">
        <v>2017</v>
      </c>
      <c r="D3617">
        <f t="shared" si="225"/>
        <v>140817.25</v>
      </c>
      <c r="E3617">
        <v>87500</v>
      </c>
      <c r="F3617" t="s">
        <v>2990</v>
      </c>
      <c r="G3617" t="s">
        <v>29</v>
      </c>
      <c r="H3617" t="s">
        <v>318</v>
      </c>
      <c r="I3617" t="s">
        <v>21</v>
      </c>
      <c r="J3617" t="s">
        <v>61</v>
      </c>
      <c r="K3617" t="s">
        <v>22</v>
      </c>
      <c r="L3617" t="s">
        <v>41</v>
      </c>
      <c r="M3617">
        <f t="shared" si="226"/>
        <v>0</v>
      </c>
      <c r="N3617" t="s">
        <v>24</v>
      </c>
      <c r="O3617" t="s">
        <v>231</v>
      </c>
      <c r="P3617">
        <f t="shared" si="227"/>
        <v>17200</v>
      </c>
      <c r="Q3617">
        <v>20000</v>
      </c>
      <c r="R3617">
        <v>200</v>
      </c>
      <c r="S3617">
        <f t="shared" si="228"/>
        <v>2</v>
      </c>
    </row>
    <row r="3618" spans="1:19" x14ac:dyDescent="0.25">
      <c r="A3618" t="s">
        <v>110</v>
      </c>
      <c r="B3618" t="s">
        <v>6536</v>
      </c>
      <c r="C3618">
        <v>2000</v>
      </c>
      <c r="D3618">
        <f t="shared" si="225"/>
        <v>72420.3</v>
      </c>
      <c r="E3618">
        <v>45000</v>
      </c>
      <c r="F3618" t="s">
        <v>1357</v>
      </c>
      <c r="G3618" t="s">
        <v>29</v>
      </c>
      <c r="H3618" t="s">
        <v>4849</v>
      </c>
      <c r="I3618" t="s">
        <v>72</v>
      </c>
      <c r="J3618" t="s">
        <v>61</v>
      </c>
      <c r="K3618" t="s">
        <v>146</v>
      </c>
      <c r="L3618" t="s">
        <v>41</v>
      </c>
      <c r="M3618">
        <f t="shared" si="226"/>
        <v>0</v>
      </c>
      <c r="N3618" t="s">
        <v>24</v>
      </c>
      <c r="O3618" t="s">
        <v>683</v>
      </c>
      <c r="P3618">
        <f t="shared" si="227"/>
        <v>10750</v>
      </c>
      <c r="Q3618">
        <v>12500</v>
      </c>
      <c r="R3618">
        <v>290</v>
      </c>
      <c r="S3618">
        <f t="shared" si="228"/>
        <v>4</v>
      </c>
    </row>
    <row r="3619" spans="1:19" x14ac:dyDescent="0.25">
      <c r="A3619" t="s">
        <v>148</v>
      </c>
      <c r="B3619" t="s">
        <v>1233</v>
      </c>
      <c r="C3619">
        <v>1996</v>
      </c>
      <c r="D3619">
        <f t="shared" si="225"/>
        <v>138016.99840000001</v>
      </c>
      <c r="E3619">
        <v>85760</v>
      </c>
      <c r="F3619" t="s">
        <v>7497</v>
      </c>
      <c r="G3619" t="s">
        <v>29</v>
      </c>
      <c r="H3619" t="s">
        <v>7498</v>
      </c>
      <c r="I3619" t="s">
        <v>557</v>
      </c>
      <c r="J3619" t="s">
        <v>61</v>
      </c>
      <c r="K3619" t="s">
        <v>22</v>
      </c>
      <c r="L3619" t="s">
        <v>41</v>
      </c>
      <c r="M3619">
        <f t="shared" si="226"/>
        <v>0</v>
      </c>
      <c r="N3619" t="s">
        <v>24</v>
      </c>
      <c r="O3619" t="s">
        <v>537</v>
      </c>
      <c r="P3619">
        <f t="shared" si="227"/>
        <v>12470</v>
      </c>
      <c r="Q3619">
        <v>14500</v>
      </c>
      <c r="R3619">
        <v>300</v>
      </c>
      <c r="S3619">
        <f t="shared" si="228"/>
        <v>5.7</v>
      </c>
    </row>
    <row r="3620" spans="1:19" x14ac:dyDescent="0.25">
      <c r="A3620" t="s">
        <v>79</v>
      </c>
      <c r="B3620" t="s">
        <v>2010</v>
      </c>
      <c r="C3620">
        <v>2018</v>
      </c>
      <c r="D3620">
        <f t="shared" si="225"/>
        <v>58237.186580000001</v>
      </c>
      <c r="E3620">
        <v>36187</v>
      </c>
      <c r="F3620" t="s">
        <v>7499</v>
      </c>
      <c r="H3620" t="s">
        <v>1228</v>
      </c>
      <c r="I3620" t="s">
        <v>257</v>
      </c>
      <c r="J3620" t="s">
        <v>118</v>
      </c>
      <c r="K3620" t="s">
        <v>22</v>
      </c>
      <c r="L3620" t="s">
        <v>41</v>
      </c>
      <c r="M3620">
        <f t="shared" si="226"/>
        <v>0</v>
      </c>
      <c r="N3620" t="s">
        <v>24</v>
      </c>
      <c r="O3620" t="s">
        <v>7500</v>
      </c>
      <c r="P3620">
        <f t="shared" si="227"/>
        <v>24849.7</v>
      </c>
      <c r="Q3620">
        <v>28895</v>
      </c>
      <c r="R3620">
        <v>271</v>
      </c>
      <c r="S3620" t="e">
        <f t="shared" si="228"/>
        <v>#VALUE!</v>
      </c>
    </row>
    <row r="3621" spans="1:19" x14ac:dyDescent="0.25">
      <c r="A3621" t="s">
        <v>26</v>
      </c>
      <c r="B3621" t="s">
        <v>7501</v>
      </c>
      <c r="C3621">
        <v>2022</v>
      </c>
      <c r="D3621">
        <f t="shared" si="225"/>
        <v>21993.240440000001</v>
      </c>
      <c r="E3621">
        <v>13666</v>
      </c>
      <c r="F3621" t="s">
        <v>7502</v>
      </c>
      <c r="G3621" t="s">
        <v>29</v>
      </c>
      <c r="H3621" t="s">
        <v>1312</v>
      </c>
      <c r="I3621" t="s">
        <v>31</v>
      </c>
      <c r="J3621" t="s">
        <v>7503</v>
      </c>
      <c r="K3621" t="s">
        <v>22</v>
      </c>
      <c r="L3621" t="s">
        <v>41</v>
      </c>
      <c r="M3621">
        <f t="shared" si="226"/>
        <v>0</v>
      </c>
      <c r="O3621" t="s">
        <v>7504</v>
      </c>
      <c r="P3621">
        <f t="shared" si="227"/>
        <v>24079.14</v>
      </c>
      <c r="Q3621">
        <v>27999</v>
      </c>
      <c r="R3621" t="e">
        <v>#VALUE!</v>
      </c>
      <c r="S3621" t="e">
        <f t="shared" si="228"/>
        <v>#VALUE!</v>
      </c>
    </row>
    <row r="3622" spans="1:19" x14ac:dyDescent="0.25">
      <c r="A3622" t="s">
        <v>277</v>
      </c>
      <c r="B3622" t="s">
        <v>297</v>
      </c>
      <c r="C3622">
        <v>2007</v>
      </c>
      <c r="D3622">
        <f t="shared" si="225"/>
        <v>81271.67</v>
      </c>
      <c r="E3622">
        <v>50500</v>
      </c>
      <c r="F3622" t="s">
        <v>7505</v>
      </c>
      <c r="G3622" t="s">
        <v>29</v>
      </c>
      <c r="H3622" t="s">
        <v>923</v>
      </c>
      <c r="I3622" t="s">
        <v>134</v>
      </c>
      <c r="J3622" t="s">
        <v>61</v>
      </c>
      <c r="K3622" t="s">
        <v>22</v>
      </c>
      <c r="L3622" t="s">
        <v>41</v>
      </c>
      <c r="M3622">
        <f t="shared" si="226"/>
        <v>0</v>
      </c>
      <c r="N3622" t="s">
        <v>24</v>
      </c>
      <c r="O3622" t="s">
        <v>7380</v>
      </c>
      <c r="P3622">
        <f t="shared" si="227"/>
        <v>48160</v>
      </c>
      <c r="Q3622">
        <v>56000</v>
      </c>
      <c r="R3622">
        <v>355</v>
      </c>
      <c r="S3622">
        <f t="shared" si="228"/>
        <v>3.8</v>
      </c>
    </row>
    <row r="3623" spans="1:19" x14ac:dyDescent="0.25">
      <c r="A3623" t="s">
        <v>103</v>
      </c>
      <c r="B3623" t="s">
        <v>3651</v>
      </c>
      <c r="C3623">
        <v>2021</v>
      </c>
      <c r="D3623">
        <f t="shared" si="225"/>
        <v>31045.77794</v>
      </c>
      <c r="E3623">
        <v>19291</v>
      </c>
      <c r="F3623" t="s">
        <v>7506</v>
      </c>
      <c r="G3623" t="s">
        <v>29</v>
      </c>
      <c r="H3623" t="s">
        <v>53</v>
      </c>
      <c r="I3623" t="s">
        <v>31</v>
      </c>
      <c r="J3623" t="s">
        <v>22</v>
      </c>
      <c r="K3623" t="s">
        <v>813</v>
      </c>
      <c r="L3623" t="s">
        <v>41</v>
      </c>
      <c r="M3623">
        <f t="shared" si="226"/>
        <v>0</v>
      </c>
      <c r="O3623" t="s">
        <v>7507</v>
      </c>
      <c r="P3623">
        <f t="shared" si="227"/>
        <v>38132.400000000001</v>
      </c>
      <c r="Q3623">
        <v>44340</v>
      </c>
      <c r="R3623" t="e">
        <v>#VALUE!</v>
      </c>
      <c r="S3623" t="e">
        <f t="shared" si="228"/>
        <v>#VALUE!</v>
      </c>
    </row>
    <row r="3624" spans="1:19" x14ac:dyDescent="0.25">
      <c r="A3624" t="s">
        <v>16</v>
      </c>
      <c r="B3624" t="s">
        <v>7508</v>
      </c>
      <c r="C3624">
        <v>2012</v>
      </c>
      <c r="D3624">
        <f t="shared" si="225"/>
        <v>2084.0953</v>
      </c>
      <c r="E3624">
        <v>1295</v>
      </c>
      <c r="F3624" t="s">
        <v>7509</v>
      </c>
      <c r="G3624" t="s">
        <v>29</v>
      </c>
      <c r="H3624" t="s">
        <v>7510</v>
      </c>
      <c r="I3624" t="s">
        <v>454</v>
      </c>
      <c r="J3624" t="s">
        <v>61</v>
      </c>
      <c r="K3624" t="s">
        <v>22</v>
      </c>
      <c r="L3624" t="s">
        <v>41</v>
      </c>
      <c r="M3624">
        <f t="shared" si="226"/>
        <v>0</v>
      </c>
      <c r="N3624" t="s">
        <v>24</v>
      </c>
      <c r="O3624" t="s">
        <v>7511</v>
      </c>
      <c r="P3624">
        <f t="shared" si="227"/>
        <v>42991.4</v>
      </c>
      <c r="Q3624">
        <v>49990</v>
      </c>
      <c r="R3624">
        <v>444</v>
      </c>
      <c r="S3624">
        <f t="shared" si="228"/>
        <v>5</v>
      </c>
    </row>
    <row r="3625" spans="1:19" x14ac:dyDescent="0.25">
      <c r="A3625" t="s">
        <v>363</v>
      </c>
      <c r="B3625" t="s">
        <v>4711</v>
      </c>
      <c r="C3625">
        <v>2017</v>
      </c>
      <c r="D3625">
        <f t="shared" si="225"/>
        <v>88513.7</v>
      </c>
      <c r="E3625">
        <v>55000</v>
      </c>
      <c r="F3625" t="s">
        <v>2354</v>
      </c>
      <c r="G3625" t="s">
        <v>29</v>
      </c>
      <c r="H3625" t="s">
        <v>1808</v>
      </c>
      <c r="I3625" t="s">
        <v>95</v>
      </c>
      <c r="J3625" t="s">
        <v>118</v>
      </c>
      <c r="K3625" t="s">
        <v>146</v>
      </c>
      <c r="L3625" t="s">
        <v>23</v>
      </c>
      <c r="M3625">
        <f t="shared" si="226"/>
        <v>1</v>
      </c>
      <c r="N3625" t="s">
        <v>24</v>
      </c>
      <c r="O3625" t="s">
        <v>3800</v>
      </c>
      <c r="P3625">
        <f t="shared" si="227"/>
        <v>42914</v>
      </c>
      <c r="Q3625">
        <v>49900</v>
      </c>
      <c r="R3625">
        <v>420</v>
      </c>
      <c r="S3625">
        <f t="shared" si="228"/>
        <v>6.2</v>
      </c>
    </row>
    <row r="3626" spans="1:19" x14ac:dyDescent="0.25">
      <c r="A3626" t="s">
        <v>268</v>
      </c>
      <c r="B3626" t="s">
        <v>4352</v>
      </c>
      <c r="C3626">
        <v>2010</v>
      </c>
      <c r="D3626">
        <f t="shared" si="225"/>
        <v>119091.16</v>
      </c>
      <c r="E3626">
        <v>74000</v>
      </c>
      <c r="F3626" t="s">
        <v>132</v>
      </c>
      <c r="G3626" t="s">
        <v>29</v>
      </c>
      <c r="H3626" t="s">
        <v>4353</v>
      </c>
      <c r="I3626" t="s">
        <v>134</v>
      </c>
      <c r="J3626" t="s">
        <v>101</v>
      </c>
      <c r="K3626" t="s">
        <v>22</v>
      </c>
      <c r="L3626" t="s">
        <v>41</v>
      </c>
      <c r="M3626">
        <f t="shared" si="226"/>
        <v>0</v>
      </c>
      <c r="N3626" t="s">
        <v>24</v>
      </c>
      <c r="O3626" t="s">
        <v>7512</v>
      </c>
      <c r="P3626">
        <f t="shared" si="227"/>
        <v>8299</v>
      </c>
      <c r="Q3626">
        <v>9650</v>
      </c>
      <c r="R3626">
        <v>118</v>
      </c>
      <c r="S3626">
        <f t="shared" si="228"/>
        <v>1.6</v>
      </c>
    </row>
    <row r="3627" spans="1:19" x14ac:dyDescent="0.25">
      <c r="A3627" t="s">
        <v>125</v>
      </c>
      <c r="B3627" t="s">
        <v>4110</v>
      </c>
      <c r="C3627">
        <v>2022</v>
      </c>
      <c r="D3627">
        <f t="shared" si="225"/>
        <v>24101.475839999999</v>
      </c>
      <c r="E3627">
        <v>14976</v>
      </c>
      <c r="F3627" t="s">
        <v>7513</v>
      </c>
      <c r="G3627" t="s">
        <v>29</v>
      </c>
      <c r="H3627" t="s">
        <v>483</v>
      </c>
      <c r="I3627" t="s">
        <v>31</v>
      </c>
      <c r="J3627" t="s">
        <v>7514</v>
      </c>
      <c r="K3627" t="s">
        <v>22</v>
      </c>
      <c r="L3627" t="s">
        <v>41</v>
      </c>
      <c r="M3627">
        <f t="shared" si="226"/>
        <v>0</v>
      </c>
      <c r="N3627" t="s">
        <v>24</v>
      </c>
      <c r="O3627" t="s">
        <v>2783</v>
      </c>
      <c r="P3627">
        <f t="shared" si="227"/>
        <v>42999.14</v>
      </c>
      <c r="Q3627">
        <v>49999</v>
      </c>
      <c r="R3627" t="e">
        <v>#VALUE!</v>
      </c>
      <c r="S3627" t="e">
        <f t="shared" si="228"/>
        <v>#VALUE!</v>
      </c>
    </row>
    <row r="3628" spans="1:19" x14ac:dyDescent="0.25">
      <c r="A3628" t="s">
        <v>68</v>
      </c>
      <c r="B3628" t="s">
        <v>4071</v>
      </c>
      <c r="C3628">
        <v>2018</v>
      </c>
      <c r="D3628">
        <f t="shared" si="225"/>
        <v>40793.550320000002</v>
      </c>
      <c r="E3628">
        <v>25348</v>
      </c>
      <c r="F3628" t="s">
        <v>7515</v>
      </c>
      <c r="G3628" t="s">
        <v>29</v>
      </c>
      <c r="H3628" t="s">
        <v>1872</v>
      </c>
      <c r="I3628" t="s">
        <v>31</v>
      </c>
      <c r="J3628" t="s">
        <v>531</v>
      </c>
      <c r="K3628" t="s">
        <v>22</v>
      </c>
      <c r="L3628" t="s">
        <v>23</v>
      </c>
      <c r="M3628">
        <f t="shared" si="226"/>
        <v>1</v>
      </c>
      <c r="O3628" t="s">
        <v>7516</v>
      </c>
      <c r="P3628">
        <f t="shared" si="227"/>
        <v>29144.54</v>
      </c>
      <c r="Q3628">
        <v>33889</v>
      </c>
      <c r="R3628" t="e">
        <v>#VALUE!</v>
      </c>
      <c r="S3628" t="e">
        <f t="shared" si="228"/>
        <v>#VALUE!</v>
      </c>
    </row>
    <row r="3629" spans="1:19" x14ac:dyDescent="0.25">
      <c r="A3629" t="s">
        <v>148</v>
      </c>
      <c r="B3629" t="s">
        <v>1233</v>
      </c>
      <c r="C3629">
        <v>2010</v>
      </c>
      <c r="D3629">
        <f t="shared" si="225"/>
        <v>37228.862220000003</v>
      </c>
      <c r="E3629">
        <v>23133</v>
      </c>
      <c r="F3629" t="s">
        <v>7517</v>
      </c>
      <c r="G3629" t="s">
        <v>29</v>
      </c>
      <c r="H3629" t="s">
        <v>3967</v>
      </c>
      <c r="I3629" t="s">
        <v>134</v>
      </c>
      <c r="J3629" t="s">
        <v>118</v>
      </c>
      <c r="K3629" t="s">
        <v>22</v>
      </c>
      <c r="L3629" t="s">
        <v>41</v>
      </c>
      <c r="M3629">
        <f t="shared" si="226"/>
        <v>0</v>
      </c>
      <c r="N3629" t="s">
        <v>24</v>
      </c>
      <c r="O3629" t="s">
        <v>1024</v>
      </c>
      <c r="P3629">
        <f t="shared" si="227"/>
        <v>30100</v>
      </c>
      <c r="Q3629">
        <v>35000</v>
      </c>
      <c r="R3629">
        <v>430</v>
      </c>
      <c r="S3629">
        <f t="shared" si="228"/>
        <v>6.2</v>
      </c>
    </row>
    <row r="3630" spans="1:19" x14ac:dyDescent="0.25">
      <c r="A3630" t="s">
        <v>110</v>
      </c>
      <c r="B3630" t="s">
        <v>7518</v>
      </c>
      <c r="C3630">
        <v>2018</v>
      </c>
      <c r="D3630">
        <f t="shared" si="225"/>
        <v>55235.767480000002</v>
      </c>
      <c r="E3630">
        <v>34322</v>
      </c>
      <c r="F3630" t="s">
        <v>7519</v>
      </c>
      <c r="G3630" t="s">
        <v>245</v>
      </c>
      <c r="H3630" t="s">
        <v>346</v>
      </c>
      <c r="I3630" t="s">
        <v>39</v>
      </c>
      <c r="J3630" t="s">
        <v>40</v>
      </c>
      <c r="K3630" t="s">
        <v>146</v>
      </c>
      <c r="L3630" t="s">
        <v>41</v>
      </c>
      <c r="M3630">
        <f t="shared" si="226"/>
        <v>0</v>
      </c>
      <c r="O3630" t="s">
        <v>3066</v>
      </c>
      <c r="P3630">
        <f t="shared" si="227"/>
        <v>25798.28</v>
      </c>
      <c r="Q3630">
        <v>29998</v>
      </c>
      <c r="R3630" t="e">
        <v>#VALUE!</v>
      </c>
      <c r="S3630">
        <f t="shared" si="228"/>
        <v>2</v>
      </c>
    </row>
    <row r="3631" spans="1:19" x14ac:dyDescent="0.25">
      <c r="A3631" t="s">
        <v>125</v>
      </c>
      <c r="B3631" t="s">
        <v>2969</v>
      </c>
      <c r="C3631">
        <v>2021</v>
      </c>
      <c r="D3631">
        <f t="shared" si="225"/>
        <v>64309.2264</v>
      </c>
      <c r="E3631">
        <v>39960</v>
      </c>
      <c r="F3631" t="s">
        <v>3058</v>
      </c>
      <c r="G3631" t="s">
        <v>29</v>
      </c>
      <c r="H3631" t="s">
        <v>3109</v>
      </c>
      <c r="I3631" t="s">
        <v>95</v>
      </c>
      <c r="J3631" t="s">
        <v>118</v>
      </c>
      <c r="K3631" t="s">
        <v>33</v>
      </c>
      <c r="L3631" t="s">
        <v>23</v>
      </c>
      <c r="M3631">
        <f t="shared" si="226"/>
        <v>1</v>
      </c>
      <c r="N3631" t="s">
        <v>24</v>
      </c>
      <c r="O3631" t="s">
        <v>323</v>
      </c>
      <c r="P3631">
        <f t="shared" si="227"/>
        <v>24510</v>
      </c>
      <c r="Q3631">
        <v>28500</v>
      </c>
      <c r="R3631">
        <v>375</v>
      </c>
      <c r="S3631">
        <f t="shared" si="228"/>
        <v>5.7</v>
      </c>
    </row>
    <row r="3632" spans="1:19" x14ac:dyDescent="0.25">
      <c r="A3632" t="s">
        <v>68</v>
      </c>
      <c r="B3632" t="s">
        <v>5851</v>
      </c>
      <c r="C3632">
        <v>2016</v>
      </c>
      <c r="D3632">
        <f t="shared" si="225"/>
        <v>122953.576</v>
      </c>
      <c r="E3632">
        <v>76400</v>
      </c>
      <c r="F3632" t="s">
        <v>7520</v>
      </c>
      <c r="G3632" t="s">
        <v>29</v>
      </c>
      <c r="H3632" t="s">
        <v>181</v>
      </c>
      <c r="I3632" t="s">
        <v>95</v>
      </c>
      <c r="J3632" t="s">
        <v>22</v>
      </c>
      <c r="K3632" t="s">
        <v>22</v>
      </c>
      <c r="L3632" t="s">
        <v>23</v>
      </c>
      <c r="M3632">
        <f t="shared" si="226"/>
        <v>1</v>
      </c>
      <c r="N3632" t="s">
        <v>24</v>
      </c>
      <c r="O3632" t="s">
        <v>7085</v>
      </c>
      <c r="P3632">
        <f t="shared" si="227"/>
        <v>26918</v>
      </c>
      <c r="Q3632">
        <v>31300</v>
      </c>
      <c r="R3632">
        <v>445</v>
      </c>
      <c r="S3632">
        <f t="shared" si="228"/>
        <v>4.4000000000000004</v>
      </c>
    </row>
    <row r="3633" spans="1:19" x14ac:dyDescent="0.25">
      <c r="A3633" t="s">
        <v>16</v>
      </c>
      <c r="B3633" t="s">
        <v>1288</v>
      </c>
      <c r="C3633">
        <v>2022</v>
      </c>
      <c r="D3633">
        <f t="shared" si="225"/>
        <v>29825.898219999999</v>
      </c>
      <c r="E3633">
        <v>18533</v>
      </c>
      <c r="F3633" t="s">
        <v>7521</v>
      </c>
      <c r="G3633" t="s">
        <v>29</v>
      </c>
      <c r="H3633" t="s">
        <v>812</v>
      </c>
      <c r="I3633" t="s">
        <v>500</v>
      </c>
      <c r="J3633" t="s">
        <v>118</v>
      </c>
      <c r="K3633" t="s">
        <v>813</v>
      </c>
      <c r="L3633" t="s">
        <v>41</v>
      </c>
      <c r="M3633">
        <f t="shared" si="226"/>
        <v>0</v>
      </c>
      <c r="N3633" t="s">
        <v>24</v>
      </c>
      <c r="O3633" t="s">
        <v>7522</v>
      </c>
      <c r="P3633">
        <f t="shared" si="227"/>
        <v>33521.08</v>
      </c>
      <c r="Q3633">
        <v>38978</v>
      </c>
      <c r="R3633" t="e">
        <v>#VALUE!</v>
      </c>
      <c r="S3633" t="e">
        <f t="shared" si="228"/>
        <v>#VALUE!</v>
      </c>
    </row>
    <row r="3634" spans="1:19" x14ac:dyDescent="0.25">
      <c r="A3634" t="s">
        <v>503</v>
      </c>
      <c r="B3634" t="s">
        <v>3968</v>
      </c>
      <c r="C3634">
        <v>2023</v>
      </c>
      <c r="D3634">
        <f t="shared" si="225"/>
        <v>12070.05</v>
      </c>
      <c r="E3634">
        <v>7500</v>
      </c>
      <c r="F3634" t="s">
        <v>6928</v>
      </c>
      <c r="G3634" t="s">
        <v>29</v>
      </c>
      <c r="H3634" t="s">
        <v>1808</v>
      </c>
      <c r="I3634" t="s">
        <v>165</v>
      </c>
      <c r="J3634" t="s">
        <v>33</v>
      </c>
      <c r="K3634" t="s">
        <v>22</v>
      </c>
      <c r="L3634" t="s">
        <v>41</v>
      </c>
      <c r="M3634">
        <f t="shared" si="226"/>
        <v>0</v>
      </c>
      <c r="N3634" t="s">
        <v>24</v>
      </c>
      <c r="O3634" t="s">
        <v>7523</v>
      </c>
      <c r="P3634">
        <f t="shared" si="227"/>
        <v>79883.679999999993</v>
      </c>
      <c r="Q3634">
        <v>92888</v>
      </c>
      <c r="R3634">
        <v>420</v>
      </c>
      <c r="S3634">
        <f t="shared" si="228"/>
        <v>6.2</v>
      </c>
    </row>
    <row r="3635" spans="1:19" x14ac:dyDescent="0.25">
      <c r="A3635" t="s">
        <v>43</v>
      </c>
      <c r="B3635" t="s">
        <v>5174</v>
      </c>
      <c r="C3635">
        <v>2022</v>
      </c>
      <c r="D3635">
        <f t="shared" si="225"/>
        <v>42679.696799999998</v>
      </c>
      <c r="E3635">
        <v>26520</v>
      </c>
      <c r="F3635" t="s">
        <v>7524</v>
      </c>
      <c r="G3635" t="s">
        <v>29</v>
      </c>
      <c r="H3635" t="s">
        <v>660</v>
      </c>
      <c r="I3635" t="s">
        <v>48</v>
      </c>
      <c r="J3635" t="s">
        <v>40</v>
      </c>
      <c r="K3635" t="s">
        <v>108</v>
      </c>
      <c r="L3635" t="s">
        <v>23</v>
      </c>
      <c r="M3635">
        <f t="shared" si="226"/>
        <v>1</v>
      </c>
      <c r="N3635" t="s">
        <v>24</v>
      </c>
      <c r="O3635" t="s">
        <v>2720</v>
      </c>
      <c r="P3635">
        <f t="shared" si="227"/>
        <v>55040</v>
      </c>
      <c r="Q3635">
        <v>64000</v>
      </c>
      <c r="R3635">
        <v>400</v>
      </c>
      <c r="S3635">
        <f t="shared" si="228"/>
        <v>5.6</v>
      </c>
    </row>
    <row r="3636" spans="1:19" x14ac:dyDescent="0.25">
      <c r="A3636" t="s">
        <v>84</v>
      </c>
      <c r="B3636" t="s">
        <v>3141</v>
      </c>
      <c r="C3636">
        <v>2014</v>
      </c>
      <c r="D3636">
        <f t="shared" si="225"/>
        <v>95755.73</v>
      </c>
      <c r="E3636">
        <v>59500</v>
      </c>
      <c r="F3636" t="s">
        <v>5624</v>
      </c>
      <c r="G3636" t="s">
        <v>19</v>
      </c>
      <c r="H3636" t="s">
        <v>7525</v>
      </c>
      <c r="I3636" t="s">
        <v>72</v>
      </c>
      <c r="J3636" t="s">
        <v>214</v>
      </c>
      <c r="K3636" t="s">
        <v>22</v>
      </c>
      <c r="L3636" t="s">
        <v>41</v>
      </c>
      <c r="M3636">
        <f t="shared" si="226"/>
        <v>0</v>
      </c>
      <c r="N3636" t="s">
        <v>24</v>
      </c>
      <c r="O3636" t="s">
        <v>7526</v>
      </c>
      <c r="P3636">
        <f t="shared" si="227"/>
        <v>29068</v>
      </c>
      <c r="Q3636">
        <v>33800</v>
      </c>
      <c r="R3636">
        <v>340</v>
      </c>
      <c r="S3636">
        <f t="shared" si="228"/>
        <v>3</v>
      </c>
    </row>
    <row r="3637" spans="1:19" x14ac:dyDescent="0.25">
      <c r="A3637" t="s">
        <v>237</v>
      </c>
      <c r="B3637" t="s">
        <v>6255</v>
      </c>
      <c r="C3637">
        <v>2020</v>
      </c>
      <c r="D3637">
        <f t="shared" si="225"/>
        <v>70810.960000000006</v>
      </c>
      <c r="E3637">
        <v>44000</v>
      </c>
      <c r="F3637" t="s">
        <v>1679</v>
      </c>
      <c r="G3637" t="s">
        <v>29</v>
      </c>
      <c r="H3637" t="s">
        <v>1260</v>
      </c>
      <c r="I3637" t="s">
        <v>72</v>
      </c>
      <c r="J3637" t="s">
        <v>118</v>
      </c>
      <c r="K3637" t="s">
        <v>22</v>
      </c>
      <c r="L3637" t="s">
        <v>41</v>
      </c>
      <c r="M3637">
        <f t="shared" si="226"/>
        <v>0</v>
      </c>
      <c r="N3637" t="s">
        <v>24</v>
      </c>
      <c r="O3637" t="s">
        <v>55</v>
      </c>
      <c r="P3637">
        <f t="shared" si="227"/>
        <v>30099.14</v>
      </c>
      <c r="Q3637">
        <v>34999</v>
      </c>
      <c r="R3637">
        <v>280</v>
      </c>
      <c r="S3637">
        <f t="shared" si="228"/>
        <v>3.5</v>
      </c>
    </row>
    <row r="3638" spans="1:19" x14ac:dyDescent="0.25">
      <c r="A3638" t="s">
        <v>2213</v>
      </c>
      <c r="B3638" t="s">
        <v>2214</v>
      </c>
      <c r="C3638">
        <v>2001</v>
      </c>
      <c r="D3638">
        <f t="shared" si="225"/>
        <v>178636.74</v>
      </c>
      <c r="E3638">
        <v>111000</v>
      </c>
      <c r="F3638" t="s">
        <v>3641</v>
      </c>
      <c r="G3638" t="s">
        <v>29</v>
      </c>
      <c r="H3638" t="s">
        <v>2215</v>
      </c>
      <c r="I3638" t="s">
        <v>72</v>
      </c>
      <c r="J3638" t="s">
        <v>118</v>
      </c>
      <c r="K3638" t="s">
        <v>33</v>
      </c>
      <c r="L3638" t="s">
        <v>41</v>
      </c>
      <c r="M3638">
        <f t="shared" si="226"/>
        <v>0</v>
      </c>
      <c r="N3638" t="s">
        <v>24</v>
      </c>
      <c r="O3638" t="s">
        <v>137</v>
      </c>
      <c r="P3638">
        <f t="shared" si="227"/>
        <v>9460</v>
      </c>
      <c r="Q3638">
        <v>11000</v>
      </c>
      <c r="R3638">
        <v>200</v>
      </c>
      <c r="S3638">
        <f t="shared" si="228"/>
        <v>3.8</v>
      </c>
    </row>
    <row r="3639" spans="1:19" x14ac:dyDescent="0.25">
      <c r="A3639" t="s">
        <v>97</v>
      </c>
      <c r="B3639" t="s">
        <v>1659</v>
      </c>
      <c r="C3639">
        <v>2016</v>
      </c>
      <c r="D3639">
        <f t="shared" si="225"/>
        <v>132384.30840000001</v>
      </c>
      <c r="E3639">
        <v>82260</v>
      </c>
      <c r="F3639" t="s">
        <v>7527</v>
      </c>
      <c r="G3639" t="s">
        <v>29</v>
      </c>
      <c r="H3639" t="s">
        <v>714</v>
      </c>
      <c r="I3639" t="s">
        <v>715</v>
      </c>
      <c r="J3639" t="s">
        <v>7528</v>
      </c>
      <c r="K3639" t="s">
        <v>22</v>
      </c>
      <c r="L3639" t="s">
        <v>41</v>
      </c>
      <c r="M3639">
        <f t="shared" si="226"/>
        <v>0</v>
      </c>
      <c r="N3639" t="s">
        <v>24</v>
      </c>
      <c r="O3639" t="s">
        <v>7529</v>
      </c>
      <c r="P3639">
        <f t="shared" si="227"/>
        <v>27439.16</v>
      </c>
      <c r="Q3639">
        <v>31906</v>
      </c>
      <c r="R3639" t="e">
        <v>#VALUE!</v>
      </c>
      <c r="S3639" t="e">
        <f t="shared" si="228"/>
        <v>#VALUE!</v>
      </c>
    </row>
    <row r="3640" spans="1:19" x14ac:dyDescent="0.25">
      <c r="A3640" t="s">
        <v>277</v>
      </c>
      <c r="B3640" t="s">
        <v>6361</v>
      </c>
      <c r="C3640">
        <v>2006</v>
      </c>
      <c r="D3640">
        <f t="shared" si="225"/>
        <v>84883.028959999996</v>
      </c>
      <c r="E3640">
        <v>52744</v>
      </c>
      <c r="F3640" t="s">
        <v>7530</v>
      </c>
      <c r="G3640" t="s">
        <v>29</v>
      </c>
      <c r="H3640" t="s">
        <v>4058</v>
      </c>
      <c r="I3640" t="s">
        <v>107</v>
      </c>
      <c r="J3640" t="s">
        <v>33</v>
      </c>
      <c r="K3640" t="s">
        <v>22</v>
      </c>
      <c r="L3640" t="s">
        <v>23</v>
      </c>
      <c r="M3640">
        <f t="shared" si="226"/>
        <v>1</v>
      </c>
      <c r="N3640" t="s">
        <v>24</v>
      </c>
      <c r="O3640" t="s">
        <v>2146</v>
      </c>
      <c r="P3640">
        <f t="shared" si="227"/>
        <v>32250</v>
      </c>
      <c r="Q3640">
        <v>37500</v>
      </c>
      <c r="R3640">
        <v>325</v>
      </c>
      <c r="S3640">
        <f t="shared" si="228"/>
        <v>3.6</v>
      </c>
    </row>
    <row r="3641" spans="1:19" x14ac:dyDescent="0.25">
      <c r="A3641" t="s">
        <v>68</v>
      </c>
      <c r="B3641" t="s">
        <v>514</v>
      </c>
      <c r="C3641">
        <v>2019</v>
      </c>
      <c r="D3641">
        <f t="shared" si="225"/>
        <v>45383.387999999999</v>
      </c>
      <c r="E3641">
        <v>28200</v>
      </c>
      <c r="F3641" t="s">
        <v>7531</v>
      </c>
      <c r="G3641" t="s">
        <v>331</v>
      </c>
      <c r="H3641" t="s">
        <v>516</v>
      </c>
      <c r="I3641" t="s">
        <v>107</v>
      </c>
      <c r="J3641" t="s">
        <v>33</v>
      </c>
      <c r="K3641" t="s">
        <v>146</v>
      </c>
      <c r="L3641" t="s">
        <v>23</v>
      </c>
      <c r="M3641">
        <f t="shared" si="226"/>
        <v>1</v>
      </c>
      <c r="N3641" t="s">
        <v>24</v>
      </c>
      <c r="O3641" t="s">
        <v>236</v>
      </c>
      <c r="P3641">
        <f t="shared" si="227"/>
        <v>68757</v>
      </c>
      <c r="Q3641">
        <v>79950</v>
      </c>
      <c r="R3641">
        <v>369</v>
      </c>
      <c r="S3641">
        <f t="shared" si="228"/>
        <v>1.5</v>
      </c>
    </row>
    <row r="3642" spans="1:19" x14ac:dyDescent="0.25">
      <c r="A3642" t="s">
        <v>130</v>
      </c>
      <c r="B3642" t="s">
        <v>7532</v>
      </c>
      <c r="C3642">
        <v>2000</v>
      </c>
      <c r="D3642">
        <f t="shared" si="225"/>
        <v>312657.74718000001</v>
      </c>
      <c r="E3642">
        <v>194277</v>
      </c>
      <c r="F3642" t="s">
        <v>7533</v>
      </c>
      <c r="G3642" t="s">
        <v>29</v>
      </c>
      <c r="H3642" t="s">
        <v>7534</v>
      </c>
      <c r="I3642" t="s">
        <v>72</v>
      </c>
      <c r="J3642" t="s">
        <v>40</v>
      </c>
      <c r="K3642" t="s">
        <v>146</v>
      </c>
      <c r="L3642" t="s">
        <v>23</v>
      </c>
      <c r="M3642">
        <f t="shared" si="226"/>
        <v>1</v>
      </c>
      <c r="N3642" t="s">
        <v>24</v>
      </c>
      <c r="O3642" t="s">
        <v>455</v>
      </c>
      <c r="P3642">
        <f t="shared" si="227"/>
        <v>1978</v>
      </c>
      <c r="Q3642">
        <v>2300</v>
      </c>
      <c r="R3642">
        <v>222</v>
      </c>
      <c r="S3642">
        <f t="shared" si="228"/>
        <v>3</v>
      </c>
    </row>
    <row r="3643" spans="1:19" x14ac:dyDescent="0.25">
      <c r="A3643" t="s">
        <v>2213</v>
      </c>
      <c r="B3643" t="s">
        <v>4382</v>
      </c>
      <c r="C3643">
        <v>2001</v>
      </c>
      <c r="D3643">
        <f t="shared" si="225"/>
        <v>147756.72407999999</v>
      </c>
      <c r="E3643">
        <v>91812</v>
      </c>
      <c r="F3643" t="s">
        <v>7535</v>
      </c>
      <c r="G3643" t="s">
        <v>29</v>
      </c>
      <c r="H3643" t="s">
        <v>4383</v>
      </c>
      <c r="I3643" t="s">
        <v>72</v>
      </c>
      <c r="J3643" t="s">
        <v>73</v>
      </c>
      <c r="K3643" t="s">
        <v>22</v>
      </c>
      <c r="L3643" t="s">
        <v>41</v>
      </c>
      <c r="M3643">
        <f t="shared" si="226"/>
        <v>0</v>
      </c>
      <c r="N3643" t="s">
        <v>24</v>
      </c>
      <c r="O3643" t="s">
        <v>7536</v>
      </c>
      <c r="P3643">
        <f t="shared" si="227"/>
        <v>11051</v>
      </c>
      <c r="Q3643">
        <v>12850</v>
      </c>
      <c r="R3643">
        <v>310</v>
      </c>
      <c r="S3643">
        <f t="shared" si="228"/>
        <v>5.7</v>
      </c>
    </row>
    <row r="3644" spans="1:19" x14ac:dyDescent="0.25">
      <c r="A3644" t="s">
        <v>148</v>
      </c>
      <c r="B3644" t="s">
        <v>3760</v>
      </c>
      <c r="C3644">
        <v>2018</v>
      </c>
      <c r="D3644">
        <f t="shared" si="225"/>
        <v>135545.05215999999</v>
      </c>
      <c r="E3644">
        <v>84224</v>
      </c>
      <c r="F3644" t="s">
        <v>7537</v>
      </c>
      <c r="G3644" t="s">
        <v>29</v>
      </c>
      <c r="H3644" t="s">
        <v>265</v>
      </c>
      <c r="I3644" t="s">
        <v>571</v>
      </c>
      <c r="J3644" t="s">
        <v>6126</v>
      </c>
      <c r="K3644" t="s">
        <v>266</v>
      </c>
      <c r="L3644" t="s">
        <v>41</v>
      </c>
      <c r="M3644">
        <f t="shared" si="226"/>
        <v>0</v>
      </c>
      <c r="N3644" t="s">
        <v>24</v>
      </c>
      <c r="O3644" t="s">
        <v>7538</v>
      </c>
      <c r="P3644">
        <f t="shared" si="227"/>
        <v>37646.5</v>
      </c>
      <c r="Q3644">
        <v>43775</v>
      </c>
      <c r="R3644" t="e">
        <v>#VALUE!</v>
      </c>
      <c r="S3644" t="e">
        <f t="shared" si="228"/>
        <v>#VALUE!</v>
      </c>
    </row>
    <row r="3645" spans="1:19" x14ac:dyDescent="0.25">
      <c r="A3645" t="s">
        <v>68</v>
      </c>
      <c r="B3645" t="s">
        <v>1829</v>
      </c>
      <c r="C3645">
        <v>2018</v>
      </c>
      <c r="D3645">
        <f t="shared" si="225"/>
        <v>107326.8846</v>
      </c>
      <c r="E3645">
        <v>66690</v>
      </c>
      <c r="F3645" t="s">
        <v>7539</v>
      </c>
      <c r="G3645" t="s">
        <v>29</v>
      </c>
      <c r="H3645" t="s">
        <v>271</v>
      </c>
      <c r="I3645" t="s">
        <v>107</v>
      </c>
      <c r="J3645" t="s">
        <v>33</v>
      </c>
      <c r="K3645" t="s">
        <v>22</v>
      </c>
      <c r="L3645" t="s">
        <v>23</v>
      </c>
      <c r="M3645">
        <f t="shared" si="226"/>
        <v>1</v>
      </c>
      <c r="N3645" t="s">
        <v>24</v>
      </c>
      <c r="O3645" t="s">
        <v>974</v>
      </c>
      <c r="P3645">
        <f t="shared" si="227"/>
        <v>21414</v>
      </c>
      <c r="Q3645">
        <v>24900</v>
      </c>
      <c r="R3645">
        <v>228</v>
      </c>
      <c r="S3645">
        <f t="shared" si="228"/>
        <v>2</v>
      </c>
    </row>
    <row r="3646" spans="1:19" x14ac:dyDescent="0.25">
      <c r="A3646" t="s">
        <v>120</v>
      </c>
      <c r="B3646" t="s">
        <v>188</v>
      </c>
      <c r="C3646">
        <v>2018</v>
      </c>
      <c r="D3646">
        <f t="shared" si="225"/>
        <v>66787.61</v>
      </c>
      <c r="E3646">
        <v>41500</v>
      </c>
      <c r="F3646" t="s">
        <v>515</v>
      </c>
      <c r="G3646" t="s">
        <v>29</v>
      </c>
      <c r="H3646" t="s">
        <v>190</v>
      </c>
      <c r="I3646" t="s">
        <v>191</v>
      </c>
      <c r="J3646" t="s">
        <v>118</v>
      </c>
      <c r="K3646" t="s">
        <v>108</v>
      </c>
      <c r="L3646" t="s">
        <v>23</v>
      </c>
      <c r="M3646">
        <f t="shared" si="226"/>
        <v>1</v>
      </c>
      <c r="N3646" t="s">
        <v>24</v>
      </c>
      <c r="O3646" t="s">
        <v>7540</v>
      </c>
      <c r="P3646">
        <f t="shared" si="227"/>
        <v>34269.279999999999</v>
      </c>
      <c r="Q3646">
        <v>39848</v>
      </c>
      <c r="R3646">
        <v>362</v>
      </c>
      <c r="S3646">
        <f t="shared" si="228"/>
        <v>3</v>
      </c>
    </row>
    <row r="3647" spans="1:19" x14ac:dyDescent="0.25">
      <c r="A3647" t="s">
        <v>68</v>
      </c>
      <c r="B3647" t="s">
        <v>1701</v>
      </c>
      <c r="C3647">
        <v>2014</v>
      </c>
      <c r="D3647">
        <f t="shared" si="225"/>
        <v>136946.7873</v>
      </c>
      <c r="E3647">
        <v>85095</v>
      </c>
      <c r="F3647" t="s">
        <v>7541</v>
      </c>
      <c r="G3647" t="s">
        <v>29</v>
      </c>
      <c r="H3647" t="s">
        <v>181</v>
      </c>
      <c r="I3647" t="s">
        <v>95</v>
      </c>
      <c r="J3647" t="s">
        <v>22</v>
      </c>
      <c r="K3647" t="s">
        <v>108</v>
      </c>
      <c r="L3647" t="s">
        <v>23</v>
      </c>
      <c r="M3647">
        <f t="shared" si="226"/>
        <v>1</v>
      </c>
      <c r="N3647" t="s">
        <v>24</v>
      </c>
      <c r="O3647" t="s">
        <v>974</v>
      </c>
      <c r="P3647">
        <f t="shared" si="227"/>
        <v>21414</v>
      </c>
      <c r="Q3647">
        <v>24900</v>
      </c>
      <c r="R3647">
        <v>445</v>
      </c>
      <c r="S3647">
        <f t="shared" si="228"/>
        <v>4.4000000000000004</v>
      </c>
    </row>
    <row r="3648" spans="1:19" x14ac:dyDescent="0.25">
      <c r="A3648" t="s">
        <v>328</v>
      </c>
      <c r="B3648" t="s">
        <v>7542</v>
      </c>
      <c r="C3648">
        <v>2015</v>
      </c>
      <c r="D3648">
        <f t="shared" si="225"/>
        <v>62764.26</v>
      </c>
      <c r="E3648">
        <v>39000</v>
      </c>
      <c r="F3648" t="s">
        <v>298</v>
      </c>
      <c r="G3648" t="s">
        <v>29</v>
      </c>
      <c r="H3648" t="s">
        <v>7543</v>
      </c>
      <c r="I3648" t="s">
        <v>107</v>
      </c>
      <c r="J3648" t="s">
        <v>61</v>
      </c>
      <c r="K3648" t="s">
        <v>33</v>
      </c>
      <c r="L3648" t="s">
        <v>23</v>
      </c>
      <c r="M3648">
        <f t="shared" si="226"/>
        <v>1</v>
      </c>
      <c r="N3648" t="s">
        <v>24</v>
      </c>
      <c r="O3648" t="s">
        <v>3926</v>
      </c>
      <c r="P3648">
        <f t="shared" si="227"/>
        <v>15394</v>
      </c>
      <c r="Q3648">
        <v>17900</v>
      </c>
      <c r="R3648">
        <v>250</v>
      </c>
      <c r="S3648">
        <f t="shared" si="228"/>
        <v>2.5</v>
      </c>
    </row>
    <row r="3649" spans="1:19" x14ac:dyDescent="0.25">
      <c r="A3649" t="s">
        <v>79</v>
      </c>
      <c r="B3649" t="s">
        <v>1904</v>
      </c>
      <c r="C3649">
        <v>2022</v>
      </c>
      <c r="D3649">
        <f t="shared" si="225"/>
        <v>32991.47</v>
      </c>
      <c r="E3649">
        <v>20500</v>
      </c>
      <c r="F3649" t="s">
        <v>1486</v>
      </c>
      <c r="H3649" t="s">
        <v>1906</v>
      </c>
      <c r="I3649" t="s">
        <v>257</v>
      </c>
      <c r="J3649" t="s">
        <v>33</v>
      </c>
      <c r="K3649" t="s">
        <v>22</v>
      </c>
      <c r="L3649" t="s">
        <v>41</v>
      </c>
      <c r="M3649">
        <f t="shared" si="226"/>
        <v>0</v>
      </c>
      <c r="N3649" t="s">
        <v>24</v>
      </c>
      <c r="O3649" t="s">
        <v>2659</v>
      </c>
      <c r="P3649">
        <f t="shared" si="227"/>
        <v>39990</v>
      </c>
      <c r="Q3649">
        <v>46500</v>
      </c>
      <c r="R3649">
        <v>425</v>
      </c>
      <c r="S3649" t="e">
        <f t="shared" si="228"/>
        <v>#VALUE!</v>
      </c>
    </row>
    <row r="3650" spans="1:19" x14ac:dyDescent="0.25">
      <c r="A3650" t="s">
        <v>16</v>
      </c>
      <c r="B3650" t="s">
        <v>5032</v>
      </c>
      <c r="C3650">
        <v>2019</v>
      </c>
      <c r="D3650">
        <f t="shared" si="225"/>
        <v>180246.08</v>
      </c>
      <c r="E3650">
        <v>112000</v>
      </c>
      <c r="F3650" t="s">
        <v>1813</v>
      </c>
      <c r="G3650" t="s">
        <v>245</v>
      </c>
      <c r="H3650" t="s">
        <v>2729</v>
      </c>
      <c r="I3650" t="s">
        <v>21</v>
      </c>
      <c r="J3650" t="s">
        <v>22</v>
      </c>
      <c r="K3650" t="s">
        <v>22</v>
      </c>
      <c r="L3650" t="s">
        <v>41</v>
      </c>
      <c r="M3650">
        <f t="shared" si="226"/>
        <v>0</v>
      </c>
      <c r="N3650" t="s">
        <v>24</v>
      </c>
      <c r="O3650" t="s">
        <v>7544</v>
      </c>
      <c r="P3650">
        <f t="shared" si="227"/>
        <v>53315.7</v>
      </c>
      <c r="Q3650">
        <v>61995</v>
      </c>
      <c r="R3650">
        <v>450</v>
      </c>
      <c r="S3650">
        <f t="shared" si="228"/>
        <v>6.7</v>
      </c>
    </row>
    <row r="3651" spans="1:19" x14ac:dyDescent="0.25">
      <c r="A3651" t="s">
        <v>426</v>
      </c>
      <c r="B3651" t="s">
        <v>5812</v>
      </c>
      <c r="C3651">
        <v>2023</v>
      </c>
      <c r="D3651">
        <f t="shared" ref="D3651:D3714" si="229">E3651*1.60934</f>
        <v>2761.6274400000002</v>
      </c>
      <c r="E3651">
        <v>1716</v>
      </c>
      <c r="F3651" t="s">
        <v>7545</v>
      </c>
      <c r="H3651" t="s">
        <v>7546</v>
      </c>
      <c r="I3651" t="s">
        <v>39</v>
      </c>
      <c r="J3651" t="s">
        <v>33</v>
      </c>
      <c r="K3651" t="s">
        <v>7547</v>
      </c>
      <c r="L3651" t="s">
        <v>41</v>
      </c>
      <c r="M3651">
        <f t="shared" ref="M3651:M3714" si="230">IF(ISNUMBER(SEARCH("At least 1 accident or damage reported", L3651)), 1, 0)</f>
        <v>0</v>
      </c>
      <c r="O3651" t="s">
        <v>533</v>
      </c>
      <c r="P3651">
        <f t="shared" ref="P3651:P3714" si="231">Q3651*0.86</f>
        <v>34398.28</v>
      </c>
      <c r="Q3651">
        <v>39998</v>
      </c>
      <c r="R3651" t="e">
        <v>#VALUE!</v>
      </c>
      <c r="S3651" t="e">
        <f t="shared" ref="S3651:S3714" si="232">VALUE(SUBSTITUTE(MID(H3651, SEARCH("L", H3651)-4, 4), "L", ""))</f>
        <v>#VALUE!</v>
      </c>
    </row>
    <row r="3652" spans="1:19" x14ac:dyDescent="0.25">
      <c r="A3652" t="s">
        <v>50</v>
      </c>
      <c r="B3652" t="s">
        <v>2818</v>
      </c>
      <c r="C3652">
        <v>2016</v>
      </c>
      <c r="D3652">
        <f t="shared" si="229"/>
        <v>145419.96239999999</v>
      </c>
      <c r="E3652">
        <v>90360</v>
      </c>
      <c r="F3652" t="s">
        <v>7548</v>
      </c>
      <c r="G3652" t="s">
        <v>29</v>
      </c>
      <c r="H3652" t="s">
        <v>782</v>
      </c>
      <c r="I3652" t="s">
        <v>72</v>
      </c>
      <c r="J3652" t="s">
        <v>22</v>
      </c>
      <c r="K3652" t="s">
        <v>22</v>
      </c>
      <c r="L3652" t="s">
        <v>23</v>
      </c>
      <c r="M3652">
        <f t="shared" si="230"/>
        <v>1</v>
      </c>
      <c r="N3652" t="s">
        <v>24</v>
      </c>
      <c r="O3652" t="s">
        <v>5821</v>
      </c>
      <c r="P3652">
        <f t="shared" si="231"/>
        <v>13329.14</v>
      </c>
      <c r="Q3652">
        <v>15499</v>
      </c>
      <c r="R3652">
        <v>220</v>
      </c>
      <c r="S3652">
        <f t="shared" si="232"/>
        <v>2</v>
      </c>
    </row>
    <row r="3653" spans="1:19" x14ac:dyDescent="0.25">
      <c r="A3653" t="s">
        <v>16</v>
      </c>
      <c r="B3653" t="s">
        <v>6135</v>
      </c>
      <c r="C3653">
        <v>2020</v>
      </c>
      <c r="D3653">
        <f t="shared" si="229"/>
        <v>132200.84364000001</v>
      </c>
      <c r="E3653">
        <v>82146</v>
      </c>
      <c r="F3653" t="s">
        <v>7549</v>
      </c>
      <c r="G3653" t="s">
        <v>29</v>
      </c>
      <c r="H3653" t="s">
        <v>812</v>
      </c>
      <c r="I3653" t="s">
        <v>500</v>
      </c>
      <c r="J3653" t="s">
        <v>33</v>
      </c>
      <c r="K3653" t="s">
        <v>813</v>
      </c>
      <c r="L3653" t="s">
        <v>41</v>
      </c>
      <c r="M3653">
        <f t="shared" si="230"/>
        <v>0</v>
      </c>
      <c r="N3653" t="s">
        <v>24</v>
      </c>
      <c r="O3653" t="s">
        <v>7550</v>
      </c>
      <c r="P3653">
        <f t="shared" si="231"/>
        <v>26509.5</v>
      </c>
      <c r="Q3653">
        <v>30825</v>
      </c>
      <c r="R3653" t="e">
        <v>#VALUE!</v>
      </c>
      <c r="S3653" t="e">
        <f t="shared" si="232"/>
        <v>#VALUE!</v>
      </c>
    </row>
    <row r="3654" spans="1:19" x14ac:dyDescent="0.25">
      <c r="A3654" t="s">
        <v>16</v>
      </c>
      <c r="B3654" t="s">
        <v>320</v>
      </c>
      <c r="C3654">
        <v>2020</v>
      </c>
      <c r="D3654">
        <f t="shared" si="229"/>
        <v>27117.379000000001</v>
      </c>
      <c r="E3654">
        <v>16850</v>
      </c>
      <c r="F3654" t="s">
        <v>4732</v>
      </c>
      <c r="G3654" t="s">
        <v>29</v>
      </c>
      <c r="H3654" t="s">
        <v>3820</v>
      </c>
      <c r="I3654" t="s">
        <v>165</v>
      </c>
      <c r="J3654" t="s">
        <v>40</v>
      </c>
      <c r="K3654" t="s">
        <v>22</v>
      </c>
      <c r="L3654" t="s">
        <v>23</v>
      </c>
      <c r="M3654">
        <f t="shared" si="230"/>
        <v>1</v>
      </c>
      <c r="N3654" t="s">
        <v>24</v>
      </c>
      <c r="O3654" t="s">
        <v>1058</v>
      </c>
      <c r="P3654">
        <f t="shared" si="231"/>
        <v>35260</v>
      </c>
      <c r="Q3654">
        <v>41000</v>
      </c>
      <c r="R3654">
        <v>460</v>
      </c>
      <c r="S3654">
        <f t="shared" si="232"/>
        <v>5</v>
      </c>
    </row>
    <row r="3655" spans="1:19" x14ac:dyDescent="0.25">
      <c r="A3655" t="s">
        <v>237</v>
      </c>
      <c r="B3655" t="s">
        <v>3736</v>
      </c>
      <c r="C3655">
        <v>2003</v>
      </c>
      <c r="D3655">
        <f t="shared" si="229"/>
        <v>162543.34</v>
      </c>
      <c r="E3655">
        <v>101000</v>
      </c>
      <c r="F3655" t="s">
        <v>2287</v>
      </c>
      <c r="G3655" t="s">
        <v>29</v>
      </c>
      <c r="H3655" t="s">
        <v>230</v>
      </c>
      <c r="I3655" t="s">
        <v>134</v>
      </c>
      <c r="J3655" t="s">
        <v>61</v>
      </c>
      <c r="K3655" t="s">
        <v>22</v>
      </c>
      <c r="L3655" t="s">
        <v>41</v>
      </c>
      <c r="M3655">
        <f t="shared" si="230"/>
        <v>0</v>
      </c>
      <c r="N3655" t="s">
        <v>24</v>
      </c>
      <c r="O3655" t="s">
        <v>1815</v>
      </c>
      <c r="P3655">
        <f t="shared" si="231"/>
        <v>24080</v>
      </c>
      <c r="Q3655">
        <v>28000</v>
      </c>
      <c r="R3655">
        <v>240</v>
      </c>
      <c r="S3655">
        <f t="shared" si="232"/>
        <v>2</v>
      </c>
    </row>
    <row r="3656" spans="1:19" x14ac:dyDescent="0.25">
      <c r="A3656" t="s">
        <v>68</v>
      </c>
      <c r="B3656" t="s">
        <v>1456</v>
      </c>
      <c r="C3656">
        <v>2015</v>
      </c>
      <c r="D3656">
        <f t="shared" si="229"/>
        <v>110642.125</v>
      </c>
      <c r="E3656">
        <v>68750</v>
      </c>
      <c r="F3656" t="s">
        <v>7551</v>
      </c>
      <c r="G3656" t="s">
        <v>29</v>
      </c>
      <c r="H3656" t="s">
        <v>933</v>
      </c>
      <c r="I3656" t="s">
        <v>134</v>
      </c>
      <c r="J3656" t="s">
        <v>214</v>
      </c>
      <c r="K3656" t="s">
        <v>22</v>
      </c>
      <c r="L3656" t="s">
        <v>41</v>
      </c>
      <c r="M3656">
        <f t="shared" si="230"/>
        <v>0</v>
      </c>
      <c r="N3656" t="s">
        <v>24</v>
      </c>
      <c r="O3656" t="s">
        <v>625</v>
      </c>
      <c r="P3656">
        <f t="shared" si="231"/>
        <v>22359.14</v>
      </c>
      <c r="Q3656">
        <v>25999</v>
      </c>
      <c r="R3656">
        <v>320</v>
      </c>
      <c r="S3656">
        <f t="shared" si="232"/>
        <v>3</v>
      </c>
    </row>
    <row r="3657" spans="1:19" x14ac:dyDescent="0.25">
      <c r="A3657" t="s">
        <v>396</v>
      </c>
      <c r="B3657" t="s">
        <v>7552</v>
      </c>
      <c r="C3657">
        <v>2018</v>
      </c>
      <c r="D3657">
        <f t="shared" si="229"/>
        <v>9427.5137200000008</v>
      </c>
      <c r="E3657">
        <v>5858</v>
      </c>
      <c r="F3657" t="s">
        <v>7553</v>
      </c>
      <c r="G3657" t="s">
        <v>29</v>
      </c>
      <c r="H3657" t="s">
        <v>7554</v>
      </c>
      <c r="I3657" t="s">
        <v>48</v>
      </c>
      <c r="J3657" t="s">
        <v>118</v>
      </c>
      <c r="K3657" t="s">
        <v>33</v>
      </c>
      <c r="L3657" t="s">
        <v>41</v>
      </c>
      <c r="M3657">
        <f t="shared" si="230"/>
        <v>0</v>
      </c>
      <c r="N3657" t="s">
        <v>24</v>
      </c>
      <c r="O3657" t="s">
        <v>7555</v>
      </c>
      <c r="P3657">
        <f t="shared" si="231"/>
        <v>422978.96</v>
      </c>
      <c r="Q3657">
        <v>491836</v>
      </c>
      <c r="R3657">
        <v>729</v>
      </c>
      <c r="S3657">
        <f t="shared" si="232"/>
        <v>6.5</v>
      </c>
    </row>
    <row r="3658" spans="1:19" x14ac:dyDescent="0.25">
      <c r="A3658" t="s">
        <v>125</v>
      </c>
      <c r="B3658" t="s">
        <v>7556</v>
      </c>
      <c r="C3658">
        <v>2004</v>
      </c>
      <c r="D3658">
        <f t="shared" si="229"/>
        <v>230135.62</v>
      </c>
      <c r="E3658">
        <v>143000</v>
      </c>
      <c r="F3658" t="s">
        <v>1150</v>
      </c>
      <c r="G3658" t="s">
        <v>29</v>
      </c>
      <c r="H3658" t="s">
        <v>7557</v>
      </c>
      <c r="I3658" t="s">
        <v>72</v>
      </c>
      <c r="J3658" t="s">
        <v>146</v>
      </c>
      <c r="K3658" t="s">
        <v>146</v>
      </c>
      <c r="L3658" t="s">
        <v>41</v>
      </c>
      <c r="M3658">
        <f t="shared" si="230"/>
        <v>0</v>
      </c>
      <c r="N3658" t="s">
        <v>24</v>
      </c>
      <c r="O3658" t="s">
        <v>2322</v>
      </c>
      <c r="P3658">
        <f t="shared" si="231"/>
        <v>2752</v>
      </c>
      <c r="Q3658">
        <v>3200</v>
      </c>
      <c r="R3658">
        <v>335</v>
      </c>
      <c r="S3658">
        <f t="shared" si="232"/>
        <v>5.7</v>
      </c>
    </row>
    <row r="3659" spans="1:19" x14ac:dyDescent="0.25">
      <c r="A3659" t="s">
        <v>130</v>
      </c>
      <c r="B3659" t="s">
        <v>6463</v>
      </c>
      <c r="C3659">
        <v>2005</v>
      </c>
      <c r="D3659">
        <f t="shared" si="229"/>
        <v>245054.20180000001</v>
      </c>
      <c r="E3659">
        <v>152270</v>
      </c>
      <c r="F3659" t="s">
        <v>7558</v>
      </c>
      <c r="G3659" t="s">
        <v>29</v>
      </c>
      <c r="H3659" t="s">
        <v>7559</v>
      </c>
      <c r="I3659" t="s">
        <v>72</v>
      </c>
      <c r="J3659" t="s">
        <v>73</v>
      </c>
      <c r="K3659" t="s">
        <v>146</v>
      </c>
      <c r="L3659" t="s">
        <v>23</v>
      </c>
      <c r="M3659">
        <f t="shared" si="230"/>
        <v>1</v>
      </c>
      <c r="N3659" t="s">
        <v>24</v>
      </c>
      <c r="O3659" t="s">
        <v>3648</v>
      </c>
      <c r="P3659">
        <f t="shared" si="231"/>
        <v>5934</v>
      </c>
      <c r="Q3659">
        <v>6900</v>
      </c>
      <c r="R3659">
        <v>305</v>
      </c>
      <c r="S3659">
        <f t="shared" si="232"/>
        <v>5.6</v>
      </c>
    </row>
    <row r="3660" spans="1:19" x14ac:dyDescent="0.25">
      <c r="A3660" t="s">
        <v>201</v>
      </c>
      <c r="B3660" t="s">
        <v>7560</v>
      </c>
      <c r="C3660">
        <v>2021</v>
      </c>
      <c r="D3660">
        <f t="shared" si="229"/>
        <v>31551.110700000001</v>
      </c>
      <c r="E3660">
        <v>19605</v>
      </c>
      <c r="F3660" t="s">
        <v>7561</v>
      </c>
      <c r="G3660" t="s">
        <v>29</v>
      </c>
      <c r="H3660" t="s">
        <v>1312</v>
      </c>
      <c r="I3660" t="s">
        <v>31</v>
      </c>
      <c r="J3660" t="s">
        <v>2831</v>
      </c>
      <c r="K3660" t="s">
        <v>22</v>
      </c>
      <c r="L3660" t="s">
        <v>41</v>
      </c>
      <c r="M3660">
        <f t="shared" si="230"/>
        <v>0</v>
      </c>
      <c r="O3660" t="s">
        <v>7562</v>
      </c>
      <c r="P3660">
        <f t="shared" si="231"/>
        <v>28888.26</v>
      </c>
      <c r="Q3660">
        <v>33591</v>
      </c>
      <c r="R3660" t="e">
        <v>#VALUE!</v>
      </c>
      <c r="S3660" t="e">
        <f t="shared" si="232"/>
        <v>#VALUE!</v>
      </c>
    </row>
    <row r="3661" spans="1:19" x14ac:dyDescent="0.25">
      <c r="A3661" t="s">
        <v>148</v>
      </c>
      <c r="B3661" t="s">
        <v>5436</v>
      </c>
      <c r="C3661">
        <v>2020</v>
      </c>
      <c r="D3661">
        <f t="shared" si="229"/>
        <v>30899.328000000001</v>
      </c>
      <c r="E3661">
        <v>19200</v>
      </c>
      <c r="F3661" t="s">
        <v>4562</v>
      </c>
      <c r="G3661" t="s">
        <v>29</v>
      </c>
      <c r="H3661" t="s">
        <v>164</v>
      </c>
      <c r="I3661" t="s">
        <v>165</v>
      </c>
      <c r="J3661" t="s">
        <v>33</v>
      </c>
      <c r="K3661" t="s">
        <v>22</v>
      </c>
      <c r="L3661" t="s">
        <v>41</v>
      </c>
      <c r="M3661">
        <f t="shared" si="230"/>
        <v>0</v>
      </c>
      <c r="N3661" t="s">
        <v>24</v>
      </c>
      <c r="O3661" t="s">
        <v>7563</v>
      </c>
      <c r="P3661">
        <f t="shared" si="231"/>
        <v>60199.14</v>
      </c>
      <c r="Q3661">
        <v>69999</v>
      </c>
      <c r="R3661">
        <v>355</v>
      </c>
      <c r="S3661">
        <f t="shared" si="232"/>
        <v>5.3</v>
      </c>
    </row>
    <row r="3662" spans="1:19" x14ac:dyDescent="0.25">
      <c r="A3662" t="s">
        <v>148</v>
      </c>
      <c r="B3662" t="s">
        <v>7564</v>
      </c>
      <c r="C3662">
        <v>2004</v>
      </c>
      <c r="D3662">
        <f t="shared" si="229"/>
        <v>103802.43</v>
      </c>
      <c r="E3662">
        <v>64500</v>
      </c>
      <c r="F3662" t="s">
        <v>6014</v>
      </c>
      <c r="G3662" t="s">
        <v>29</v>
      </c>
      <c r="H3662" t="s">
        <v>7565</v>
      </c>
      <c r="I3662" t="s">
        <v>72</v>
      </c>
      <c r="J3662" t="s">
        <v>146</v>
      </c>
      <c r="K3662" t="s">
        <v>146</v>
      </c>
      <c r="L3662" t="s">
        <v>41</v>
      </c>
      <c r="M3662">
        <f t="shared" si="230"/>
        <v>0</v>
      </c>
      <c r="N3662" t="s">
        <v>24</v>
      </c>
      <c r="O3662" t="s">
        <v>1185</v>
      </c>
      <c r="P3662">
        <f t="shared" si="231"/>
        <v>5074</v>
      </c>
      <c r="Q3662">
        <v>5900</v>
      </c>
      <c r="R3662">
        <v>180</v>
      </c>
      <c r="S3662">
        <f t="shared" si="232"/>
        <v>3.4</v>
      </c>
    </row>
    <row r="3663" spans="1:19" x14ac:dyDescent="0.25">
      <c r="A3663" t="s">
        <v>97</v>
      </c>
      <c r="B3663" t="s">
        <v>723</v>
      </c>
      <c r="C3663">
        <v>2011</v>
      </c>
      <c r="D3663">
        <f t="shared" si="229"/>
        <v>239791.66</v>
      </c>
      <c r="E3663">
        <v>149000</v>
      </c>
      <c r="F3663" t="s">
        <v>1573</v>
      </c>
      <c r="G3663" t="s">
        <v>29</v>
      </c>
      <c r="H3663" t="s">
        <v>725</v>
      </c>
      <c r="I3663" t="s">
        <v>72</v>
      </c>
      <c r="J3663" t="s">
        <v>22</v>
      </c>
      <c r="K3663" t="s">
        <v>146</v>
      </c>
      <c r="L3663" t="s">
        <v>41</v>
      </c>
      <c r="M3663">
        <f t="shared" si="230"/>
        <v>0</v>
      </c>
      <c r="N3663" t="s">
        <v>24</v>
      </c>
      <c r="O3663" t="s">
        <v>5042</v>
      </c>
      <c r="P3663">
        <f t="shared" si="231"/>
        <v>16335.699999999999</v>
      </c>
      <c r="Q3663">
        <v>18995</v>
      </c>
      <c r="R3663">
        <v>236</v>
      </c>
      <c r="S3663">
        <f t="shared" si="232"/>
        <v>4</v>
      </c>
    </row>
    <row r="3664" spans="1:19" x14ac:dyDescent="0.25">
      <c r="A3664" t="s">
        <v>1615</v>
      </c>
      <c r="B3664" t="s">
        <v>1616</v>
      </c>
      <c r="C3664">
        <v>2018</v>
      </c>
      <c r="D3664">
        <f t="shared" si="229"/>
        <v>9524.0741199999993</v>
      </c>
      <c r="E3664">
        <v>5918</v>
      </c>
      <c r="F3664" t="s">
        <v>7566</v>
      </c>
      <c r="G3664" t="s">
        <v>29</v>
      </c>
      <c r="H3664" t="s">
        <v>6062</v>
      </c>
      <c r="I3664" t="s">
        <v>337</v>
      </c>
      <c r="J3664" t="s">
        <v>7567</v>
      </c>
      <c r="K3664" t="s">
        <v>266</v>
      </c>
      <c r="L3664" t="s">
        <v>41</v>
      </c>
      <c r="M3664">
        <f t="shared" si="230"/>
        <v>0</v>
      </c>
      <c r="O3664" t="s">
        <v>4369</v>
      </c>
      <c r="P3664">
        <f t="shared" si="231"/>
        <v>154714</v>
      </c>
      <c r="Q3664">
        <v>179900</v>
      </c>
      <c r="R3664" t="e">
        <v>#VALUE!</v>
      </c>
      <c r="S3664" t="e">
        <f t="shared" si="232"/>
        <v>#VALUE!</v>
      </c>
    </row>
    <row r="3665" spans="1:19" x14ac:dyDescent="0.25">
      <c r="A3665" t="s">
        <v>2213</v>
      </c>
      <c r="B3665" t="s">
        <v>4382</v>
      </c>
      <c r="C3665">
        <v>1997</v>
      </c>
      <c r="D3665">
        <f t="shared" si="229"/>
        <v>215704.66821999999</v>
      </c>
      <c r="E3665">
        <v>134033</v>
      </c>
      <c r="F3665" t="s">
        <v>7568</v>
      </c>
      <c r="G3665" t="s">
        <v>29</v>
      </c>
      <c r="H3665" t="s">
        <v>7569</v>
      </c>
      <c r="I3665" t="s">
        <v>72</v>
      </c>
      <c r="J3665" t="s">
        <v>214</v>
      </c>
      <c r="K3665" t="s">
        <v>146</v>
      </c>
      <c r="L3665" t="s">
        <v>23</v>
      </c>
      <c r="M3665">
        <f t="shared" si="230"/>
        <v>1</v>
      </c>
      <c r="N3665" t="s">
        <v>24</v>
      </c>
      <c r="O3665" t="s">
        <v>2526</v>
      </c>
      <c r="P3665">
        <f t="shared" si="231"/>
        <v>6192</v>
      </c>
      <c r="Q3665">
        <v>7200</v>
      </c>
      <c r="R3665">
        <v>285</v>
      </c>
      <c r="S3665">
        <f t="shared" si="232"/>
        <v>5.7</v>
      </c>
    </row>
    <row r="3666" spans="1:19" x14ac:dyDescent="0.25">
      <c r="A3666" t="s">
        <v>201</v>
      </c>
      <c r="B3666" t="s">
        <v>3069</v>
      </c>
      <c r="C3666">
        <v>2019</v>
      </c>
      <c r="D3666">
        <f t="shared" si="229"/>
        <v>59909.290840000001</v>
      </c>
      <c r="E3666">
        <v>37226</v>
      </c>
      <c r="F3666" t="s">
        <v>7570</v>
      </c>
      <c r="G3666" t="s">
        <v>29</v>
      </c>
      <c r="H3666" t="s">
        <v>7571</v>
      </c>
      <c r="I3666" t="s">
        <v>39</v>
      </c>
      <c r="J3666" t="s">
        <v>1550</v>
      </c>
      <c r="K3666" t="s">
        <v>22</v>
      </c>
      <c r="L3666" t="s">
        <v>41</v>
      </c>
      <c r="M3666">
        <f t="shared" si="230"/>
        <v>0</v>
      </c>
      <c r="O3666" t="s">
        <v>944</v>
      </c>
      <c r="P3666">
        <f t="shared" si="231"/>
        <v>30098.28</v>
      </c>
      <c r="Q3666">
        <v>34998</v>
      </c>
      <c r="R3666" t="e">
        <v>#VALUE!</v>
      </c>
      <c r="S3666" t="e">
        <f t="shared" si="232"/>
        <v>#VALUE!</v>
      </c>
    </row>
    <row r="3667" spans="1:19" x14ac:dyDescent="0.25">
      <c r="A3667" t="s">
        <v>16</v>
      </c>
      <c r="B3667" t="s">
        <v>3418</v>
      </c>
      <c r="C3667">
        <v>2017</v>
      </c>
      <c r="D3667">
        <f t="shared" si="229"/>
        <v>115750.17015999999</v>
      </c>
      <c r="E3667">
        <v>71924</v>
      </c>
      <c r="F3667" t="s">
        <v>7572</v>
      </c>
      <c r="G3667" t="s">
        <v>29</v>
      </c>
      <c r="H3667" t="s">
        <v>7573</v>
      </c>
      <c r="I3667" t="s">
        <v>72</v>
      </c>
      <c r="J3667" t="s">
        <v>146</v>
      </c>
      <c r="K3667" t="s">
        <v>146</v>
      </c>
      <c r="L3667" t="s">
        <v>41</v>
      </c>
      <c r="M3667">
        <f t="shared" si="230"/>
        <v>0</v>
      </c>
      <c r="N3667" t="s">
        <v>24</v>
      </c>
      <c r="O3667" t="s">
        <v>7574</v>
      </c>
      <c r="P3667">
        <f t="shared" si="231"/>
        <v>11782</v>
      </c>
      <c r="Q3667">
        <v>13700</v>
      </c>
      <c r="R3667">
        <v>179</v>
      </c>
      <c r="S3667">
        <f t="shared" si="232"/>
        <v>1.5</v>
      </c>
    </row>
    <row r="3668" spans="1:19" x14ac:dyDescent="0.25">
      <c r="A3668" t="s">
        <v>396</v>
      </c>
      <c r="B3668" t="s">
        <v>7575</v>
      </c>
      <c r="C3668">
        <v>2021</v>
      </c>
      <c r="D3668">
        <f t="shared" si="229"/>
        <v>9202.2061200000007</v>
      </c>
      <c r="E3668">
        <v>5718</v>
      </c>
      <c r="F3668" t="s">
        <v>7576</v>
      </c>
      <c r="G3668" t="s">
        <v>29</v>
      </c>
      <c r="H3668" t="s">
        <v>399</v>
      </c>
      <c r="I3668" t="s">
        <v>39</v>
      </c>
      <c r="J3668" t="s">
        <v>7577</v>
      </c>
      <c r="K3668" t="s">
        <v>401</v>
      </c>
      <c r="L3668" t="s">
        <v>41</v>
      </c>
      <c r="M3668">
        <f t="shared" si="230"/>
        <v>0</v>
      </c>
      <c r="O3668" t="s">
        <v>7578</v>
      </c>
      <c r="P3668">
        <f t="shared" si="231"/>
        <v>240792.26</v>
      </c>
      <c r="Q3668">
        <v>279991</v>
      </c>
      <c r="R3668" t="e">
        <v>#VALUE!</v>
      </c>
      <c r="S3668" t="e">
        <f t="shared" si="232"/>
        <v>#VALUE!</v>
      </c>
    </row>
    <row r="3669" spans="1:19" x14ac:dyDescent="0.25">
      <c r="A3669" t="s">
        <v>210</v>
      </c>
      <c r="B3669" t="s">
        <v>2266</v>
      </c>
      <c r="C3669">
        <v>2014</v>
      </c>
      <c r="D3669">
        <f t="shared" si="229"/>
        <v>196661.348</v>
      </c>
      <c r="E3669">
        <v>122200</v>
      </c>
      <c r="F3669" t="s">
        <v>7579</v>
      </c>
      <c r="G3669" t="s">
        <v>29</v>
      </c>
      <c r="H3669" t="s">
        <v>540</v>
      </c>
      <c r="I3669" t="s">
        <v>72</v>
      </c>
      <c r="J3669" t="s">
        <v>487</v>
      </c>
      <c r="K3669" t="s">
        <v>22</v>
      </c>
      <c r="L3669" t="s">
        <v>23</v>
      </c>
      <c r="M3669">
        <f t="shared" si="230"/>
        <v>1</v>
      </c>
      <c r="N3669" t="s">
        <v>24</v>
      </c>
      <c r="O3669" t="s">
        <v>1635</v>
      </c>
      <c r="P3669">
        <f t="shared" si="231"/>
        <v>18490</v>
      </c>
      <c r="Q3669">
        <v>21500</v>
      </c>
      <c r="R3669">
        <v>285</v>
      </c>
      <c r="S3669">
        <f t="shared" si="232"/>
        <v>3.6</v>
      </c>
    </row>
    <row r="3670" spans="1:19" x14ac:dyDescent="0.25">
      <c r="A3670" t="s">
        <v>84</v>
      </c>
      <c r="B3670" t="s">
        <v>3122</v>
      </c>
      <c r="C3670">
        <v>2020</v>
      </c>
      <c r="D3670">
        <f t="shared" si="229"/>
        <v>59944.696320000003</v>
      </c>
      <c r="E3670">
        <v>37248</v>
      </c>
      <c r="F3670" t="s">
        <v>7580</v>
      </c>
      <c r="G3670" t="s">
        <v>46</v>
      </c>
      <c r="H3670" t="s">
        <v>3053</v>
      </c>
      <c r="I3670" t="s">
        <v>95</v>
      </c>
      <c r="J3670" t="s">
        <v>61</v>
      </c>
      <c r="K3670" t="s">
        <v>22</v>
      </c>
      <c r="L3670" t="s">
        <v>41</v>
      </c>
      <c r="M3670">
        <f t="shared" si="230"/>
        <v>0</v>
      </c>
      <c r="N3670" t="s">
        <v>24</v>
      </c>
      <c r="O3670" t="s">
        <v>2036</v>
      </c>
      <c r="P3670">
        <f t="shared" si="231"/>
        <v>46870</v>
      </c>
      <c r="Q3670">
        <v>54500</v>
      </c>
      <c r="R3670">
        <v>395</v>
      </c>
      <c r="S3670">
        <f t="shared" si="232"/>
        <v>3</v>
      </c>
    </row>
    <row r="3671" spans="1:19" x14ac:dyDescent="0.25">
      <c r="A3671" t="s">
        <v>148</v>
      </c>
      <c r="B3671" t="s">
        <v>5757</v>
      </c>
      <c r="C3671">
        <v>1999</v>
      </c>
      <c r="D3671">
        <f t="shared" si="229"/>
        <v>142828.92499999999</v>
      </c>
      <c r="E3671">
        <v>88750</v>
      </c>
      <c r="F3671" t="s">
        <v>7581</v>
      </c>
      <c r="G3671" t="s">
        <v>29</v>
      </c>
      <c r="H3671" t="s">
        <v>7582</v>
      </c>
      <c r="I3671" t="s">
        <v>72</v>
      </c>
      <c r="J3671" t="s">
        <v>118</v>
      </c>
      <c r="K3671" t="s">
        <v>33</v>
      </c>
      <c r="L3671" t="s">
        <v>41</v>
      </c>
      <c r="M3671">
        <f t="shared" si="230"/>
        <v>0</v>
      </c>
      <c r="N3671" t="s">
        <v>24</v>
      </c>
      <c r="O3671" t="s">
        <v>5469</v>
      </c>
      <c r="P3671">
        <f t="shared" si="231"/>
        <v>5848</v>
      </c>
      <c r="Q3671">
        <v>6800</v>
      </c>
      <c r="R3671">
        <v>255</v>
      </c>
      <c r="S3671">
        <f t="shared" si="232"/>
        <v>4.8</v>
      </c>
    </row>
    <row r="3672" spans="1:19" x14ac:dyDescent="0.25">
      <c r="A3672" t="s">
        <v>363</v>
      </c>
      <c r="B3672" t="s">
        <v>7583</v>
      </c>
      <c r="C3672">
        <v>2008</v>
      </c>
      <c r="D3672">
        <f t="shared" si="229"/>
        <v>104285.232</v>
      </c>
      <c r="E3672">
        <v>64800</v>
      </c>
      <c r="F3672" t="s">
        <v>3427</v>
      </c>
      <c r="G3672" t="s">
        <v>29</v>
      </c>
      <c r="H3672" t="s">
        <v>7584</v>
      </c>
      <c r="I3672" t="s">
        <v>21</v>
      </c>
      <c r="J3672" t="s">
        <v>22</v>
      </c>
      <c r="K3672" t="s">
        <v>22</v>
      </c>
      <c r="M3672">
        <f t="shared" si="230"/>
        <v>0</v>
      </c>
      <c r="O3672" t="s">
        <v>835</v>
      </c>
      <c r="P3672">
        <f t="shared" si="231"/>
        <v>21242</v>
      </c>
      <c r="Q3672">
        <v>24700</v>
      </c>
      <c r="R3672">
        <v>443</v>
      </c>
      <c r="S3672">
        <f t="shared" si="232"/>
        <v>4.4000000000000004</v>
      </c>
    </row>
    <row r="3673" spans="1:19" x14ac:dyDescent="0.25">
      <c r="A3673" t="s">
        <v>16</v>
      </c>
      <c r="B3673" t="s">
        <v>7585</v>
      </c>
      <c r="C3673">
        <v>2014</v>
      </c>
      <c r="D3673">
        <f t="shared" si="229"/>
        <v>180535.76120000001</v>
      </c>
      <c r="E3673">
        <v>112180</v>
      </c>
      <c r="F3673" t="s">
        <v>7586</v>
      </c>
      <c r="G3673" t="s">
        <v>46</v>
      </c>
      <c r="H3673" t="s">
        <v>3227</v>
      </c>
      <c r="I3673" t="s">
        <v>289</v>
      </c>
      <c r="J3673" t="s">
        <v>118</v>
      </c>
      <c r="K3673" t="s">
        <v>3228</v>
      </c>
      <c r="L3673" t="s">
        <v>41</v>
      </c>
      <c r="M3673">
        <f t="shared" si="230"/>
        <v>0</v>
      </c>
      <c r="O3673" t="s">
        <v>7587</v>
      </c>
      <c r="P3673">
        <f t="shared" si="231"/>
        <v>10835.14</v>
      </c>
      <c r="Q3673">
        <v>12599</v>
      </c>
      <c r="R3673" t="e">
        <v>#VALUE!</v>
      </c>
      <c r="S3673" t="e">
        <f t="shared" si="232"/>
        <v>#VALUE!</v>
      </c>
    </row>
    <row r="3674" spans="1:19" x14ac:dyDescent="0.25">
      <c r="A3674" t="s">
        <v>567</v>
      </c>
      <c r="B3674" t="s">
        <v>2908</v>
      </c>
      <c r="C3674">
        <v>2015</v>
      </c>
      <c r="D3674">
        <f t="shared" si="229"/>
        <v>240000.87419999999</v>
      </c>
      <c r="E3674">
        <v>149130</v>
      </c>
      <c r="F3674" t="s">
        <v>7588</v>
      </c>
      <c r="G3674" t="s">
        <v>245</v>
      </c>
      <c r="H3674" t="s">
        <v>2909</v>
      </c>
      <c r="I3674" t="s">
        <v>21</v>
      </c>
      <c r="J3674" t="s">
        <v>118</v>
      </c>
      <c r="K3674" t="s">
        <v>22</v>
      </c>
      <c r="L3674" t="s">
        <v>23</v>
      </c>
      <c r="M3674">
        <f t="shared" si="230"/>
        <v>1</v>
      </c>
      <c r="N3674" t="s">
        <v>24</v>
      </c>
      <c r="O3674" t="s">
        <v>1024</v>
      </c>
      <c r="P3674">
        <f t="shared" si="231"/>
        <v>30100</v>
      </c>
      <c r="Q3674">
        <v>35000</v>
      </c>
      <c r="R3674">
        <v>350</v>
      </c>
      <c r="S3674">
        <f t="shared" si="232"/>
        <v>6.7</v>
      </c>
    </row>
    <row r="3675" spans="1:19" x14ac:dyDescent="0.25">
      <c r="A3675" t="s">
        <v>79</v>
      </c>
      <c r="B3675" t="s">
        <v>1904</v>
      </c>
      <c r="C3675">
        <v>2020</v>
      </c>
      <c r="D3675">
        <f t="shared" si="229"/>
        <v>141621.92000000001</v>
      </c>
      <c r="E3675">
        <v>88000</v>
      </c>
      <c r="F3675" t="s">
        <v>3460</v>
      </c>
      <c r="H3675" t="s">
        <v>1906</v>
      </c>
      <c r="I3675" t="s">
        <v>257</v>
      </c>
      <c r="J3675" t="s">
        <v>33</v>
      </c>
      <c r="K3675" t="s">
        <v>118</v>
      </c>
      <c r="L3675" t="s">
        <v>41</v>
      </c>
      <c r="M3675">
        <f t="shared" si="230"/>
        <v>0</v>
      </c>
      <c r="N3675" t="s">
        <v>24</v>
      </c>
      <c r="O3675" t="s">
        <v>2980</v>
      </c>
      <c r="P3675">
        <f t="shared" si="231"/>
        <v>30530</v>
      </c>
      <c r="Q3675">
        <v>35500</v>
      </c>
      <c r="R3675">
        <v>425</v>
      </c>
      <c r="S3675" t="e">
        <f t="shared" si="232"/>
        <v>#VALUE!</v>
      </c>
    </row>
    <row r="3676" spans="1:19" x14ac:dyDescent="0.25">
      <c r="A3676" t="s">
        <v>97</v>
      </c>
      <c r="B3676" t="s">
        <v>995</v>
      </c>
      <c r="C3676">
        <v>2018</v>
      </c>
      <c r="D3676">
        <f t="shared" si="229"/>
        <v>119091.16</v>
      </c>
      <c r="E3676">
        <v>74000</v>
      </c>
      <c r="F3676" t="s">
        <v>132</v>
      </c>
      <c r="G3676" t="s">
        <v>29</v>
      </c>
      <c r="H3676" t="s">
        <v>3094</v>
      </c>
      <c r="I3676" t="s">
        <v>95</v>
      </c>
      <c r="J3676" t="s">
        <v>118</v>
      </c>
      <c r="K3676" t="s">
        <v>22</v>
      </c>
      <c r="L3676" t="s">
        <v>41</v>
      </c>
      <c r="M3676">
        <f t="shared" si="230"/>
        <v>0</v>
      </c>
      <c r="N3676" t="s">
        <v>24</v>
      </c>
      <c r="O3676" t="s">
        <v>7589</v>
      </c>
      <c r="P3676">
        <f t="shared" si="231"/>
        <v>24037</v>
      </c>
      <c r="Q3676">
        <v>27950</v>
      </c>
      <c r="R3676">
        <v>295</v>
      </c>
      <c r="S3676">
        <f t="shared" si="232"/>
        <v>3.5</v>
      </c>
    </row>
    <row r="3677" spans="1:19" x14ac:dyDescent="0.25">
      <c r="A3677" t="s">
        <v>16</v>
      </c>
      <c r="B3677" t="s">
        <v>157</v>
      </c>
      <c r="C3677">
        <v>2019</v>
      </c>
      <c r="D3677">
        <f t="shared" si="229"/>
        <v>71551.256399999998</v>
      </c>
      <c r="E3677">
        <v>44460</v>
      </c>
      <c r="F3677" t="s">
        <v>7590</v>
      </c>
      <c r="G3677" t="s">
        <v>29</v>
      </c>
      <c r="H3677" t="s">
        <v>4401</v>
      </c>
      <c r="I3677" t="s">
        <v>165</v>
      </c>
      <c r="J3677" t="s">
        <v>214</v>
      </c>
      <c r="K3677" t="s">
        <v>33</v>
      </c>
      <c r="L3677" t="s">
        <v>41</v>
      </c>
      <c r="M3677">
        <f t="shared" si="230"/>
        <v>0</v>
      </c>
      <c r="N3677" t="s">
        <v>24</v>
      </c>
      <c r="O3677" t="s">
        <v>3369</v>
      </c>
      <c r="P3677">
        <f t="shared" si="231"/>
        <v>29670</v>
      </c>
      <c r="Q3677">
        <v>34500</v>
      </c>
      <c r="R3677">
        <v>325</v>
      </c>
      <c r="S3677">
        <f t="shared" si="232"/>
        <v>2.7</v>
      </c>
    </row>
    <row r="3678" spans="1:19" x14ac:dyDescent="0.25">
      <c r="A3678" t="s">
        <v>503</v>
      </c>
      <c r="B3678" t="s">
        <v>6802</v>
      </c>
      <c r="C3678">
        <v>2015</v>
      </c>
      <c r="D3678">
        <f t="shared" si="229"/>
        <v>154496.63999999998</v>
      </c>
      <c r="E3678">
        <v>96000</v>
      </c>
      <c r="F3678" t="s">
        <v>596</v>
      </c>
      <c r="G3678" t="s">
        <v>29</v>
      </c>
      <c r="H3678" t="s">
        <v>2905</v>
      </c>
      <c r="I3678" t="s">
        <v>21</v>
      </c>
      <c r="J3678" t="s">
        <v>40</v>
      </c>
      <c r="K3678" t="s">
        <v>146</v>
      </c>
      <c r="L3678" t="s">
        <v>41</v>
      </c>
      <c r="M3678">
        <f t="shared" si="230"/>
        <v>0</v>
      </c>
      <c r="N3678" t="s">
        <v>24</v>
      </c>
      <c r="O3678" t="s">
        <v>783</v>
      </c>
      <c r="P3678">
        <f t="shared" si="231"/>
        <v>14620</v>
      </c>
      <c r="Q3678">
        <v>17000</v>
      </c>
      <c r="R3678">
        <v>281</v>
      </c>
      <c r="S3678">
        <f t="shared" si="232"/>
        <v>3.6</v>
      </c>
    </row>
    <row r="3679" spans="1:19" x14ac:dyDescent="0.25">
      <c r="A3679" t="s">
        <v>277</v>
      </c>
      <c r="B3679" t="s">
        <v>2977</v>
      </c>
      <c r="C3679">
        <v>2005</v>
      </c>
      <c r="D3679">
        <f t="shared" si="229"/>
        <v>120700.5</v>
      </c>
      <c r="E3679">
        <v>75000</v>
      </c>
      <c r="F3679" t="s">
        <v>681</v>
      </c>
      <c r="G3679" t="s">
        <v>29</v>
      </c>
      <c r="H3679" t="s">
        <v>7591</v>
      </c>
      <c r="I3679" t="s">
        <v>839</v>
      </c>
      <c r="J3679" t="s">
        <v>61</v>
      </c>
      <c r="K3679" t="s">
        <v>22</v>
      </c>
      <c r="M3679">
        <f t="shared" si="230"/>
        <v>0</v>
      </c>
      <c r="O3679" t="s">
        <v>276</v>
      </c>
      <c r="P3679">
        <f t="shared" si="231"/>
        <v>15050</v>
      </c>
      <c r="Q3679">
        <v>17500</v>
      </c>
      <c r="R3679">
        <v>240</v>
      </c>
      <c r="S3679">
        <f t="shared" si="232"/>
        <v>2.7</v>
      </c>
    </row>
    <row r="3680" spans="1:19" x14ac:dyDescent="0.25">
      <c r="A3680" t="s">
        <v>125</v>
      </c>
      <c r="B3680" t="s">
        <v>1963</v>
      </c>
      <c r="C3680">
        <v>2014</v>
      </c>
      <c r="D3680">
        <f t="shared" si="229"/>
        <v>152887.29999999999</v>
      </c>
      <c r="E3680">
        <v>95000</v>
      </c>
      <c r="F3680" t="s">
        <v>803</v>
      </c>
      <c r="G3680" t="s">
        <v>29</v>
      </c>
      <c r="H3680" t="s">
        <v>1964</v>
      </c>
      <c r="I3680" t="s">
        <v>107</v>
      </c>
      <c r="J3680" t="s">
        <v>22</v>
      </c>
      <c r="K3680" t="s">
        <v>22</v>
      </c>
      <c r="L3680" t="s">
        <v>41</v>
      </c>
      <c r="M3680">
        <f t="shared" si="230"/>
        <v>0</v>
      </c>
      <c r="N3680" t="s">
        <v>24</v>
      </c>
      <c r="O3680" t="s">
        <v>3926</v>
      </c>
      <c r="P3680">
        <f t="shared" si="231"/>
        <v>15394</v>
      </c>
      <c r="Q3680">
        <v>17900</v>
      </c>
      <c r="R3680">
        <v>370</v>
      </c>
      <c r="S3680">
        <f t="shared" si="232"/>
        <v>5.7</v>
      </c>
    </row>
    <row r="3681" spans="1:19" x14ac:dyDescent="0.25">
      <c r="A3681" t="s">
        <v>84</v>
      </c>
      <c r="B3681" t="s">
        <v>4485</v>
      </c>
      <c r="C3681">
        <v>2016</v>
      </c>
      <c r="D3681">
        <f t="shared" si="229"/>
        <v>80143.522660000002</v>
      </c>
      <c r="E3681">
        <v>49799</v>
      </c>
      <c r="F3681" t="s">
        <v>7592</v>
      </c>
      <c r="G3681" t="s">
        <v>29</v>
      </c>
      <c r="H3681" t="s">
        <v>410</v>
      </c>
      <c r="I3681" t="s">
        <v>72</v>
      </c>
      <c r="J3681" t="s">
        <v>108</v>
      </c>
      <c r="K3681" t="s">
        <v>108</v>
      </c>
      <c r="L3681" t="s">
        <v>41</v>
      </c>
      <c r="M3681">
        <f t="shared" si="230"/>
        <v>0</v>
      </c>
      <c r="N3681" t="s">
        <v>24</v>
      </c>
      <c r="O3681" t="s">
        <v>2146</v>
      </c>
      <c r="P3681">
        <f t="shared" si="231"/>
        <v>32250</v>
      </c>
      <c r="Q3681">
        <v>37500</v>
      </c>
      <c r="R3681">
        <v>340</v>
      </c>
      <c r="S3681">
        <f t="shared" si="232"/>
        <v>3</v>
      </c>
    </row>
    <row r="3682" spans="1:19" x14ac:dyDescent="0.25">
      <c r="A3682" t="s">
        <v>16</v>
      </c>
      <c r="B3682" t="s">
        <v>2989</v>
      </c>
      <c r="C3682">
        <v>2006</v>
      </c>
      <c r="D3682">
        <f t="shared" si="229"/>
        <v>44107.181380000002</v>
      </c>
      <c r="E3682">
        <v>27407</v>
      </c>
      <c r="F3682" t="s">
        <v>7593</v>
      </c>
      <c r="G3682" t="s">
        <v>29</v>
      </c>
      <c r="H3682" t="s">
        <v>6015</v>
      </c>
      <c r="I3682" t="s">
        <v>839</v>
      </c>
      <c r="J3682" t="s">
        <v>61</v>
      </c>
      <c r="K3682" t="s">
        <v>214</v>
      </c>
      <c r="L3682" t="s">
        <v>41</v>
      </c>
      <c r="M3682">
        <f t="shared" si="230"/>
        <v>0</v>
      </c>
      <c r="N3682" t="s">
        <v>24</v>
      </c>
      <c r="O3682" t="s">
        <v>3628</v>
      </c>
      <c r="P3682">
        <f t="shared" si="231"/>
        <v>18705</v>
      </c>
      <c r="Q3682">
        <v>21750</v>
      </c>
      <c r="R3682">
        <v>300</v>
      </c>
      <c r="S3682">
        <f t="shared" si="232"/>
        <v>4.5999999999999996</v>
      </c>
    </row>
    <row r="3683" spans="1:19" x14ac:dyDescent="0.25">
      <c r="A3683" t="s">
        <v>690</v>
      </c>
      <c r="B3683" t="s">
        <v>2646</v>
      </c>
      <c r="C3683">
        <v>2020</v>
      </c>
      <c r="D3683">
        <f t="shared" si="229"/>
        <v>37560.386259999999</v>
      </c>
      <c r="E3683">
        <v>23339</v>
      </c>
      <c r="F3683" t="s">
        <v>7594</v>
      </c>
      <c r="G3683" t="s">
        <v>29</v>
      </c>
      <c r="H3683" t="s">
        <v>693</v>
      </c>
      <c r="I3683" t="s">
        <v>31</v>
      </c>
      <c r="J3683" t="s">
        <v>7595</v>
      </c>
      <c r="K3683" t="s">
        <v>22</v>
      </c>
      <c r="M3683">
        <f t="shared" si="230"/>
        <v>0</v>
      </c>
      <c r="O3683" t="s">
        <v>1215</v>
      </c>
      <c r="P3683">
        <f t="shared" si="231"/>
        <v>29794.7</v>
      </c>
      <c r="Q3683">
        <v>34645</v>
      </c>
      <c r="R3683" t="e">
        <v>#VALUE!</v>
      </c>
      <c r="S3683" t="e">
        <f t="shared" si="232"/>
        <v>#VALUE!</v>
      </c>
    </row>
    <row r="3684" spans="1:19" x14ac:dyDescent="0.25">
      <c r="A3684" t="s">
        <v>79</v>
      </c>
      <c r="B3684" t="s">
        <v>7596</v>
      </c>
      <c r="C3684">
        <v>2016</v>
      </c>
      <c r="D3684">
        <f t="shared" si="229"/>
        <v>119287.49948</v>
      </c>
      <c r="E3684">
        <v>74122</v>
      </c>
      <c r="F3684" t="s">
        <v>7597</v>
      </c>
      <c r="H3684" t="s">
        <v>7598</v>
      </c>
      <c r="I3684" t="s">
        <v>72</v>
      </c>
      <c r="J3684" t="s">
        <v>22</v>
      </c>
      <c r="K3684" t="s">
        <v>22</v>
      </c>
      <c r="L3684" t="s">
        <v>41</v>
      </c>
      <c r="M3684">
        <f t="shared" si="230"/>
        <v>0</v>
      </c>
      <c r="N3684" t="s">
        <v>24</v>
      </c>
      <c r="O3684" t="s">
        <v>5840</v>
      </c>
      <c r="P3684">
        <f t="shared" si="231"/>
        <v>30874</v>
      </c>
      <c r="Q3684">
        <v>35900</v>
      </c>
      <c r="R3684">
        <v>417</v>
      </c>
      <c r="S3684" t="e">
        <f t="shared" si="232"/>
        <v>#VALUE!</v>
      </c>
    </row>
    <row r="3685" spans="1:19" x14ac:dyDescent="0.25">
      <c r="A3685" t="s">
        <v>110</v>
      </c>
      <c r="B3685" t="s">
        <v>4848</v>
      </c>
      <c r="C3685">
        <v>1997</v>
      </c>
      <c r="D3685">
        <f t="shared" si="229"/>
        <v>80467</v>
      </c>
      <c r="E3685">
        <v>50000</v>
      </c>
      <c r="F3685" t="s">
        <v>1781</v>
      </c>
      <c r="G3685" t="s">
        <v>29</v>
      </c>
      <c r="H3685" t="s">
        <v>4849</v>
      </c>
      <c r="I3685" t="s">
        <v>72</v>
      </c>
      <c r="J3685" t="s">
        <v>118</v>
      </c>
      <c r="K3685" t="s">
        <v>146</v>
      </c>
      <c r="L3685" t="s">
        <v>41</v>
      </c>
      <c r="M3685">
        <f t="shared" si="230"/>
        <v>0</v>
      </c>
      <c r="N3685" t="s">
        <v>24</v>
      </c>
      <c r="O3685" t="s">
        <v>1273</v>
      </c>
      <c r="P3685">
        <f t="shared" si="231"/>
        <v>5160</v>
      </c>
      <c r="Q3685">
        <v>6000</v>
      </c>
      <c r="R3685">
        <v>290</v>
      </c>
      <c r="S3685">
        <f t="shared" si="232"/>
        <v>4</v>
      </c>
    </row>
    <row r="3686" spans="1:19" x14ac:dyDescent="0.25">
      <c r="A3686" t="s">
        <v>120</v>
      </c>
      <c r="B3686" t="s">
        <v>1928</v>
      </c>
      <c r="C3686">
        <v>2021</v>
      </c>
      <c r="D3686">
        <f t="shared" si="229"/>
        <v>23729.7183</v>
      </c>
      <c r="E3686">
        <v>14745</v>
      </c>
      <c r="F3686" t="s">
        <v>7599</v>
      </c>
      <c r="G3686" t="s">
        <v>29</v>
      </c>
      <c r="H3686" t="s">
        <v>530</v>
      </c>
      <c r="I3686" t="s">
        <v>39</v>
      </c>
      <c r="J3686" t="s">
        <v>7600</v>
      </c>
      <c r="K3686" t="s">
        <v>136</v>
      </c>
      <c r="L3686" t="s">
        <v>41</v>
      </c>
      <c r="M3686">
        <f t="shared" si="230"/>
        <v>0</v>
      </c>
      <c r="O3686" t="s">
        <v>1727</v>
      </c>
      <c r="P3686">
        <f t="shared" si="231"/>
        <v>33538.28</v>
      </c>
      <c r="Q3686">
        <v>38998</v>
      </c>
      <c r="R3686" t="e">
        <v>#VALUE!</v>
      </c>
      <c r="S3686">
        <f t="shared" si="232"/>
        <v>2</v>
      </c>
    </row>
    <row r="3687" spans="1:19" x14ac:dyDescent="0.25">
      <c r="A3687" t="s">
        <v>148</v>
      </c>
      <c r="B3687" t="s">
        <v>4918</v>
      </c>
      <c r="C3687">
        <v>2021</v>
      </c>
      <c r="D3687">
        <f t="shared" si="229"/>
        <v>4345.2179999999998</v>
      </c>
      <c r="E3687">
        <v>2700</v>
      </c>
      <c r="F3687" t="s">
        <v>7601</v>
      </c>
      <c r="G3687" t="s">
        <v>29</v>
      </c>
      <c r="H3687" t="s">
        <v>1368</v>
      </c>
      <c r="I3687" t="s">
        <v>107</v>
      </c>
      <c r="J3687" t="s">
        <v>40</v>
      </c>
      <c r="K3687" t="s">
        <v>40</v>
      </c>
      <c r="L3687" t="s">
        <v>41</v>
      </c>
      <c r="M3687">
        <f t="shared" si="230"/>
        <v>0</v>
      </c>
      <c r="N3687" t="s">
        <v>24</v>
      </c>
      <c r="O3687" t="s">
        <v>7602</v>
      </c>
      <c r="P3687">
        <f t="shared" si="231"/>
        <v>73917</v>
      </c>
      <c r="Q3687">
        <v>85950</v>
      </c>
      <c r="R3687">
        <v>490</v>
      </c>
      <c r="S3687">
        <f t="shared" si="232"/>
        <v>6.2</v>
      </c>
    </row>
    <row r="3688" spans="1:19" x14ac:dyDescent="0.25">
      <c r="A3688" t="s">
        <v>1831</v>
      </c>
      <c r="B3688" t="s">
        <v>7603</v>
      </c>
      <c r="C3688">
        <v>2012</v>
      </c>
      <c r="D3688">
        <f t="shared" si="229"/>
        <v>305774.59999999998</v>
      </c>
      <c r="E3688">
        <v>190000</v>
      </c>
      <c r="F3688" t="s">
        <v>7604</v>
      </c>
      <c r="G3688" t="s">
        <v>29</v>
      </c>
      <c r="H3688" t="s">
        <v>782</v>
      </c>
      <c r="I3688" t="s">
        <v>21</v>
      </c>
      <c r="J3688" t="s">
        <v>146</v>
      </c>
      <c r="K3688" t="s">
        <v>146</v>
      </c>
      <c r="L3688" t="s">
        <v>23</v>
      </c>
      <c r="M3688">
        <f t="shared" si="230"/>
        <v>1</v>
      </c>
      <c r="N3688" t="s">
        <v>24</v>
      </c>
      <c r="O3688" t="s">
        <v>1273</v>
      </c>
      <c r="P3688">
        <f t="shared" si="231"/>
        <v>5160</v>
      </c>
      <c r="Q3688">
        <v>6000</v>
      </c>
      <c r="R3688">
        <v>220</v>
      </c>
      <c r="S3688">
        <f t="shared" si="232"/>
        <v>2</v>
      </c>
    </row>
    <row r="3689" spans="1:19" x14ac:dyDescent="0.25">
      <c r="A3689" t="s">
        <v>50</v>
      </c>
      <c r="B3689" t="s">
        <v>2820</v>
      </c>
      <c r="C3689">
        <v>2014</v>
      </c>
      <c r="D3689">
        <f t="shared" si="229"/>
        <v>145220.40424</v>
      </c>
      <c r="E3689">
        <v>90236</v>
      </c>
      <c r="F3689" t="s">
        <v>7605</v>
      </c>
      <c r="G3689" t="s">
        <v>19</v>
      </c>
      <c r="H3689" t="s">
        <v>4061</v>
      </c>
      <c r="I3689" t="s">
        <v>107</v>
      </c>
      <c r="J3689" t="s">
        <v>33</v>
      </c>
      <c r="K3689" t="s">
        <v>22</v>
      </c>
      <c r="L3689" t="s">
        <v>41</v>
      </c>
      <c r="M3689">
        <f t="shared" si="230"/>
        <v>0</v>
      </c>
      <c r="N3689" t="s">
        <v>24</v>
      </c>
      <c r="O3689" t="s">
        <v>1309</v>
      </c>
      <c r="P3689">
        <f t="shared" si="231"/>
        <v>8599.14</v>
      </c>
      <c r="Q3689">
        <v>9999</v>
      </c>
      <c r="R3689">
        <v>220</v>
      </c>
      <c r="S3689">
        <f t="shared" si="232"/>
        <v>2</v>
      </c>
    </row>
    <row r="3690" spans="1:19" x14ac:dyDescent="0.25">
      <c r="A3690" t="s">
        <v>210</v>
      </c>
      <c r="B3690" t="s">
        <v>2068</v>
      </c>
      <c r="C3690">
        <v>2020</v>
      </c>
      <c r="D3690">
        <f t="shared" si="229"/>
        <v>6437.36</v>
      </c>
      <c r="E3690">
        <v>4000</v>
      </c>
      <c r="F3690" t="s">
        <v>1367</v>
      </c>
      <c r="G3690" t="s">
        <v>29</v>
      </c>
      <c r="H3690" t="s">
        <v>540</v>
      </c>
      <c r="I3690" t="s">
        <v>95</v>
      </c>
      <c r="J3690" t="s">
        <v>61</v>
      </c>
      <c r="K3690" t="s">
        <v>22</v>
      </c>
      <c r="L3690" t="s">
        <v>41</v>
      </c>
      <c r="M3690">
        <f t="shared" si="230"/>
        <v>0</v>
      </c>
      <c r="N3690" t="s">
        <v>24</v>
      </c>
      <c r="O3690" t="s">
        <v>1450</v>
      </c>
      <c r="P3690">
        <f t="shared" si="231"/>
        <v>43000</v>
      </c>
      <c r="Q3690">
        <v>50000</v>
      </c>
      <c r="R3690">
        <v>285</v>
      </c>
      <c r="S3690">
        <f t="shared" si="232"/>
        <v>3.6</v>
      </c>
    </row>
    <row r="3691" spans="1:19" x14ac:dyDescent="0.25">
      <c r="A3691" t="s">
        <v>84</v>
      </c>
      <c r="B3691" t="s">
        <v>7606</v>
      </c>
      <c r="C3691">
        <v>2022</v>
      </c>
      <c r="D3691">
        <f t="shared" si="229"/>
        <v>3572.7348000000002</v>
      </c>
      <c r="E3691">
        <v>2220</v>
      </c>
      <c r="F3691" t="s">
        <v>7607</v>
      </c>
      <c r="G3691" t="s">
        <v>46</v>
      </c>
      <c r="H3691" t="s">
        <v>3053</v>
      </c>
      <c r="I3691" t="s">
        <v>95</v>
      </c>
      <c r="J3691" t="s">
        <v>40</v>
      </c>
      <c r="K3691" t="s">
        <v>118</v>
      </c>
      <c r="L3691" t="s">
        <v>41</v>
      </c>
      <c r="M3691">
        <f t="shared" si="230"/>
        <v>0</v>
      </c>
      <c r="N3691" t="s">
        <v>24</v>
      </c>
      <c r="O3691" t="s">
        <v>7608</v>
      </c>
      <c r="P3691">
        <f t="shared" si="231"/>
        <v>99759.14</v>
      </c>
      <c r="Q3691">
        <v>115999</v>
      </c>
      <c r="R3691">
        <v>395</v>
      </c>
      <c r="S3691">
        <f t="shared" si="232"/>
        <v>3</v>
      </c>
    </row>
    <row r="3692" spans="1:19" x14ac:dyDescent="0.25">
      <c r="A3692" t="s">
        <v>503</v>
      </c>
      <c r="B3692" t="s">
        <v>3968</v>
      </c>
      <c r="C3692">
        <v>2017</v>
      </c>
      <c r="D3692">
        <f t="shared" si="229"/>
        <v>199558.16</v>
      </c>
      <c r="E3692">
        <v>124000</v>
      </c>
      <c r="F3692" t="s">
        <v>4539</v>
      </c>
      <c r="G3692" t="s">
        <v>29</v>
      </c>
      <c r="H3692" t="s">
        <v>1808</v>
      </c>
      <c r="I3692" t="s">
        <v>95</v>
      </c>
      <c r="J3692" t="s">
        <v>33</v>
      </c>
      <c r="K3692" t="s">
        <v>146</v>
      </c>
      <c r="L3692" t="s">
        <v>23</v>
      </c>
      <c r="M3692">
        <f t="shared" si="230"/>
        <v>1</v>
      </c>
      <c r="N3692" t="s">
        <v>24</v>
      </c>
      <c r="O3692" t="s">
        <v>675</v>
      </c>
      <c r="P3692">
        <f t="shared" si="231"/>
        <v>27520</v>
      </c>
      <c r="Q3692">
        <v>32000</v>
      </c>
      <c r="R3692">
        <v>420</v>
      </c>
      <c r="S3692">
        <f t="shared" si="232"/>
        <v>6.2</v>
      </c>
    </row>
    <row r="3693" spans="1:19" x14ac:dyDescent="0.25">
      <c r="A3693" t="s">
        <v>16</v>
      </c>
      <c r="B3693" t="s">
        <v>7609</v>
      </c>
      <c r="C3693">
        <v>2019</v>
      </c>
      <c r="D3693">
        <f t="shared" si="229"/>
        <v>72682.62242</v>
      </c>
      <c r="E3693">
        <v>45163</v>
      </c>
      <c r="F3693" t="s">
        <v>7610</v>
      </c>
      <c r="G3693" t="s">
        <v>29</v>
      </c>
      <c r="H3693" t="s">
        <v>812</v>
      </c>
      <c r="I3693" t="s">
        <v>500</v>
      </c>
      <c r="J3693" t="s">
        <v>214</v>
      </c>
      <c r="K3693" t="s">
        <v>136</v>
      </c>
      <c r="L3693" t="s">
        <v>41</v>
      </c>
      <c r="M3693">
        <f t="shared" si="230"/>
        <v>0</v>
      </c>
      <c r="N3693" t="s">
        <v>24</v>
      </c>
      <c r="O3693" t="s">
        <v>7611</v>
      </c>
      <c r="P3693">
        <f t="shared" si="231"/>
        <v>30693.399999999998</v>
      </c>
      <c r="Q3693">
        <v>35690</v>
      </c>
      <c r="R3693" t="e">
        <v>#VALUE!</v>
      </c>
      <c r="S3693" t="e">
        <f t="shared" si="232"/>
        <v>#VALUE!</v>
      </c>
    </row>
    <row r="3694" spans="1:19" x14ac:dyDescent="0.25">
      <c r="A3694" t="s">
        <v>426</v>
      </c>
      <c r="B3694" t="s">
        <v>7612</v>
      </c>
      <c r="C3694">
        <v>2020</v>
      </c>
      <c r="D3694">
        <f t="shared" si="229"/>
        <v>79501.395999999993</v>
      </c>
      <c r="E3694">
        <v>49400</v>
      </c>
      <c r="F3694" t="s">
        <v>7613</v>
      </c>
      <c r="G3694" t="s">
        <v>29</v>
      </c>
      <c r="H3694" t="s">
        <v>3900</v>
      </c>
      <c r="I3694" t="s">
        <v>21</v>
      </c>
      <c r="J3694" t="s">
        <v>22</v>
      </c>
      <c r="K3694" t="s">
        <v>108</v>
      </c>
      <c r="L3694" t="s">
        <v>41</v>
      </c>
      <c r="M3694">
        <f t="shared" si="230"/>
        <v>0</v>
      </c>
      <c r="N3694" t="s">
        <v>24</v>
      </c>
      <c r="O3694" t="s">
        <v>2604</v>
      </c>
      <c r="P3694">
        <f t="shared" si="231"/>
        <v>17974</v>
      </c>
      <c r="Q3694">
        <v>20900</v>
      </c>
      <c r="R3694">
        <v>174</v>
      </c>
      <c r="S3694">
        <f t="shared" si="232"/>
        <v>2</v>
      </c>
    </row>
    <row r="3695" spans="1:19" x14ac:dyDescent="0.25">
      <c r="A3695" t="s">
        <v>277</v>
      </c>
      <c r="B3695" t="s">
        <v>3463</v>
      </c>
      <c r="C3695">
        <v>2020</v>
      </c>
      <c r="D3695">
        <f t="shared" si="229"/>
        <v>18114.731039999999</v>
      </c>
      <c r="E3695">
        <v>11256</v>
      </c>
      <c r="F3695" t="s">
        <v>7614</v>
      </c>
      <c r="G3695" t="s">
        <v>29</v>
      </c>
      <c r="H3695" t="s">
        <v>6989</v>
      </c>
      <c r="I3695" t="s">
        <v>95</v>
      </c>
      <c r="J3695" t="s">
        <v>214</v>
      </c>
      <c r="K3695" t="s">
        <v>22</v>
      </c>
      <c r="L3695" t="s">
        <v>41</v>
      </c>
      <c r="M3695">
        <f t="shared" si="230"/>
        <v>0</v>
      </c>
      <c r="N3695" t="s">
        <v>24</v>
      </c>
      <c r="O3695" t="s">
        <v>7615</v>
      </c>
      <c r="P3695">
        <f t="shared" si="231"/>
        <v>107414</v>
      </c>
      <c r="Q3695">
        <v>124900</v>
      </c>
      <c r="R3695">
        <v>379</v>
      </c>
      <c r="S3695">
        <f t="shared" si="232"/>
        <v>3</v>
      </c>
    </row>
    <row r="3696" spans="1:19" x14ac:dyDescent="0.25">
      <c r="A3696" t="s">
        <v>148</v>
      </c>
      <c r="B3696" t="s">
        <v>1366</v>
      </c>
      <c r="C3696">
        <v>2021</v>
      </c>
      <c r="D3696">
        <f t="shared" si="229"/>
        <v>22047.957999999999</v>
      </c>
      <c r="E3696">
        <v>13700</v>
      </c>
      <c r="F3696" t="s">
        <v>2620</v>
      </c>
      <c r="G3696" t="s">
        <v>29</v>
      </c>
      <c r="H3696" t="s">
        <v>1368</v>
      </c>
      <c r="I3696" t="s">
        <v>72</v>
      </c>
      <c r="J3696" t="s">
        <v>118</v>
      </c>
      <c r="K3696" t="s">
        <v>214</v>
      </c>
      <c r="L3696" t="s">
        <v>41</v>
      </c>
      <c r="M3696">
        <f t="shared" si="230"/>
        <v>0</v>
      </c>
      <c r="N3696" t="s">
        <v>24</v>
      </c>
      <c r="O3696" t="s">
        <v>1510</v>
      </c>
      <c r="P3696">
        <f t="shared" si="231"/>
        <v>64500</v>
      </c>
      <c r="Q3696">
        <v>75000</v>
      </c>
      <c r="R3696">
        <v>490</v>
      </c>
      <c r="S3696">
        <f t="shared" si="232"/>
        <v>6.2</v>
      </c>
    </row>
    <row r="3697" spans="1:19" x14ac:dyDescent="0.25">
      <c r="A3697" t="s">
        <v>84</v>
      </c>
      <c r="B3697" t="s">
        <v>4676</v>
      </c>
      <c r="C3697">
        <v>2011</v>
      </c>
      <c r="D3697">
        <f t="shared" si="229"/>
        <v>281116.29252000002</v>
      </c>
      <c r="E3697">
        <v>174678</v>
      </c>
      <c r="F3697" t="s">
        <v>7616</v>
      </c>
      <c r="G3697" t="s">
        <v>29</v>
      </c>
      <c r="H3697" t="s">
        <v>6545</v>
      </c>
      <c r="I3697" t="s">
        <v>21</v>
      </c>
      <c r="J3697" t="s">
        <v>22</v>
      </c>
      <c r="K3697" t="s">
        <v>22</v>
      </c>
      <c r="L3697" t="s">
        <v>41</v>
      </c>
      <c r="M3697">
        <f t="shared" si="230"/>
        <v>0</v>
      </c>
      <c r="N3697" t="s">
        <v>24</v>
      </c>
      <c r="O3697" t="s">
        <v>3377</v>
      </c>
      <c r="P3697">
        <f t="shared" si="231"/>
        <v>8170</v>
      </c>
      <c r="Q3697">
        <v>9500</v>
      </c>
      <c r="R3697">
        <v>230</v>
      </c>
      <c r="S3697">
        <f t="shared" si="232"/>
        <v>3.2</v>
      </c>
    </row>
    <row r="3698" spans="1:19" x14ac:dyDescent="0.25">
      <c r="A3698" t="s">
        <v>35</v>
      </c>
      <c r="B3698" t="s">
        <v>7617</v>
      </c>
      <c r="C3698">
        <v>2022</v>
      </c>
      <c r="D3698">
        <f t="shared" si="229"/>
        <v>2574.944</v>
      </c>
      <c r="E3698">
        <v>1600</v>
      </c>
      <c r="F3698" t="s">
        <v>7618</v>
      </c>
      <c r="G3698" t="s">
        <v>46</v>
      </c>
      <c r="H3698" t="s">
        <v>2447</v>
      </c>
      <c r="I3698" t="s">
        <v>72</v>
      </c>
      <c r="J3698" t="s">
        <v>118</v>
      </c>
      <c r="K3698" t="s">
        <v>22</v>
      </c>
      <c r="L3698" t="s">
        <v>41</v>
      </c>
      <c r="M3698">
        <f t="shared" si="230"/>
        <v>0</v>
      </c>
      <c r="N3698" t="s">
        <v>24</v>
      </c>
      <c r="O3698" t="s">
        <v>3310</v>
      </c>
      <c r="P3698">
        <f t="shared" si="231"/>
        <v>50740</v>
      </c>
      <c r="Q3698">
        <v>59000</v>
      </c>
      <c r="R3698">
        <v>308</v>
      </c>
      <c r="S3698">
        <f t="shared" si="232"/>
        <v>3.5</v>
      </c>
    </row>
    <row r="3699" spans="1:19" x14ac:dyDescent="0.25">
      <c r="A3699" t="s">
        <v>277</v>
      </c>
      <c r="B3699" t="s">
        <v>7619</v>
      </c>
      <c r="C3699">
        <v>2019</v>
      </c>
      <c r="D3699">
        <f t="shared" si="229"/>
        <v>24959.254059999999</v>
      </c>
      <c r="E3699">
        <v>15509</v>
      </c>
      <c r="F3699" t="s">
        <v>7620</v>
      </c>
      <c r="G3699" t="s">
        <v>29</v>
      </c>
      <c r="H3699" t="s">
        <v>3498</v>
      </c>
      <c r="I3699" t="s">
        <v>337</v>
      </c>
      <c r="J3699" t="s">
        <v>7621</v>
      </c>
      <c r="K3699" t="s">
        <v>22</v>
      </c>
      <c r="L3699" t="s">
        <v>41</v>
      </c>
      <c r="M3699">
        <f t="shared" si="230"/>
        <v>0</v>
      </c>
      <c r="O3699" t="s">
        <v>5236</v>
      </c>
      <c r="P3699">
        <f t="shared" si="231"/>
        <v>197714</v>
      </c>
      <c r="Q3699">
        <v>229900</v>
      </c>
      <c r="R3699" t="e">
        <v>#VALUE!</v>
      </c>
      <c r="S3699" t="e">
        <f t="shared" si="232"/>
        <v>#VALUE!</v>
      </c>
    </row>
    <row r="3700" spans="1:19" x14ac:dyDescent="0.25">
      <c r="A3700" t="s">
        <v>16</v>
      </c>
      <c r="B3700" t="s">
        <v>767</v>
      </c>
      <c r="C3700">
        <v>2020</v>
      </c>
      <c r="D3700">
        <f t="shared" si="229"/>
        <v>112410.78965999999</v>
      </c>
      <c r="E3700">
        <v>69849</v>
      </c>
      <c r="F3700" t="s">
        <v>7622</v>
      </c>
      <c r="G3700" t="s">
        <v>29</v>
      </c>
      <c r="H3700" t="s">
        <v>2683</v>
      </c>
      <c r="I3700" t="s">
        <v>500</v>
      </c>
      <c r="J3700" t="s">
        <v>214</v>
      </c>
      <c r="K3700" t="s">
        <v>813</v>
      </c>
      <c r="L3700" t="s">
        <v>41</v>
      </c>
      <c r="M3700">
        <f t="shared" si="230"/>
        <v>0</v>
      </c>
      <c r="N3700" t="s">
        <v>24</v>
      </c>
      <c r="O3700" t="s">
        <v>7623</v>
      </c>
      <c r="P3700">
        <f t="shared" si="231"/>
        <v>41408.14</v>
      </c>
      <c r="Q3700">
        <v>48149</v>
      </c>
      <c r="R3700" t="e">
        <v>#VALUE!</v>
      </c>
      <c r="S3700" t="e">
        <f t="shared" si="232"/>
        <v>#VALUE!</v>
      </c>
    </row>
    <row r="3701" spans="1:19" x14ac:dyDescent="0.25">
      <c r="A3701" t="s">
        <v>97</v>
      </c>
      <c r="B3701" t="s">
        <v>723</v>
      </c>
      <c r="C3701">
        <v>2008</v>
      </c>
      <c r="D3701">
        <f t="shared" si="229"/>
        <v>257494.39999999999</v>
      </c>
      <c r="E3701">
        <v>160000</v>
      </c>
      <c r="F3701" t="s">
        <v>4027</v>
      </c>
      <c r="G3701" t="s">
        <v>29</v>
      </c>
      <c r="H3701" t="s">
        <v>725</v>
      </c>
      <c r="I3701" t="s">
        <v>72</v>
      </c>
      <c r="J3701" t="s">
        <v>118</v>
      </c>
      <c r="K3701" t="s">
        <v>136</v>
      </c>
      <c r="L3701" t="s">
        <v>23</v>
      </c>
      <c r="M3701">
        <f t="shared" si="230"/>
        <v>1</v>
      </c>
      <c r="N3701" t="s">
        <v>24</v>
      </c>
      <c r="O3701" t="s">
        <v>783</v>
      </c>
      <c r="P3701">
        <f t="shared" si="231"/>
        <v>14620</v>
      </c>
      <c r="Q3701">
        <v>17000</v>
      </c>
      <c r="R3701">
        <v>236</v>
      </c>
      <c r="S3701">
        <f t="shared" si="232"/>
        <v>4</v>
      </c>
    </row>
    <row r="3702" spans="1:19" x14ac:dyDescent="0.25">
      <c r="A3702" t="s">
        <v>97</v>
      </c>
      <c r="B3702" t="s">
        <v>7624</v>
      </c>
      <c r="C3702">
        <v>2016</v>
      </c>
      <c r="D3702">
        <f t="shared" si="229"/>
        <v>64373.599999999999</v>
      </c>
      <c r="E3702">
        <v>40000</v>
      </c>
      <c r="F3702" t="s">
        <v>330</v>
      </c>
      <c r="G3702" t="s">
        <v>6509</v>
      </c>
      <c r="H3702" t="s">
        <v>7625</v>
      </c>
      <c r="I3702" t="s">
        <v>72</v>
      </c>
      <c r="J3702" t="s">
        <v>61</v>
      </c>
      <c r="K3702" t="s">
        <v>22</v>
      </c>
      <c r="L3702" t="s">
        <v>41</v>
      </c>
      <c r="M3702">
        <f t="shared" si="230"/>
        <v>0</v>
      </c>
      <c r="N3702" t="s">
        <v>24</v>
      </c>
      <c r="O3702" t="s">
        <v>3377</v>
      </c>
      <c r="P3702">
        <f t="shared" si="231"/>
        <v>8170</v>
      </c>
      <c r="Q3702">
        <v>9500</v>
      </c>
      <c r="R3702">
        <v>151</v>
      </c>
      <c r="S3702" t="e">
        <f t="shared" si="232"/>
        <v>#VALUE!</v>
      </c>
    </row>
    <row r="3703" spans="1:19" x14ac:dyDescent="0.25">
      <c r="A3703" t="s">
        <v>16</v>
      </c>
      <c r="B3703" t="s">
        <v>7626</v>
      </c>
      <c r="C3703">
        <v>2007</v>
      </c>
      <c r="D3703">
        <f t="shared" si="229"/>
        <v>366929.52</v>
      </c>
      <c r="E3703">
        <v>228000</v>
      </c>
      <c r="F3703" t="s">
        <v>7627</v>
      </c>
      <c r="G3703" t="s">
        <v>29</v>
      </c>
      <c r="H3703" t="s">
        <v>6693</v>
      </c>
      <c r="I3703" t="s">
        <v>72</v>
      </c>
      <c r="J3703" t="s">
        <v>214</v>
      </c>
      <c r="K3703" t="s">
        <v>146</v>
      </c>
      <c r="L3703" t="s">
        <v>23</v>
      </c>
      <c r="M3703">
        <f t="shared" si="230"/>
        <v>1</v>
      </c>
      <c r="N3703" t="s">
        <v>24</v>
      </c>
      <c r="O3703" t="s">
        <v>1574</v>
      </c>
      <c r="P3703">
        <f t="shared" si="231"/>
        <v>3311</v>
      </c>
      <c r="Q3703">
        <v>3850</v>
      </c>
      <c r="R3703">
        <v>292</v>
      </c>
      <c r="S3703">
        <f t="shared" si="232"/>
        <v>4.5999999999999996</v>
      </c>
    </row>
    <row r="3704" spans="1:19" x14ac:dyDescent="0.25">
      <c r="A3704" t="s">
        <v>503</v>
      </c>
      <c r="B3704" t="s">
        <v>7628</v>
      </c>
      <c r="C3704">
        <v>2008</v>
      </c>
      <c r="D3704">
        <f t="shared" si="229"/>
        <v>300946.58</v>
      </c>
      <c r="E3704">
        <v>187000</v>
      </c>
      <c r="F3704" t="s">
        <v>6706</v>
      </c>
      <c r="G3704" t="s">
        <v>136</v>
      </c>
      <c r="H3704" t="s">
        <v>136</v>
      </c>
      <c r="I3704" t="s">
        <v>557</v>
      </c>
      <c r="J3704" t="s">
        <v>214</v>
      </c>
      <c r="K3704" t="s">
        <v>33</v>
      </c>
      <c r="L3704" t="s">
        <v>23</v>
      </c>
      <c r="M3704">
        <f t="shared" si="230"/>
        <v>1</v>
      </c>
      <c r="N3704" t="s">
        <v>24</v>
      </c>
      <c r="O3704" t="s">
        <v>7629</v>
      </c>
      <c r="P3704">
        <f t="shared" si="231"/>
        <v>5246</v>
      </c>
      <c r="Q3704">
        <v>6100</v>
      </c>
      <c r="R3704" t="e">
        <v>#VALUE!</v>
      </c>
      <c r="S3704" t="e">
        <f t="shared" si="232"/>
        <v>#VALUE!</v>
      </c>
    </row>
    <row r="3705" spans="1:19" x14ac:dyDescent="0.25">
      <c r="A3705" t="s">
        <v>120</v>
      </c>
      <c r="B3705" t="s">
        <v>7630</v>
      </c>
      <c r="C3705">
        <v>2015</v>
      </c>
      <c r="D3705">
        <f t="shared" si="229"/>
        <v>164152.68</v>
      </c>
      <c r="E3705">
        <v>102000</v>
      </c>
      <c r="F3705" t="s">
        <v>1975</v>
      </c>
      <c r="G3705" t="s">
        <v>29</v>
      </c>
      <c r="H3705" t="s">
        <v>475</v>
      </c>
      <c r="I3705" t="s">
        <v>48</v>
      </c>
      <c r="J3705" t="s">
        <v>22</v>
      </c>
      <c r="K3705" t="s">
        <v>22</v>
      </c>
      <c r="L3705" t="s">
        <v>41</v>
      </c>
      <c r="M3705">
        <f t="shared" si="230"/>
        <v>0</v>
      </c>
      <c r="N3705" t="s">
        <v>24</v>
      </c>
      <c r="O3705" t="s">
        <v>783</v>
      </c>
      <c r="P3705">
        <f t="shared" si="231"/>
        <v>14620</v>
      </c>
      <c r="Q3705">
        <v>17000</v>
      </c>
      <c r="R3705">
        <v>241</v>
      </c>
      <c r="S3705">
        <f t="shared" si="232"/>
        <v>2</v>
      </c>
    </row>
    <row r="3706" spans="1:19" x14ac:dyDescent="0.25">
      <c r="A3706" t="s">
        <v>363</v>
      </c>
      <c r="B3706" t="s">
        <v>7631</v>
      </c>
      <c r="C3706">
        <v>2016</v>
      </c>
      <c r="D3706">
        <f t="shared" si="229"/>
        <v>77248.319999999992</v>
      </c>
      <c r="E3706">
        <v>48000</v>
      </c>
      <c r="F3706" t="s">
        <v>409</v>
      </c>
      <c r="G3706" t="s">
        <v>29</v>
      </c>
      <c r="H3706" t="s">
        <v>6884</v>
      </c>
      <c r="I3706" t="s">
        <v>21</v>
      </c>
      <c r="J3706" t="s">
        <v>118</v>
      </c>
      <c r="K3706" t="s">
        <v>22</v>
      </c>
      <c r="L3706" t="s">
        <v>23</v>
      </c>
      <c r="M3706">
        <f t="shared" si="230"/>
        <v>1</v>
      </c>
      <c r="N3706" t="s">
        <v>24</v>
      </c>
      <c r="O3706" t="s">
        <v>3469</v>
      </c>
      <c r="P3706">
        <f t="shared" si="231"/>
        <v>21495.7</v>
      </c>
      <c r="Q3706">
        <v>24995</v>
      </c>
      <c r="R3706">
        <v>308</v>
      </c>
      <c r="S3706">
        <f t="shared" si="232"/>
        <v>3.6</v>
      </c>
    </row>
    <row r="3707" spans="1:19" x14ac:dyDescent="0.25">
      <c r="A3707" t="s">
        <v>305</v>
      </c>
      <c r="B3707" t="s">
        <v>7632</v>
      </c>
      <c r="C3707">
        <v>2012</v>
      </c>
      <c r="D3707">
        <f t="shared" si="229"/>
        <v>263127.09000000003</v>
      </c>
      <c r="E3707">
        <v>163500</v>
      </c>
      <c r="F3707" t="s">
        <v>6319</v>
      </c>
      <c r="G3707" t="s">
        <v>19</v>
      </c>
      <c r="H3707" t="s">
        <v>5079</v>
      </c>
      <c r="I3707" t="s">
        <v>21</v>
      </c>
      <c r="J3707" t="s">
        <v>33</v>
      </c>
      <c r="K3707" t="s">
        <v>146</v>
      </c>
      <c r="L3707" t="s">
        <v>41</v>
      </c>
      <c r="M3707">
        <f t="shared" si="230"/>
        <v>0</v>
      </c>
      <c r="N3707" t="s">
        <v>24</v>
      </c>
      <c r="O3707" t="s">
        <v>7633</v>
      </c>
      <c r="P3707">
        <f t="shared" si="231"/>
        <v>5116.1400000000003</v>
      </c>
      <c r="Q3707">
        <v>5949</v>
      </c>
      <c r="R3707">
        <v>283</v>
      </c>
      <c r="S3707">
        <f t="shared" si="232"/>
        <v>3.6</v>
      </c>
    </row>
    <row r="3708" spans="1:19" x14ac:dyDescent="0.25">
      <c r="A3708" t="s">
        <v>277</v>
      </c>
      <c r="B3708" t="s">
        <v>3463</v>
      </c>
      <c r="C3708">
        <v>2023</v>
      </c>
      <c r="D3708">
        <f t="shared" si="229"/>
        <v>2414.0099999999998</v>
      </c>
      <c r="E3708">
        <v>1500</v>
      </c>
      <c r="F3708" t="s">
        <v>2418</v>
      </c>
      <c r="G3708" t="s">
        <v>29</v>
      </c>
      <c r="H3708" t="s">
        <v>6989</v>
      </c>
      <c r="I3708" t="s">
        <v>72</v>
      </c>
      <c r="J3708" t="s">
        <v>61</v>
      </c>
      <c r="K3708" t="s">
        <v>22</v>
      </c>
      <c r="L3708" t="s">
        <v>41</v>
      </c>
      <c r="M3708">
        <f t="shared" si="230"/>
        <v>0</v>
      </c>
      <c r="N3708" t="s">
        <v>24</v>
      </c>
      <c r="O3708" t="s">
        <v>7634</v>
      </c>
      <c r="P3708">
        <f t="shared" si="231"/>
        <v>128140</v>
      </c>
      <c r="Q3708">
        <v>149000</v>
      </c>
      <c r="R3708">
        <v>379</v>
      </c>
      <c r="S3708">
        <f t="shared" si="232"/>
        <v>3</v>
      </c>
    </row>
    <row r="3709" spans="1:19" x14ac:dyDescent="0.25">
      <c r="A3709" t="s">
        <v>277</v>
      </c>
      <c r="B3709" t="s">
        <v>5805</v>
      </c>
      <c r="C3709">
        <v>2021</v>
      </c>
      <c r="D3709">
        <f t="shared" si="229"/>
        <v>3379.614</v>
      </c>
      <c r="E3709">
        <v>2100</v>
      </c>
      <c r="F3709" t="s">
        <v>4926</v>
      </c>
      <c r="G3709" t="s">
        <v>29</v>
      </c>
      <c r="H3709" t="s">
        <v>3242</v>
      </c>
      <c r="I3709" t="s">
        <v>134</v>
      </c>
      <c r="J3709" t="s">
        <v>101</v>
      </c>
      <c r="K3709" t="s">
        <v>22</v>
      </c>
      <c r="M3709">
        <f t="shared" si="230"/>
        <v>0</v>
      </c>
      <c r="O3709" t="s">
        <v>7635</v>
      </c>
      <c r="P3709">
        <f t="shared" si="231"/>
        <v>117734</v>
      </c>
      <c r="Q3709">
        <v>136900</v>
      </c>
      <c r="R3709">
        <v>414</v>
      </c>
      <c r="S3709">
        <f t="shared" si="232"/>
        <v>4</v>
      </c>
    </row>
    <row r="3710" spans="1:19" x14ac:dyDescent="0.25">
      <c r="A3710" t="s">
        <v>16</v>
      </c>
      <c r="B3710" t="s">
        <v>5377</v>
      </c>
      <c r="C3710">
        <v>2018</v>
      </c>
      <c r="D3710">
        <f t="shared" si="229"/>
        <v>106668.66454</v>
      </c>
      <c r="E3710">
        <v>66281</v>
      </c>
      <c r="F3710" t="s">
        <v>7636</v>
      </c>
      <c r="G3710" t="s">
        <v>245</v>
      </c>
      <c r="H3710" t="s">
        <v>2729</v>
      </c>
      <c r="I3710" t="s">
        <v>107</v>
      </c>
      <c r="J3710" t="s">
        <v>33</v>
      </c>
      <c r="K3710" t="s">
        <v>22</v>
      </c>
      <c r="L3710" t="s">
        <v>41</v>
      </c>
      <c r="M3710">
        <f t="shared" si="230"/>
        <v>0</v>
      </c>
      <c r="N3710" t="s">
        <v>24</v>
      </c>
      <c r="O3710" t="s">
        <v>845</v>
      </c>
      <c r="P3710">
        <f t="shared" si="231"/>
        <v>54610</v>
      </c>
      <c r="Q3710">
        <v>63500</v>
      </c>
      <c r="R3710">
        <v>450</v>
      </c>
      <c r="S3710">
        <f t="shared" si="232"/>
        <v>6.7</v>
      </c>
    </row>
    <row r="3711" spans="1:19" x14ac:dyDescent="0.25">
      <c r="A3711" t="s">
        <v>16</v>
      </c>
      <c r="B3711" t="s">
        <v>1502</v>
      </c>
      <c r="C3711">
        <v>2021</v>
      </c>
      <c r="D3711">
        <f t="shared" si="229"/>
        <v>28968.12</v>
      </c>
      <c r="E3711">
        <v>18000</v>
      </c>
      <c r="F3711" t="s">
        <v>3244</v>
      </c>
      <c r="H3711" t="s">
        <v>2534</v>
      </c>
      <c r="I3711" t="s">
        <v>72</v>
      </c>
      <c r="J3711" t="s">
        <v>40</v>
      </c>
      <c r="K3711" t="s">
        <v>22</v>
      </c>
      <c r="L3711" t="s">
        <v>41</v>
      </c>
      <c r="M3711">
        <f t="shared" si="230"/>
        <v>0</v>
      </c>
      <c r="N3711" t="s">
        <v>24</v>
      </c>
      <c r="O3711" t="s">
        <v>7637</v>
      </c>
      <c r="P3711">
        <f t="shared" si="231"/>
        <v>33969.14</v>
      </c>
      <c r="Q3711">
        <v>39499</v>
      </c>
      <c r="R3711">
        <v>266</v>
      </c>
      <c r="S3711" t="e">
        <f t="shared" si="232"/>
        <v>#VALUE!</v>
      </c>
    </row>
    <row r="3712" spans="1:19" x14ac:dyDescent="0.25">
      <c r="A3712" t="s">
        <v>16</v>
      </c>
      <c r="B3712" t="s">
        <v>3503</v>
      </c>
      <c r="C3712">
        <v>2014</v>
      </c>
      <c r="D3712">
        <f t="shared" si="229"/>
        <v>43934.981999999996</v>
      </c>
      <c r="E3712">
        <v>27300</v>
      </c>
      <c r="F3712" t="s">
        <v>539</v>
      </c>
      <c r="G3712" t="s">
        <v>29</v>
      </c>
      <c r="H3712" t="s">
        <v>1642</v>
      </c>
      <c r="I3712" t="s">
        <v>21</v>
      </c>
      <c r="J3712" t="s">
        <v>33</v>
      </c>
      <c r="K3712" t="s">
        <v>33</v>
      </c>
      <c r="L3712" t="s">
        <v>41</v>
      </c>
      <c r="M3712">
        <f t="shared" si="230"/>
        <v>0</v>
      </c>
      <c r="N3712" t="s">
        <v>24</v>
      </c>
      <c r="O3712" t="s">
        <v>1635</v>
      </c>
      <c r="P3712">
        <f t="shared" si="231"/>
        <v>18490</v>
      </c>
      <c r="Q3712">
        <v>21500</v>
      </c>
      <c r="R3712">
        <v>365</v>
      </c>
      <c r="S3712">
        <f t="shared" si="232"/>
        <v>3.5</v>
      </c>
    </row>
    <row r="3713" spans="1:19" x14ac:dyDescent="0.25">
      <c r="A3713" t="s">
        <v>857</v>
      </c>
      <c r="B3713" t="s">
        <v>7638</v>
      </c>
      <c r="C3713">
        <v>2020</v>
      </c>
      <c r="D3713">
        <f t="shared" si="229"/>
        <v>31090.839459999999</v>
      </c>
      <c r="E3713">
        <v>19319</v>
      </c>
      <c r="F3713" t="s">
        <v>7639</v>
      </c>
      <c r="G3713" t="s">
        <v>29</v>
      </c>
      <c r="H3713" t="s">
        <v>1466</v>
      </c>
      <c r="I3713" t="s">
        <v>571</v>
      </c>
      <c r="J3713" t="s">
        <v>5304</v>
      </c>
      <c r="K3713" t="s">
        <v>22</v>
      </c>
      <c r="L3713" t="s">
        <v>23</v>
      </c>
      <c r="M3713">
        <f t="shared" si="230"/>
        <v>1</v>
      </c>
      <c r="N3713" t="s">
        <v>24</v>
      </c>
      <c r="O3713" t="s">
        <v>6175</v>
      </c>
      <c r="P3713">
        <f t="shared" si="231"/>
        <v>21413.14</v>
      </c>
      <c r="Q3713">
        <v>24899</v>
      </c>
      <c r="R3713" t="e">
        <v>#VALUE!</v>
      </c>
      <c r="S3713" t="e">
        <f t="shared" si="232"/>
        <v>#VALUE!</v>
      </c>
    </row>
    <row r="3714" spans="1:19" x14ac:dyDescent="0.25">
      <c r="A3714" t="s">
        <v>120</v>
      </c>
      <c r="B3714" t="s">
        <v>7640</v>
      </c>
      <c r="C3714">
        <v>2016</v>
      </c>
      <c r="D3714">
        <f t="shared" si="229"/>
        <v>53005.222240000003</v>
      </c>
      <c r="E3714">
        <v>32936</v>
      </c>
      <c r="F3714" t="s">
        <v>7641</v>
      </c>
      <c r="G3714" t="s">
        <v>29</v>
      </c>
      <c r="H3714" t="s">
        <v>980</v>
      </c>
      <c r="I3714" t="s">
        <v>107</v>
      </c>
      <c r="J3714" t="s">
        <v>118</v>
      </c>
      <c r="K3714" t="s">
        <v>146</v>
      </c>
      <c r="L3714" t="s">
        <v>23</v>
      </c>
      <c r="M3714">
        <f t="shared" si="230"/>
        <v>1</v>
      </c>
      <c r="N3714" t="s">
        <v>24</v>
      </c>
      <c r="O3714" t="s">
        <v>3159</v>
      </c>
      <c r="P3714">
        <f t="shared" si="231"/>
        <v>77400</v>
      </c>
      <c r="Q3714">
        <v>90000</v>
      </c>
      <c r="R3714">
        <v>563</v>
      </c>
      <c r="S3714">
        <f t="shared" si="232"/>
        <v>5.5</v>
      </c>
    </row>
    <row r="3715" spans="1:19" x14ac:dyDescent="0.25">
      <c r="A3715" t="s">
        <v>68</v>
      </c>
      <c r="B3715" t="s">
        <v>380</v>
      </c>
      <c r="C3715">
        <v>2017</v>
      </c>
      <c r="D3715">
        <f t="shared" ref="D3715:D3778" si="233">E3715*1.60934</f>
        <v>49004.402999999998</v>
      </c>
      <c r="E3715">
        <v>30450</v>
      </c>
      <c r="F3715" t="s">
        <v>7642</v>
      </c>
      <c r="G3715" t="s">
        <v>29</v>
      </c>
      <c r="H3715" t="s">
        <v>382</v>
      </c>
      <c r="I3715" t="s">
        <v>107</v>
      </c>
      <c r="J3715" t="s">
        <v>118</v>
      </c>
      <c r="K3715" t="s">
        <v>22</v>
      </c>
      <c r="L3715" t="s">
        <v>41</v>
      </c>
      <c r="M3715">
        <f t="shared" ref="M3715:M3778" si="234">IF(ISNUMBER(SEARCH("At least 1 accident or damage reported", L3715)), 1, 0)</f>
        <v>0</v>
      </c>
      <c r="N3715" t="s">
        <v>24</v>
      </c>
      <c r="O3715" t="s">
        <v>3395</v>
      </c>
      <c r="P3715">
        <f t="shared" ref="P3715:P3778" si="235">Q3715*0.86</f>
        <v>45579.14</v>
      </c>
      <c r="Q3715">
        <v>52999</v>
      </c>
      <c r="R3715">
        <v>425</v>
      </c>
      <c r="S3715">
        <f t="shared" ref="S3715:S3778" si="236">VALUE(SUBSTITUTE(MID(H3715, SEARCH("L", H3715)-4, 4), "L", ""))</f>
        <v>3</v>
      </c>
    </row>
    <row r="3716" spans="1:19" x14ac:dyDescent="0.25">
      <c r="A3716" t="s">
        <v>210</v>
      </c>
      <c r="B3716" t="s">
        <v>4813</v>
      </c>
      <c r="C3716">
        <v>2017</v>
      </c>
      <c r="D3716">
        <f t="shared" si="233"/>
        <v>61476.788</v>
      </c>
      <c r="E3716">
        <v>38200</v>
      </c>
      <c r="F3716" t="s">
        <v>7643</v>
      </c>
      <c r="G3716" t="s">
        <v>29</v>
      </c>
      <c r="H3716" t="s">
        <v>540</v>
      </c>
      <c r="I3716" t="s">
        <v>72</v>
      </c>
      <c r="J3716" t="s">
        <v>214</v>
      </c>
      <c r="K3716" t="s">
        <v>136</v>
      </c>
      <c r="L3716" t="s">
        <v>41</v>
      </c>
      <c r="M3716">
        <f t="shared" si="234"/>
        <v>0</v>
      </c>
      <c r="N3716" t="s">
        <v>24</v>
      </c>
      <c r="O3716" t="s">
        <v>1090</v>
      </c>
      <c r="P3716">
        <f t="shared" si="235"/>
        <v>25370</v>
      </c>
      <c r="Q3716">
        <v>29500</v>
      </c>
      <c r="R3716">
        <v>285</v>
      </c>
      <c r="S3716">
        <f t="shared" si="236"/>
        <v>3.6</v>
      </c>
    </row>
    <row r="3717" spans="1:19" x14ac:dyDescent="0.25">
      <c r="A3717" t="s">
        <v>210</v>
      </c>
      <c r="B3717" t="s">
        <v>4813</v>
      </c>
      <c r="C3717">
        <v>2020</v>
      </c>
      <c r="D3717">
        <f t="shared" si="233"/>
        <v>42349.782099999997</v>
      </c>
      <c r="E3717">
        <v>26315</v>
      </c>
      <c r="F3717" t="s">
        <v>7644</v>
      </c>
      <c r="G3717" t="s">
        <v>29</v>
      </c>
      <c r="H3717" t="s">
        <v>53</v>
      </c>
      <c r="I3717" t="s">
        <v>31</v>
      </c>
      <c r="J3717" t="s">
        <v>1006</v>
      </c>
      <c r="K3717" t="s">
        <v>22</v>
      </c>
      <c r="L3717" t="s">
        <v>41</v>
      </c>
      <c r="M3717">
        <f t="shared" si="234"/>
        <v>0</v>
      </c>
      <c r="N3717" t="s">
        <v>24</v>
      </c>
      <c r="O3717" t="s">
        <v>7645</v>
      </c>
      <c r="P3717">
        <f t="shared" si="235"/>
        <v>27409.06</v>
      </c>
      <c r="Q3717">
        <v>31871</v>
      </c>
      <c r="R3717" t="e">
        <v>#VALUE!</v>
      </c>
      <c r="S3717" t="e">
        <f t="shared" si="236"/>
        <v>#VALUE!</v>
      </c>
    </row>
    <row r="3718" spans="1:19" x14ac:dyDescent="0.25">
      <c r="A3718" t="s">
        <v>148</v>
      </c>
      <c r="B3718" t="s">
        <v>7646</v>
      </c>
      <c r="C3718">
        <v>2003</v>
      </c>
      <c r="D3718">
        <f t="shared" si="233"/>
        <v>177027.4</v>
      </c>
      <c r="E3718">
        <v>110000</v>
      </c>
      <c r="F3718" t="s">
        <v>1399</v>
      </c>
      <c r="G3718" t="s">
        <v>29</v>
      </c>
      <c r="H3718" t="s">
        <v>7647</v>
      </c>
      <c r="I3718" t="s">
        <v>72</v>
      </c>
      <c r="J3718" t="s">
        <v>73</v>
      </c>
      <c r="K3718" t="s">
        <v>146</v>
      </c>
      <c r="L3718" t="s">
        <v>41</v>
      </c>
      <c r="M3718">
        <f t="shared" si="234"/>
        <v>0</v>
      </c>
      <c r="N3718" t="s">
        <v>24</v>
      </c>
      <c r="O3718" t="s">
        <v>492</v>
      </c>
      <c r="P3718">
        <f t="shared" si="235"/>
        <v>7654</v>
      </c>
      <c r="Q3718">
        <v>8900</v>
      </c>
      <c r="R3718">
        <v>270</v>
      </c>
      <c r="S3718">
        <f t="shared" si="236"/>
        <v>4.8</v>
      </c>
    </row>
    <row r="3719" spans="1:19" x14ac:dyDescent="0.25">
      <c r="A3719" t="s">
        <v>268</v>
      </c>
      <c r="B3719" t="s">
        <v>4181</v>
      </c>
      <c r="C3719">
        <v>2014</v>
      </c>
      <c r="D3719">
        <f t="shared" si="233"/>
        <v>31703.998</v>
      </c>
      <c r="E3719">
        <v>19700</v>
      </c>
      <c r="F3719" t="s">
        <v>5621</v>
      </c>
      <c r="G3719" t="s">
        <v>29</v>
      </c>
      <c r="H3719" t="s">
        <v>2693</v>
      </c>
      <c r="I3719" t="s">
        <v>21</v>
      </c>
      <c r="J3719" t="s">
        <v>61</v>
      </c>
      <c r="K3719" t="s">
        <v>22</v>
      </c>
      <c r="L3719" t="s">
        <v>41</v>
      </c>
      <c r="M3719">
        <f t="shared" si="234"/>
        <v>0</v>
      </c>
      <c r="N3719" t="s">
        <v>24</v>
      </c>
      <c r="O3719" t="s">
        <v>1965</v>
      </c>
      <c r="P3719">
        <f t="shared" si="235"/>
        <v>11610</v>
      </c>
      <c r="Q3719">
        <v>13500</v>
      </c>
      <c r="R3719">
        <v>189</v>
      </c>
      <c r="S3719">
        <f t="shared" si="236"/>
        <v>2</v>
      </c>
    </row>
    <row r="3720" spans="1:19" x14ac:dyDescent="0.25">
      <c r="A3720" t="s">
        <v>237</v>
      </c>
      <c r="B3720" t="s">
        <v>6449</v>
      </c>
      <c r="C3720">
        <v>2008</v>
      </c>
      <c r="D3720">
        <f t="shared" si="233"/>
        <v>308993.27999999997</v>
      </c>
      <c r="E3720">
        <v>192000</v>
      </c>
      <c r="F3720" t="s">
        <v>6858</v>
      </c>
      <c r="G3720" t="s">
        <v>29</v>
      </c>
      <c r="H3720" t="s">
        <v>5639</v>
      </c>
      <c r="I3720" t="s">
        <v>247</v>
      </c>
      <c r="J3720" t="s">
        <v>22</v>
      </c>
      <c r="K3720" t="s">
        <v>33</v>
      </c>
      <c r="L3720" t="s">
        <v>23</v>
      </c>
      <c r="M3720">
        <f t="shared" si="234"/>
        <v>1</v>
      </c>
      <c r="N3720" t="s">
        <v>24</v>
      </c>
      <c r="O3720" t="s">
        <v>137</v>
      </c>
      <c r="P3720">
        <f t="shared" si="235"/>
        <v>9460</v>
      </c>
      <c r="Q3720">
        <v>11000</v>
      </c>
      <c r="R3720">
        <v>166</v>
      </c>
      <c r="S3720">
        <f t="shared" si="236"/>
        <v>2.4</v>
      </c>
    </row>
    <row r="3721" spans="1:19" x14ac:dyDescent="0.25">
      <c r="A3721" t="s">
        <v>277</v>
      </c>
      <c r="B3721" t="s">
        <v>1186</v>
      </c>
      <c r="C3721">
        <v>2017</v>
      </c>
      <c r="D3721">
        <f t="shared" si="233"/>
        <v>41842.839999999997</v>
      </c>
      <c r="E3721">
        <v>26000</v>
      </c>
      <c r="F3721" t="s">
        <v>895</v>
      </c>
      <c r="G3721" t="s">
        <v>29</v>
      </c>
      <c r="H3721" t="s">
        <v>4150</v>
      </c>
      <c r="I3721" t="s">
        <v>107</v>
      </c>
      <c r="J3721" t="s">
        <v>33</v>
      </c>
      <c r="K3721" t="s">
        <v>214</v>
      </c>
      <c r="L3721" t="s">
        <v>41</v>
      </c>
      <c r="M3721">
        <f t="shared" si="234"/>
        <v>0</v>
      </c>
      <c r="N3721" t="s">
        <v>24</v>
      </c>
      <c r="O3721" t="s">
        <v>7648</v>
      </c>
      <c r="P3721">
        <f t="shared" si="235"/>
        <v>100543.45999999999</v>
      </c>
      <c r="Q3721">
        <v>116911</v>
      </c>
      <c r="R3721">
        <v>420</v>
      </c>
      <c r="S3721">
        <f t="shared" si="236"/>
        <v>3</v>
      </c>
    </row>
    <row r="3722" spans="1:19" x14ac:dyDescent="0.25">
      <c r="A3722" t="s">
        <v>450</v>
      </c>
      <c r="B3722" t="s">
        <v>7649</v>
      </c>
      <c r="C3722">
        <v>2008</v>
      </c>
      <c r="D3722">
        <f t="shared" si="233"/>
        <v>158219.04342</v>
      </c>
      <c r="E3722">
        <v>98313</v>
      </c>
      <c r="F3722" t="s">
        <v>7650</v>
      </c>
      <c r="G3722" t="s">
        <v>29</v>
      </c>
      <c r="H3722" t="s">
        <v>1610</v>
      </c>
      <c r="I3722" t="s">
        <v>557</v>
      </c>
      <c r="J3722" t="s">
        <v>61</v>
      </c>
      <c r="K3722" t="s">
        <v>33</v>
      </c>
      <c r="L3722" t="s">
        <v>41</v>
      </c>
      <c r="M3722">
        <f t="shared" si="234"/>
        <v>0</v>
      </c>
      <c r="N3722" t="s">
        <v>24</v>
      </c>
      <c r="O3722" t="s">
        <v>7651</v>
      </c>
      <c r="P3722">
        <f t="shared" si="235"/>
        <v>6445.7</v>
      </c>
      <c r="Q3722">
        <v>7495</v>
      </c>
      <c r="R3722">
        <v>170</v>
      </c>
      <c r="S3722">
        <f t="shared" si="236"/>
        <v>2.5</v>
      </c>
    </row>
    <row r="3723" spans="1:19" x14ac:dyDescent="0.25">
      <c r="A3723" t="s">
        <v>363</v>
      </c>
      <c r="B3723" t="s">
        <v>7652</v>
      </c>
      <c r="C3723">
        <v>2021</v>
      </c>
      <c r="D3723">
        <f t="shared" si="233"/>
        <v>107021.11</v>
      </c>
      <c r="E3723">
        <v>66500</v>
      </c>
      <c r="F3723" t="s">
        <v>4894</v>
      </c>
      <c r="G3723" t="s">
        <v>29</v>
      </c>
      <c r="H3723" t="s">
        <v>874</v>
      </c>
      <c r="I3723" t="s">
        <v>72</v>
      </c>
      <c r="J3723" t="s">
        <v>61</v>
      </c>
      <c r="K3723" t="s">
        <v>22</v>
      </c>
      <c r="L3723" t="s">
        <v>41</v>
      </c>
      <c r="M3723">
        <f t="shared" si="234"/>
        <v>0</v>
      </c>
      <c r="N3723" t="s">
        <v>24</v>
      </c>
      <c r="O3723" t="s">
        <v>323</v>
      </c>
      <c r="P3723">
        <f t="shared" si="235"/>
        <v>24510</v>
      </c>
      <c r="Q3723">
        <v>28500</v>
      </c>
      <c r="R3723">
        <v>310</v>
      </c>
      <c r="S3723">
        <f t="shared" si="236"/>
        <v>3.6</v>
      </c>
    </row>
    <row r="3724" spans="1:19" x14ac:dyDescent="0.25">
      <c r="A3724" t="s">
        <v>130</v>
      </c>
      <c r="B3724" t="s">
        <v>7653</v>
      </c>
      <c r="C3724">
        <v>2022</v>
      </c>
      <c r="D3724">
        <f t="shared" si="233"/>
        <v>31988.851180000001</v>
      </c>
      <c r="E3724">
        <v>19877</v>
      </c>
      <c r="F3724" t="s">
        <v>7654</v>
      </c>
      <c r="G3724" t="s">
        <v>29</v>
      </c>
      <c r="H3724" t="s">
        <v>7655</v>
      </c>
      <c r="I3724" t="s">
        <v>289</v>
      </c>
      <c r="J3724" t="s">
        <v>7656</v>
      </c>
      <c r="K3724" t="s">
        <v>463</v>
      </c>
      <c r="L3724" t="s">
        <v>41</v>
      </c>
      <c r="M3724">
        <f t="shared" si="234"/>
        <v>0</v>
      </c>
      <c r="O3724" t="s">
        <v>2271</v>
      </c>
      <c r="P3724">
        <f t="shared" si="235"/>
        <v>16339.14</v>
      </c>
      <c r="Q3724">
        <v>18999</v>
      </c>
      <c r="R3724" t="e">
        <v>#VALUE!</v>
      </c>
      <c r="S3724" t="e">
        <f t="shared" si="236"/>
        <v>#VALUE!</v>
      </c>
    </row>
    <row r="3725" spans="1:19" x14ac:dyDescent="0.25">
      <c r="A3725" t="s">
        <v>201</v>
      </c>
      <c r="B3725" t="s">
        <v>3534</v>
      </c>
      <c r="C3725">
        <v>2021</v>
      </c>
      <c r="D3725">
        <f t="shared" si="233"/>
        <v>25910.374</v>
      </c>
      <c r="E3725">
        <v>16100</v>
      </c>
      <c r="F3725" t="s">
        <v>6791</v>
      </c>
      <c r="G3725" t="s">
        <v>29</v>
      </c>
      <c r="H3725" t="s">
        <v>3536</v>
      </c>
      <c r="I3725" t="s">
        <v>72</v>
      </c>
      <c r="J3725" t="s">
        <v>40</v>
      </c>
      <c r="K3725" t="s">
        <v>22</v>
      </c>
      <c r="L3725" t="s">
        <v>41</v>
      </c>
      <c r="M3725">
        <f t="shared" si="234"/>
        <v>0</v>
      </c>
      <c r="N3725" t="s">
        <v>24</v>
      </c>
      <c r="O3725" t="s">
        <v>2347</v>
      </c>
      <c r="P3725">
        <f t="shared" si="235"/>
        <v>21930</v>
      </c>
      <c r="Q3725">
        <v>25500</v>
      </c>
      <c r="R3725">
        <v>146</v>
      </c>
      <c r="S3725">
        <f t="shared" si="236"/>
        <v>2</v>
      </c>
    </row>
    <row r="3726" spans="1:19" x14ac:dyDescent="0.25">
      <c r="A3726" t="s">
        <v>503</v>
      </c>
      <c r="B3726" t="s">
        <v>4764</v>
      </c>
      <c r="C3726">
        <v>2016</v>
      </c>
      <c r="D3726">
        <f t="shared" si="233"/>
        <v>134956.03372000001</v>
      </c>
      <c r="E3726">
        <v>83858</v>
      </c>
      <c r="F3726" t="s">
        <v>7657</v>
      </c>
      <c r="G3726" t="s">
        <v>29</v>
      </c>
      <c r="H3726" t="s">
        <v>164</v>
      </c>
      <c r="I3726" t="s">
        <v>21</v>
      </c>
      <c r="J3726" t="s">
        <v>40</v>
      </c>
      <c r="K3726" t="s">
        <v>33</v>
      </c>
      <c r="L3726" t="s">
        <v>23</v>
      </c>
      <c r="M3726">
        <f t="shared" si="234"/>
        <v>1</v>
      </c>
      <c r="N3726" t="s">
        <v>24</v>
      </c>
      <c r="O3726" t="s">
        <v>7658</v>
      </c>
      <c r="P3726">
        <f t="shared" si="235"/>
        <v>23764.38</v>
      </c>
      <c r="Q3726">
        <v>27633</v>
      </c>
      <c r="R3726">
        <v>355</v>
      </c>
      <c r="S3726">
        <f t="shared" si="236"/>
        <v>5.3</v>
      </c>
    </row>
    <row r="3727" spans="1:19" x14ac:dyDescent="0.25">
      <c r="A3727" t="s">
        <v>120</v>
      </c>
      <c r="B3727" t="s">
        <v>2193</v>
      </c>
      <c r="C3727">
        <v>2020</v>
      </c>
      <c r="D3727">
        <f t="shared" si="233"/>
        <v>38797.968719999997</v>
      </c>
      <c r="E3727">
        <v>24108</v>
      </c>
      <c r="F3727" t="s">
        <v>7659</v>
      </c>
      <c r="G3727" t="s">
        <v>29</v>
      </c>
      <c r="H3727" t="s">
        <v>1919</v>
      </c>
      <c r="I3727" t="s">
        <v>191</v>
      </c>
      <c r="J3727" t="s">
        <v>22</v>
      </c>
      <c r="K3727" t="s">
        <v>22</v>
      </c>
      <c r="L3727" t="s">
        <v>41</v>
      </c>
      <c r="M3727">
        <f t="shared" si="234"/>
        <v>0</v>
      </c>
      <c r="N3727" t="s">
        <v>24</v>
      </c>
      <c r="O3727" t="s">
        <v>7380</v>
      </c>
      <c r="P3727">
        <f t="shared" si="235"/>
        <v>48160</v>
      </c>
      <c r="Q3727">
        <v>56000</v>
      </c>
      <c r="R3727">
        <v>255</v>
      </c>
      <c r="S3727">
        <f t="shared" si="236"/>
        <v>2</v>
      </c>
    </row>
    <row r="3728" spans="1:19" x14ac:dyDescent="0.25">
      <c r="A3728" t="s">
        <v>16</v>
      </c>
      <c r="B3728" t="s">
        <v>1288</v>
      </c>
      <c r="C3728">
        <v>2020</v>
      </c>
      <c r="D3728">
        <f t="shared" si="233"/>
        <v>68572.368059999993</v>
      </c>
      <c r="E3728">
        <v>42609</v>
      </c>
      <c r="F3728" t="s">
        <v>7660</v>
      </c>
      <c r="G3728" t="s">
        <v>29</v>
      </c>
      <c r="H3728" t="s">
        <v>812</v>
      </c>
      <c r="I3728" t="s">
        <v>500</v>
      </c>
      <c r="J3728" t="s">
        <v>3301</v>
      </c>
      <c r="K3728" t="s">
        <v>813</v>
      </c>
      <c r="L3728" t="s">
        <v>23</v>
      </c>
      <c r="M3728">
        <f t="shared" si="234"/>
        <v>1</v>
      </c>
      <c r="N3728" t="s">
        <v>24</v>
      </c>
      <c r="O3728" t="s">
        <v>7661</v>
      </c>
      <c r="P3728">
        <f t="shared" si="235"/>
        <v>27612.02</v>
      </c>
      <c r="Q3728">
        <v>32107</v>
      </c>
      <c r="R3728" t="e">
        <v>#VALUE!</v>
      </c>
      <c r="S3728" t="e">
        <f t="shared" si="236"/>
        <v>#VALUE!</v>
      </c>
    </row>
    <row r="3729" spans="1:19" x14ac:dyDescent="0.25">
      <c r="A3729" t="s">
        <v>450</v>
      </c>
      <c r="B3729" t="s">
        <v>4407</v>
      </c>
      <c r="C3729">
        <v>2017</v>
      </c>
      <c r="D3729">
        <f t="shared" si="233"/>
        <v>257494.39999999999</v>
      </c>
      <c r="E3729">
        <v>160000</v>
      </c>
      <c r="F3729" t="s">
        <v>4027</v>
      </c>
      <c r="G3729" t="s">
        <v>29</v>
      </c>
      <c r="H3729" t="s">
        <v>3776</v>
      </c>
      <c r="I3729" t="s">
        <v>72</v>
      </c>
      <c r="J3729" t="s">
        <v>118</v>
      </c>
      <c r="K3729" t="s">
        <v>146</v>
      </c>
      <c r="L3729" t="s">
        <v>23</v>
      </c>
      <c r="M3729">
        <f t="shared" si="234"/>
        <v>1</v>
      </c>
      <c r="N3729" t="s">
        <v>24</v>
      </c>
      <c r="O3729" t="s">
        <v>7662</v>
      </c>
      <c r="P3729">
        <f t="shared" si="235"/>
        <v>6665</v>
      </c>
      <c r="Q3729">
        <v>7750</v>
      </c>
      <c r="R3729">
        <v>152</v>
      </c>
      <c r="S3729">
        <f t="shared" si="236"/>
        <v>2</v>
      </c>
    </row>
    <row r="3730" spans="1:19" x14ac:dyDescent="0.25">
      <c r="A3730" t="s">
        <v>43</v>
      </c>
      <c r="B3730" t="s">
        <v>1946</v>
      </c>
      <c r="C3730">
        <v>2017</v>
      </c>
      <c r="D3730">
        <f t="shared" si="233"/>
        <v>195575.0435</v>
      </c>
      <c r="E3730">
        <v>121525</v>
      </c>
      <c r="F3730" t="s">
        <v>7663</v>
      </c>
      <c r="G3730" t="s">
        <v>29</v>
      </c>
      <c r="H3730" t="s">
        <v>660</v>
      </c>
      <c r="I3730" t="s">
        <v>72</v>
      </c>
      <c r="J3730" t="s">
        <v>22</v>
      </c>
      <c r="K3730" t="s">
        <v>22</v>
      </c>
      <c r="L3730" t="s">
        <v>23</v>
      </c>
      <c r="M3730">
        <f t="shared" si="234"/>
        <v>1</v>
      </c>
      <c r="N3730" t="s">
        <v>24</v>
      </c>
      <c r="O3730" t="s">
        <v>323</v>
      </c>
      <c r="P3730">
        <f t="shared" si="235"/>
        <v>24510</v>
      </c>
      <c r="Q3730">
        <v>28500</v>
      </c>
      <c r="R3730">
        <v>400</v>
      </c>
      <c r="S3730">
        <f t="shared" si="236"/>
        <v>5.6</v>
      </c>
    </row>
    <row r="3731" spans="1:19" x14ac:dyDescent="0.25">
      <c r="A3731" t="s">
        <v>201</v>
      </c>
      <c r="B3731" t="s">
        <v>3280</v>
      </c>
      <c r="C3731">
        <v>2023</v>
      </c>
      <c r="D3731">
        <f t="shared" si="233"/>
        <v>10336.79082</v>
      </c>
      <c r="E3731">
        <v>6423</v>
      </c>
      <c r="F3731" t="s">
        <v>7664</v>
      </c>
      <c r="G3731" t="s">
        <v>29</v>
      </c>
      <c r="H3731" t="s">
        <v>2843</v>
      </c>
      <c r="I3731" t="s">
        <v>72</v>
      </c>
      <c r="J3731" t="s">
        <v>33</v>
      </c>
      <c r="K3731" t="s">
        <v>22</v>
      </c>
      <c r="L3731" t="s">
        <v>41</v>
      </c>
      <c r="M3731">
        <f t="shared" si="234"/>
        <v>0</v>
      </c>
      <c r="N3731" t="s">
        <v>24</v>
      </c>
      <c r="O3731" t="s">
        <v>2551</v>
      </c>
      <c r="P3731">
        <f t="shared" si="235"/>
        <v>36550</v>
      </c>
      <c r="Q3731">
        <v>42500</v>
      </c>
      <c r="R3731">
        <v>291</v>
      </c>
      <c r="S3731">
        <f t="shared" si="236"/>
        <v>3.8</v>
      </c>
    </row>
    <row r="3732" spans="1:19" x14ac:dyDescent="0.25">
      <c r="A3732" t="s">
        <v>2213</v>
      </c>
      <c r="B3732" t="s">
        <v>7665</v>
      </c>
      <c r="C3732">
        <v>2007</v>
      </c>
      <c r="D3732">
        <f t="shared" si="233"/>
        <v>100277.9754</v>
      </c>
      <c r="E3732">
        <v>62310</v>
      </c>
      <c r="F3732" t="s">
        <v>7666</v>
      </c>
      <c r="G3732" t="s">
        <v>29</v>
      </c>
      <c r="H3732" t="s">
        <v>7667</v>
      </c>
      <c r="I3732" t="s">
        <v>247</v>
      </c>
      <c r="J3732" t="s">
        <v>33</v>
      </c>
      <c r="K3732" t="s">
        <v>22</v>
      </c>
      <c r="L3732" t="s">
        <v>41</v>
      </c>
      <c r="M3732">
        <f t="shared" si="234"/>
        <v>0</v>
      </c>
      <c r="N3732" t="s">
        <v>24</v>
      </c>
      <c r="O3732" t="s">
        <v>1671</v>
      </c>
      <c r="P3732">
        <f t="shared" si="235"/>
        <v>11094</v>
      </c>
      <c r="Q3732">
        <v>12900</v>
      </c>
      <c r="R3732">
        <v>177</v>
      </c>
      <c r="S3732">
        <f t="shared" si="236"/>
        <v>2.4</v>
      </c>
    </row>
    <row r="3733" spans="1:19" x14ac:dyDescent="0.25">
      <c r="A3733" t="s">
        <v>857</v>
      </c>
      <c r="B3733" t="s">
        <v>7668</v>
      </c>
      <c r="C3733">
        <v>2021</v>
      </c>
      <c r="D3733">
        <f t="shared" si="233"/>
        <v>34510.686959999999</v>
      </c>
      <c r="E3733">
        <v>21444</v>
      </c>
      <c r="F3733" t="s">
        <v>7669</v>
      </c>
      <c r="G3733" t="s">
        <v>29</v>
      </c>
      <c r="H3733" t="s">
        <v>1218</v>
      </c>
      <c r="I3733" t="s">
        <v>571</v>
      </c>
      <c r="J3733" t="s">
        <v>2723</v>
      </c>
      <c r="K3733" t="s">
        <v>214</v>
      </c>
      <c r="L3733" t="s">
        <v>41</v>
      </c>
      <c r="M3733">
        <f t="shared" si="234"/>
        <v>0</v>
      </c>
      <c r="N3733" t="s">
        <v>24</v>
      </c>
      <c r="O3733" t="s">
        <v>1554</v>
      </c>
      <c r="P3733">
        <f t="shared" si="235"/>
        <v>25795.7</v>
      </c>
      <c r="Q3733">
        <v>29995</v>
      </c>
      <c r="R3733" t="e">
        <v>#VALUE!</v>
      </c>
      <c r="S3733" t="e">
        <f t="shared" si="236"/>
        <v>#VALUE!</v>
      </c>
    </row>
    <row r="3734" spans="1:19" x14ac:dyDescent="0.25">
      <c r="A3734" t="s">
        <v>16</v>
      </c>
      <c r="B3734" t="s">
        <v>1858</v>
      </c>
      <c r="C3734">
        <v>2015</v>
      </c>
      <c r="D3734">
        <f t="shared" si="233"/>
        <v>180246.08</v>
      </c>
      <c r="E3734">
        <v>112000</v>
      </c>
      <c r="F3734" t="s">
        <v>1813</v>
      </c>
      <c r="G3734" t="s">
        <v>29</v>
      </c>
      <c r="H3734" t="s">
        <v>1049</v>
      </c>
      <c r="I3734" t="s">
        <v>72</v>
      </c>
      <c r="J3734" t="s">
        <v>118</v>
      </c>
      <c r="K3734" t="s">
        <v>33</v>
      </c>
      <c r="L3734" t="s">
        <v>23</v>
      </c>
      <c r="M3734">
        <f t="shared" si="234"/>
        <v>1</v>
      </c>
      <c r="N3734" t="s">
        <v>24</v>
      </c>
      <c r="O3734" t="s">
        <v>1090</v>
      </c>
      <c r="P3734">
        <f t="shared" si="235"/>
        <v>25370</v>
      </c>
      <c r="Q3734">
        <v>29500</v>
      </c>
      <c r="R3734">
        <v>310</v>
      </c>
      <c r="S3734">
        <f t="shared" si="236"/>
        <v>3.5</v>
      </c>
    </row>
    <row r="3735" spans="1:19" x14ac:dyDescent="0.25">
      <c r="A3735" t="s">
        <v>26</v>
      </c>
      <c r="B3735" t="s">
        <v>2958</v>
      </c>
      <c r="C3735">
        <v>2013</v>
      </c>
      <c r="D3735">
        <f t="shared" si="233"/>
        <v>96560.4</v>
      </c>
      <c r="E3735">
        <v>60000</v>
      </c>
      <c r="F3735" t="s">
        <v>283</v>
      </c>
      <c r="G3735" t="s">
        <v>29</v>
      </c>
      <c r="H3735" t="s">
        <v>4078</v>
      </c>
      <c r="I3735" t="s">
        <v>72</v>
      </c>
      <c r="J3735" t="s">
        <v>118</v>
      </c>
      <c r="K3735" t="s">
        <v>136</v>
      </c>
      <c r="L3735" t="s">
        <v>41</v>
      </c>
      <c r="M3735">
        <f t="shared" si="234"/>
        <v>0</v>
      </c>
      <c r="N3735" t="s">
        <v>24</v>
      </c>
      <c r="O3735" t="s">
        <v>1159</v>
      </c>
      <c r="P3735">
        <f t="shared" si="235"/>
        <v>14190</v>
      </c>
      <c r="Q3735">
        <v>16500</v>
      </c>
      <c r="R3735">
        <v>344</v>
      </c>
      <c r="S3735">
        <f t="shared" si="236"/>
        <v>3.8</v>
      </c>
    </row>
    <row r="3736" spans="1:19" x14ac:dyDescent="0.25">
      <c r="A3736" t="s">
        <v>125</v>
      </c>
      <c r="B3736" t="s">
        <v>3777</v>
      </c>
      <c r="C3736">
        <v>2013</v>
      </c>
      <c r="D3736">
        <f t="shared" si="233"/>
        <v>246631.35500000001</v>
      </c>
      <c r="E3736">
        <v>153250</v>
      </c>
      <c r="F3736" t="s">
        <v>7670</v>
      </c>
      <c r="G3736" t="s">
        <v>29</v>
      </c>
      <c r="H3736" t="s">
        <v>7671</v>
      </c>
      <c r="I3736" t="s">
        <v>21</v>
      </c>
      <c r="J3736" t="s">
        <v>61</v>
      </c>
      <c r="K3736" t="s">
        <v>22</v>
      </c>
      <c r="L3736" t="s">
        <v>41</v>
      </c>
      <c r="M3736">
        <f t="shared" si="234"/>
        <v>0</v>
      </c>
      <c r="N3736" t="s">
        <v>24</v>
      </c>
      <c r="O3736" t="s">
        <v>7672</v>
      </c>
      <c r="P3736">
        <f t="shared" si="235"/>
        <v>3783.14</v>
      </c>
      <c r="Q3736">
        <v>4399</v>
      </c>
      <c r="R3736">
        <v>160</v>
      </c>
      <c r="S3736">
        <f t="shared" si="236"/>
        <v>1.4</v>
      </c>
    </row>
    <row r="3737" spans="1:19" x14ac:dyDescent="0.25">
      <c r="A3737" t="s">
        <v>210</v>
      </c>
      <c r="B3737" t="s">
        <v>1004</v>
      </c>
      <c r="C3737">
        <v>2019</v>
      </c>
      <c r="D3737">
        <f t="shared" si="233"/>
        <v>91732.38</v>
      </c>
      <c r="E3737">
        <v>57000</v>
      </c>
      <c r="F3737" t="s">
        <v>1301</v>
      </c>
      <c r="G3737" t="s">
        <v>29</v>
      </c>
      <c r="H3737" t="s">
        <v>540</v>
      </c>
      <c r="I3737" t="s">
        <v>95</v>
      </c>
      <c r="J3737" t="s">
        <v>33</v>
      </c>
      <c r="K3737" t="s">
        <v>22</v>
      </c>
      <c r="L3737" t="s">
        <v>41</v>
      </c>
      <c r="M3737">
        <f t="shared" si="234"/>
        <v>0</v>
      </c>
      <c r="N3737" t="s">
        <v>24</v>
      </c>
      <c r="O3737" t="s">
        <v>3769</v>
      </c>
      <c r="P3737">
        <f t="shared" si="235"/>
        <v>34314</v>
      </c>
      <c r="Q3737">
        <v>39900</v>
      </c>
      <c r="R3737">
        <v>285</v>
      </c>
      <c r="S3737">
        <f t="shared" si="236"/>
        <v>3.6</v>
      </c>
    </row>
    <row r="3738" spans="1:19" x14ac:dyDescent="0.25">
      <c r="A3738" t="s">
        <v>148</v>
      </c>
      <c r="B3738" t="s">
        <v>2195</v>
      </c>
      <c r="C3738">
        <v>2011</v>
      </c>
      <c r="D3738">
        <f t="shared" si="233"/>
        <v>225952.94534000001</v>
      </c>
      <c r="E3738">
        <v>140401</v>
      </c>
      <c r="F3738" t="s">
        <v>7673</v>
      </c>
      <c r="G3738" t="s">
        <v>19</v>
      </c>
      <c r="H3738" t="s">
        <v>821</v>
      </c>
      <c r="I3738" t="s">
        <v>21</v>
      </c>
      <c r="J3738" t="s">
        <v>214</v>
      </c>
      <c r="K3738" t="s">
        <v>146</v>
      </c>
      <c r="L3738" t="s">
        <v>23</v>
      </c>
      <c r="M3738">
        <f t="shared" si="234"/>
        <v>1</v>
      </c>
      <c r="N3738" t="s">
        <v>24</v>
      </c>
      <c r="O3738" t="s">
        <v>1236</v>
      </c>
      <c r="P3738">
        <f t="shared" si="235"/>
        <v>13760</v>
      </c>
      <c r="Q3738">
        <v>16000</v>
      </c>
      <c r="R3738">
        <v>320</v>
      </c>
      <c r="S3738">
        <f t="shared" si="236"/>
        <v>5.3</v>
      </c>
    </row>
    <row r="3739" spans="1:19" x14ac:dyDescent="0.25">
      <c r="A3739" t="s">
        <v>16</v>
      </c>
      <c r="B3739" t="s">
        <v>7674</v>
      </c>
      <c r="C3739">
        <v>2023</v>
      </c>
      <c r="D3739">
        <f t="shared" si="233"/>
        <v>8851.3700000000008</v>
      </c>
      <c r="E3739">
        <v>5500</v>
      </c>
      <c r="F3739" t="s">
        <v>3084</v>
      </c>
      <c r="G3739" t="s">
        <v>29</v>
      </c>
      <c r="H3739" t="s">
        <v>769</v>
      </c>
      <c r="I3739" t="s">
        <v>165</v>
      </c>
      <c r="J3739" t="s">
        <v>33</v>
      </c>
      <c r="K3739" t="s">
        <v>22</v>
      </c>
      <c r="L3739" t="s">
        <v>41</v>
      </c>
      <c r="M3739">
        <f t="shared" si="234"/>
        <v>0</v>
      </c>
      <c r="N3739" t="s">
        <v>24</v>
      </c>
      <c r="O3739" t="s">
        <v>4012</v>
      </c>
      <c r="P3739">
        <f t="shared" si="235"/>
        <v>60200</v>
      </c>
      <c r="Q3739">
        <v>70000</v>
      </c>
      <c r="R3739">
        <v>400</v>
      </c>
      <c r="S3739">
        <f t="shared" si="236"/>
        <v>3.5</v>
      </c>
    </row>
    <row r="3740" spans="1:19" x14ac:dyDescent="0.25">
      <c r="A3740" t="s">
        <v>148</v>
      </c>
      <c r="B3740" t="s">
        <v>5194</v>
      </c>
      <c r="C3740">
        <v>2022</v>
      </c>
      <c r="D3740">
        <f t="shared" si="233"/>
        <v>3234.7734</v>
      </c>
      <c r="E3740">
        <v>2010</v>
      </c>
      <c r="F3740" t="s">
        <v>7675</v>
      </c>
      <c r="G3740" t="s">
        <v>29</v>
      </c>
      <c r="H3740" t="s">
        <v>1368</v>
      </c>
      <c r="I3740" t="s">
        <v>107</v>
      </c>
      <c r="J3740" t="s">
        <v>33</v>
      </c>
      <c r="K3740" t="s">
        <v>108</v>
      </c>
      <c r="L3740" t="s">
        <v>41</v>
      </c>
      <c r="M3740">
        <f t="shared" si="234"/>
        <v>0</v>
      </c>
      <c r="N3740" t="s">
        <v>24</v>
      </c>
      <c r="O3740" t="s">
        <v>4257</v>
      </c>
      <c r="P3740">
        <f t="shared" si="235"/>
        <v>76540</v>
      </c>
      <c r="Q3740">
        <v>89000</v>
      </c>
      <c r="R3740">
        <v>490</v>
      </c>
      <c r="S3740">
        <f t="shared" si="236"/>
        <v>6.2</v>
      </c>
    </row>
    <row r="3741" spans="1:19" x14ac:dyDescent="0.25">
      <c r="A3741" t="s">
        <v>79</v>
      </c>
      <c r="B3741" t="s">
        <v>2010</v>
      </c>
      <c r="C3741">
        <v>2018</v>
      </c>
      <c r="D3741">
        <f t="shared" si="233"/>
        <v>39203.522400000002</v>
      </c>
      <c r="E3741">
        <v>24360</v>
      </c>
      <c r="F3741" t="s">
        <v>7676</v>
      </c>
      <c r="H3741" t="s">
        <v>1228</v>
      </c>
      <c r="I3741" t="s">
        <v>72</v>
      </c>
      <c r="J3741" t="s">
        <v>22</v>
      </c>
      <c r="K3741" t="s">
        <v>118</v>
      </c>
      <c r="L3741" t="s">
        <v>41</v>
      </c>
      <c r="M3741">
        <f t="shared" si="234"/>
        <v>0</v>
      </c>
      <c r="N3741" t="s">
        <v>24</v>
      </c>
      <c r="O3741" t="s">
        <v>3576</v>
      </c>
      <c r="P3741">
        <f t="shared" si="235"/>
        <v>27090</v>
      </c>
      <c r="Q3741">
        <v>31500</v>
      </c>
      <c r="R3741">
        <v>271</v>
      </c>
      <c r="S3741" t="e">
        <f t="shared" si="236"/>
        <v>#VALUE!</v>
      </c>
    </row>
    <row r="3742" spans="1:19" x14ac:dyDescent="0.25">
      <c r="A3742" t="s">
        <v>50</v>
      </c>
      <c r="B3742" t="s">
        <v>2820</v>
      </c>
      <c r="C3742">
        <v>2013</v>
      </c>
      <c r="D3742">
        <f t="shared" si="233"/>
        <v>155784.11199999999</v>
      </c>
      <c r="E3742">
        <v>96800</v>
      </c>
      <c r="F3742" t="s">
        <v>6633</v>
      </c>
      <c r="G3742" t="s">
        <v>29</v>
      </c>
      <c r="H3742" t="s">
        <v>221</v>
      </c>
      <c r="I3742" t="s">
        <v>72</v>
      </c>
      <c r="J3742" t="s">
        <v>33</v>
      </c>
      <c r="K3742" t="s">
        <v>22</v>
      </c>
      <c r="L3742" t="s">
        <v>23</v>
      </c>
      <c r="M3742">
        <f t="shared" si="234"/>
        <v>1</v>
      </c>
      <c r="N3742" t="s">
        <v>24</v>
      </c>
      <c r="O3742" t="s">
        <v>137</v>
      </c>
      <c r="P3742">
        <f t="shared" si="235"/>
        <v>9460</v>
      </c>
      <c r="Q3742">
        <v>11000</v>
      </c>
      <c r="R3742">
        <v>211</v>
      </c>
      <c r="S3742">
        <f t="shared" si="236"/>
        <v>2</v>
      </c>
    </row>
    <row r="3743" spans="1:19" x14ac:dyDescent="0.25">
      <c r="A3743" t="s">
        <v>363</v>
      </c>
      <c r="B3743" t="s">
        <v>6027</v>
      </c>
      <c r="C3743">
        <v>2014</v>
      </c>
      <c r="D3743">
        <f t="shared" si="233"/>
        <v>56307.587919999998</v>
      </c>
      <c r="E3743">
        <v>34988</v>
      </c>
      <c r="F3743" t="s">
        <v>7677</v>
      </c>
      <c r="G3743" t="s">
        <v>29</v>
      </c>
      <c r="H3743" t="s">
        <v>2608</v>
      </c>
      <c r="I3743" t="s">
        <v>21</v>
      </c>
      <c r="J3743" t="s">
        <v>214</v>
      </c>
      <c r="K3743" t="s">
        <v>22</v>
      </c>
      <c r="L3743" t="s">
        <v>41</v>
      </c>
      <c r="M3743">
        <f t="shared" si="234"/>
        <v>0</v>
      </c>
      <c r="N3743" t="s">
        <v>24</v>
      </c>
      <c r="O3743" t="s">
        <v>1635</v>
      </c>
      <c r="P3743">
        <f t="shared" si="235"/>
        <v>18490</v>
      </c>
      <c r="Q3743">
        <v>21500</v>
      </c>
      <c r="R3743">
        <v>318</v>
      </c>
      <c r="S3743">
        <f t="shared" si="236"/>
        <v>3.6</v>
      </c>
    </row>
    <row r="3744" spans="1:19" x14ac:dyDescent="0.25">
      <c r="A3744" t="s">
        <v>130</v>
      </c>
      <c r="B3744" t="s">
        <v>4500</v>
      </c>
      <c r="C3744">
        <v>2012</v>
      </c>
      <c r="D3744">
        <f t="shared" si="233"/>
        <v>105814.105</v>
      </c>
      <c r="E3744">
        <v>65750</v>
      </c>
      <c r="F3744" t="s">
        <v>3626</v>
      </c>
      <c r="G3744" t="s">
        <v>29</v>
      </c>
      <c r="H3744" t="s">
        <v>1961</v>
      </c>
      <c r="I3744" t="s">
        <v>72</v>
      </c>
      <c r="J3744" t="s">
        <v>22</v>
      </c>
      <c r="K3744" t="s">
        <v>33</v>
      </c>
      <c r="L3744" t="s">
        <v>23</v>
      </c>
      <c r="M3744">
        <f t="shared" si="234"/>
        <v>1</v>
      </c>
      <c r="N3744" t="s">
        <v>24</v>
      </c>
      <c r="O3744" t="s">
        <v>5858</v>
      </c>
      <c r="P3744">
        <f t="shared" si="235"/>
        <v>13755.699999999999</v>
      </c>
      <c r="Q3744">
        <v>15995</v>
      </c>
      <c r="R3744">
        <v>261</v>
      </c>
      <c r="S3744">
        <f t="shared" si="236"/>
        <v>4</v>
      </c>
    </row>
    <row r="3745" spans="1:19" x14ac:dyDescent="0.25">
      <c r="A3745" t="s">
        <v>148</v>
      </c>
      <c r="B3745" t="s">
        <v>5664</v>
      </c>
      <c r="C3745">
        <v>2019</v>
      </c>
      <c r="D3745">
        <f t="shared" si="233"/>
        <v>91175.548360000001</v>
      </c>
      <c r="E3745">
        <v>56654</v>
      </c>
      <c r="F3745" t="s">
        <v>7678</v>
      </c>
      <c r="G3745" t="s">
        <v>29</v>
      </c>
      <c r="H3745" t="s">
        <v>3257</v>
      </c>
      <c r="I3745" t="s">
        <v>39</v>
      </c>
      <c r="J3745" t="s">
        <v>5704</v>
      </c>
      <c r="K3745" t="s">
        <v>266</v>
      </c>
      <c r="L3745" t="s">
        <v>41</v>
      </c>
      <c r="M3745">
        <f t="shared" si="234"/>
        <v>0</v>
      </c>
      <c r="N3745" t="s">
        <v>24</v>
      </c>
      <c r="O3745" t="s">
        <v>3655</v>
      </c>
      <c r="P3745">
        <f t="shared" si="235"/>
        <v>37719.599999999999</v>
      </c>
      <c r="Q3745">
        <v>43860</v>
      </c>
      <c r="R3745" t="e">
        <v>#VALUE!</v>
      </c>
      <c r="S3745" t="e">
        <f t="shared" si="236"/>
        <v>#VALUE!</v>
      </c>
    </row>
    <row r="3746" spans="1:19" x14ac:dyDescent="0.25">
      <c r="A3746" t="s">
        <v>103</v>
      </c>
      <c r="B3746" t="s">
        <v>7679</v>
      </c>
      <c r="C3746">
        <v>2016</v>
      </c>
      <c r="D3746">
        <f t="shared" si="233"/>
        <v>225629.46799999999</v>
      </c>
      <c r="E3746">
        <v>140200</v>
      </c>
      <c r="F3746" t="s">
        <v>7680</v>
      </c>
      <c r="G3746" t="s">
        <v>29</v>
      </c>
      <c r="H3746" t="s">
        <v>7681</v>
      </c>
      <c r="I3746" t="s">
        <v>21</v>
      </c>
      <c r="J3746" t="s">
        <v>22</v>
      </c>
      <c r="K3746" t="s">
        <v>22</v>
      </c>
      <c r="L3746" t="s">
        <v>41</v>
      </c>
      <c r="M3746">
        <f t="shared" si="234"/>
        <v>0</v>
      </c>
      <c r="N3746" t="s">
        <v>24</v>
      </c>
      <c r="O3746" t="s">
        <v>1035</v>
      </c>
      <c r="P3746">
        <f t="shared" si="235"/>
        <v>9030</v>
      </c>
      <c r="Q3746">
        <v>10500</v>
      </c>
      <c r="R3746">
        <v>303</v>
      </c>
      <c r="S3746">
        <f t="shared" si="236"/>
        <v>3.7</v>
      </c>
    </row>
    <row r="3747" spans="1:19" x14ac:dyDescent="0.25">
      <c r="A3747" t="s">
        <v>148</v>
      </c>
      <c r="B3747" t="s">
        <v>7682</v>
      </c>
      <c r="C3747">
        <v>2016</v>
      </c>
      <c r="D3747">
        <f t="shared" si="233"/>
        <v>197902.14913999999</v>
      </c>
      <c r="E3747">
        <v>122971</v>
      </c>
      <c r="F3747" t="s">
        <v>7683</v>
      </c>
      <c r="G3747" t="s">
        <v>29</v>
      </c>
      <c r="H3747" t="s">
        <v>7684</v>
      </c>
      <c r="I3747" t="s">
        <v>571</v>
      </c>
      <c r="J3747" t="s">
        <v>7685</v>
      </c>
      <c r="K3747" t="s">
        <v>266</v>
      </c>
      <c r="L3747" t="s">
        <v>23</v>
      </c>
      <c r="M3747">
        <f t="shared" si="234"/>
        <v>1</v>
      </c>
      <c r="N3747" t="s">
        <v>24</v>
      </c>
      <c r="O3747" t="s">
        <v>4396</v>
      </c>
      <c r="P3747">
        <f t="shared" si="235"/>
        <v>11179.14</v>
      </c>
      <c r="Q3747">
        <v>12999</v>
      </c>
      <c r="R3747" t="e">
        <v>#VALUE!</v>
      </c>
      <c r="S3747" t="e">
        <f t="shared" si="236"/>
        <v>#VALUE!</v>
      </c>
    </row>
    <row r="3748" spans="1:19" x14ac:dyDescent="0.25">
      <c r="A3748" t="s">
        <v>130</v>
      </c>
      <c r="B3748" t="s">
        <v>1959</v>
      </c>
      <c r="C3748">
        <v>2008</v>
      </c>
      <c r="D3748">
        <f t="shared" si="233"/>
        <v>365336.27340000001</v>
      </c>
      <c r="E3748">
        <v>227010</v>
      </c>
      <c r="F3748" t="s">
        <v>7686</v>
      </c>
      <c r="G3748" t="s">
        <v>29</v>
      </c>
      <c r="H3748" t="s">
        <v>1961</v>
      </c>
      <c r="I3748" t="s">
        <v>247</v>
      </c>
      <c r="J3748" t="s">
        <v>33</v>
      </c>
      <c r="K3748" t="s">
        <v>33</v>
      </c>
      <c r="L3748" t="s">
        <v>41</v>
      </c>
      <c r="M3748">
        <f t="shared" si="234"/>
        <v>0</v>
      </c>
      <c r="N3748" t="s">
        <v>24</v>
      </c>
      <c r="O3748" t="s">
        <v>1574</v>
      </c>
      <c r="P3748">
        <f t="shared" si="235"/>
        <v>3311</v>
      </c>
      <c r="Q3748">
        <v>3850</v>
      </c>
      <c r="R3748">
        <v>261</v>
      </c>
      <c r="S3748">
        <f t="shared" si="236"/>
        <v>4</v>
      </c>
    </row>
    <row r="3749" spans="1:19" x14ac:dyDescent="0.25">
      <c r="A3749" t="s">
        <v>16</v>
      </c>
      <c r="B3749" t="s">
        <v>7687</v>
      </c>
      <c r="C3749">
        <v>2004</v>
      </c>
      <c r="D3749">
        <f t="shared" si="233"/>
        <v>436131.14</v>
      </c>
      <c r="E3749">
        <v>271000</v>
      </c>
      <c r="F3749" t="s">
        <v>7688</v>
      </c>
      <c r="G3749" t="s">
        <v>29</v>
      </c>
      <c r="H3749" t="s">
        <v>828</v>
      </c>
      <c r="I3749" t="s">
        <v>72</v>
      </c>
      <c r="J3749" t="s">
        <v>214</v>
      </c>
      <c r="K3749" t="s">
        <v>146</v>
      </c>
      <c r="L3749" t="s">
        <v>23</v>
      </c>
      <c r="M3749">
        <f t="shared" si="234"/>
        <v>1</v>
      </c>
      <c r="N3749" t="s">
        <v>24</v>
      </c>
      <c r="O3749" t="s">
        <v>3377</v>
      </c>
      <c r="P3749">
        <f t="shared" si="235"/>
        <v>8170</v>
      </c>
      <c r="Q3749">
        <v>9500</v>
      </c>
      <c r="R3749">
        <v>300</v>
      </c>
      <c r="S3749">
        <f t="shared" si="236"/>
        <v>5.4</v>
      </c>
    </row>
    <row r="3750" spans="1:19" x14ac:dyDescent="0.25">
      <c r="A3750" t="s">
        <v>277</v>
      </c>
      <c r="B3750" t="s">
        <v>5133</v>
      </c>
      <c r="C3750">
        <v>2022</v>
      </c>
      <c r="D3750">
        <f t="shared" si="233"/>
        <v>22208.892</v>
      </c>
      <c r="E3750">
        <v>13800</v>
      </c>
      <c r="F3750" t="s">
        <v>7689</v>
      </c>
      <c r="G3750" t="s">
        <v>29</v>
      </c>
      <c r="H3750" t="s">
        <v>7241</v>
      </c>
      <c r="I3750" t="s">
        <v>95</v>
      </c>
      <c r="J3750" t="s">
        <v>33</v>
      </c>
      <c r="K3750" t="s">
        <v>214</v>
      </c>
      <c r="L3750" t="s">
        <v>41</v>
      </c>
      <c r="M3750">
        <f t="shared" si="234"/>
        <v>0</v>
      </c>
      <c r="N3750" t="s">
        <v>24</v>
      </c>
      <c r="O3750" t="s">
        <v>7690</v>
      </c>
      <c r="P3750">
        <f t="shared" si="235"/>
        <v>201240</v>
      </c>
      <c r="Q3750">
        <v>234000</v>
      </c>
      <c r="R3750">
        <v>572</v>
      </c>
      <c r="S3750">
        <f t="shared" si="236"/>
        <v>3.8</v>
      </c>
    </row>
    <row r="3751" spans="1:19" x14ac:dyDescent="0.25">
      <c r="A3751" t="s">
        <v>125</v>
      </c>
      <c r="B3751" t="s">
        <v>7691</v>
      </c>
      <c r="C3751">
        <v>2001</v>
      </c>
      <c r="D3751">
        <f t="shared" si="233"/>
        <v>275324.27785999997</v>
      </c>
      <c r="E3751">
        <v>171079</v>
      </c>
      <c r="F3751" t="s">
        <v>7692</v>
      </c>
      <c r="G3751" t="s">
        <v>245</v>
      </c>
      <c r="H3751" t="s">
        <v>7693</v>
      </c>
      <c r="I3751" t="s">
        <v>72</v>
      </c>
      <c r="J3751" t="s">
        <v>61</v>
      </c>
      <c r="K3751" t="s">
        <v>33</v>
      </c>
      <c r="L3751" t="s">
        <v>41</v>
      </c>
      <c r="M3751">
        <f t="shared" si="234"/>
        <v>0</v>
      </c>
      <c r="N3751" t="s">
        <v>24</v>
      </c>
      <c r="O3751" t="s">
        <v>1225</v>
      </c>
      <c r="P3751">
        <f t="shared" si="235"/>
        <v>23650</v>
      </c>
      <c r="Q3751">
        <v>27500</v>
      </c>
      <c r="R3751">
        <v>245</v>
      </c>
      <c r="S3751">
        <f t="shared" si="236"/>
        <v>5.9</v>
      </c>
    </row>
    <row r="3752" spans="1:19" x14ac:dyDescent="0.25">
      <c r="A3752" t="s">
        <v>148</v>
      </c>
      <c r="B3752" t="s">
        <v>7227</v>
      </c>
      <c r="C3752">
        <v>2021</v>
      </c>
      <c r="D3752">
        <f t="shared" si="233"/>
        <v>40096.706100000003</v>
      </c>
      <c r="E3752">
        <v>24915</v>
      </c>
      <c r="F3752" t="s">
        <v>7694</v>
      </c>
      <c r="G3752" t="s">
        <v>29</v>
      </c>
      <c r="H3752" t="s">
        <v>854</v>
      </c>
      <c r="I3752" t="s">
        <v>39</v>
      </c>
      <c r="J3752" t="s">
        <v>5666</v>
      </c>
      <c r="K3752" t="s">
        <v>266</v>
      </c>
      <c r="L3752" t="s">
        <v>41</v>
      </c>
      <c r="M3752">
        <f t="shared" si="234"/>
        <v>0</v>
      </c>
      <c r="O3752" t="s">
        <v>7695</v>
      </c>
      <c r="P3752">
        <f t="shared" si="235"/>
        <v>38520.26</v>
      </c>
      <c r="Q3752">
        <v>44791</v>
      </c>
      <c r="R3752" t="e">
        <v>#VALUE!</v>
      </c>
      <c r="S3752" t="e">
        <f t="shared" si="236"/>
        <v>#VALUE!</v>
      </c>
    </row>
    <row r="3753" spans="1:19" x14ac:dyDescent="0.25">
      <c r="A3753" t="s">
        <v>130</v>
      </c>
      <c r="B3753" t="s">
        <v>7653</v>
      </c>
      <c r="C3753">
        <v>2022</v>
      </c>
      <c r="D3753">
        <f t="shared" si="233"/>
        <v>25068.689180000001</v>
      </c>
      <c r="E3753">
        <v>15577</v>
      </c>
      <c r="F3753" t="s">
        <v>7696</v>
      </c>
      <c r="G3753" t="s">
        <v>29</v>
      </c>
      <c r="H3753" t="s">
        <v>7655</v>
      </c>
      <c r="I3753" t="s">
        <v>289</v>
      </c>
      <c r="J3753" t="s">
        <v>7697</v>
      </c>
      <c r="K3753" t="s">
        <v>463</v>
      </c>
      <c r="L3753" t="s">
        <v>41</v>
      </c>
      <c r="M3753">
        <f t="shared" si="234"/>
        <v>0</v>
      </c>
      <c r="O3753" t="s">
        <v>7698</v>
      </c>
      <c r="P3753">
        <f t="shared" si="235"/>
        <v>16855.14</v>
      </c>
      <c r="Q3753">
        <v>19599</v>
      </c>
      <c r="R3753" t="e">
        <v>#VALUE!</v>
      </c>
      <c r="S3753" t="e">
        <f t="shared" si="236"/>
        <v>#VALUE!</v>
      </c>
    </row>
    <row r="3754" spans="1:19" x14ac:dyDescent="0.25">
      <c r="A3754" t="s">
        <v>50</v>
      </c>
      <c r="B3754" t="s">
        <v>4540</v>
      </c>
      <c r="C3754">
        <v>2014</v>
      </c>
      <c r="D3754">
        <f t="shared" si="233"/>
        <v>164748.13579999999</v>
      </c>
      <c r="E3754">
        <v>102370</v>
      </c>
      <c r="F3754" t="s">
        <v>7699</v>
      </c>
      <c r="G3754" t="s">
        <v>29</v>
      </c>
      <c r="H3754" t="s">
        <v>1694</v>
      </c>
      <c r="I3754" t="s">
        <v>48</v>
      </c>
      <c r="J3754" t="s">
        <v>33</v>
      </c>
      <c r="K3754" t="s">
        <v>22</v>
      </c>
      <c r="L3754" t="s">
        <v>41</v>
      </c>
      <c r="M3754">
        <f t="shared" si="234"/>
        <v>0</v>
      </c>
      <c r="N3754" t="s">
        <v>24</v>
      </c>
      <c r="O3754" t="s">
        <v>7700</v>
      </c>
      <c r="P3754">
        <f t="shared" si="235"/>
        <v>18380.78</v>
      </c>
      <c r="Q3754">
        <v>21373</v>
      </c>
      <c r="R3754">
        <v>333</v>
      </c>
      <c r="S3754">
        <f t="shared" si="236"/>
        <v>3</v>
      </c>
    </row>
    <row r="3755" spans="1:19" x14ac:dyDescent="0.25">
      <c r="A3755" t="s">
        <v>396</v>
      </c>
      <c r="B3755" t="s">
        <v>7701</v>
      </c>
      <c r="C3755">
        <v>2011</v>
      </c>
      <c r="D3755">
        <f t="shared" si="233"/>
        <v>25749.439999999999</v>
      </c>
      <c r="E3755">
        <v>16000</v>
      </c>
      <c r="F3755" t="s">
        <v>2375</v>
      </c>
      <c r="G3755" t="s">
        <v>29</v>
      </c>
      <c r="H3755" t="s">
        <v>7702</v>
      </c>
      <c r="I3755" t="s">
        <v>107</v>
      </c>
      <c r="J3755" t="s">
        <v>101</v>
      </c>
      <c r="K3755" t="s">
        <v>22</v>
      </c>
      <c r="L3755" t="s">
        <v>41</v>
      </c>
      <c r="M3755">
        <f t="shared" si="234"/>
        <v>0</v>
      </c>
      <c r="N3755" t="s">
        <v>24</v>
      </c>
      <c r="O3755" t="s">
        <v>4346</v>
      </c>
      <c r="P3755">
        <f t="shared" si="235"/>
        <v>196940</v>
      </c>
      <c r="Q3755">
        <v>229000</v>
      </c>
      <c r="R3755">
        <v>562</v>
      </c>
      <c r="S3755">
        <f t="shared" si="236"/>
        <v>5.2</v>
      </c>
    </row>
    <row r="3756" spans="1:19" x14ac:dyDescent="0.25">
      <c r="A3756" t="s">
        <v>120</v>
      </c>
      <c r="B3756" t="s">
        <v>7703</v>
      </c>
      <c r="C3756">
        <v>2012</v>
      </c>
      <c r="D3756">
        <f t="shared" si="233"/>
        <v>196339.48</v>
      </c>
      <c r="E3756">
        <v>122000</v>
      </c>
      <c r="F3756" t="s">
        <v>1307</v>
      </c>
      <c r="G3756" t="s">
        <v>29</v>
      </c>
      <c r="H3756" t="s">
        <v>5504</v>
      </c>
      <c r="I3756" t="s">
        <v>48</v>
      </c>
      <c r="J3756" t="s">
        <v>118</v>
      </c>
      <c r="K3756" t="s">
        <v>118</v>
      </c>
      <c r="L3756" t="s">
        <v>41</v>
      </c>
      <c r="M3756">
        <f t="shared" si="234"/>
        <v>0</v>
      </c>
      <c r="N3756" t="s">
        <v>24</v>
      </c>
      <c r="O3756" t="s">
        <v>1096</v>
      </c>
      <c r="P3756">
        <f t="shared" si="235"/>
        <v>12900</v>
      </c>
      <c r="Q3756">
        <v>15000</v>
      </c>
      <c r="R3756">
        <v>201</v>
      </c>
      <c r="S3756">
        <f t="shared" si="236"/>
        <v>1.8</v>
      </c>
    </row>
    <row r="3757" spans="1:19" x14ac:dyDescent="0.25">
      <c r="A3757" t="s">
        <v>2422</v>
      </c>
      <c r="B3757" t="s">
        <v>7704</v>
      </c>
      <c r="C3757">
        <v>2016</v>
      </c>
      <c r="D3757">
        <f t="shared" si="233"/>
        <v>78052.990000000005</v>
      </c>
      <c r="E3757">
        <v>48500</v>
      </c>
      <c r="F3757" t="s">
        <v>1789</v>
      </c>
      <c r="G3757" t="s">
        <v>29</v>
      </c>
      <c r="H3757" t="s">
        <v>213</v>
      </c>
      <c r="I3757" t="s">
        <v>72</v>
      </c>
      <c r="J3757" t="s">
        <v>101</v>
      </c>
      <c r="K3757" t="s">
        <v>108</v>
      </c>
      <c r="L3757" t="s">
        <v>41</v>
      </c>
      <c r="M3757">
        <f t="shared" si="234"/>
        <v>0</v>
      </c>
      <c r="N3757" t="s">
        <v>24</v>
      </c>
      <c r="O3757" t="s">
        <v>3859</v>
      </c>
      <c r="P3757">
        <f t="shared" si="235"/>
        <v>13759.14</v>
      </c>
      <c r="Q3757">
        <v>15999</v>
      </c>
      <c r="R3757">
        <v>180</v>
      </c>
      <c r="S3757">
        <f t="shared" si="236"/>
        <v>2.4</v>
      </c>
    </row>
    <row r="3758" spans="1:19" x14ac:dyDescent="0.25">
      <c r="A3758" t="s">
        <v>16</v>
      </c>
      <c r="B3758" t="s">
        <v>157</v>
      </c>
      <c r="C3758">
        <v>2018</v>
      </c>
      <c r="D3758">
        <f t="shared" si="233"/>
        <v>86099.69</v>
      </c>
      <c r="E3758">
        <v>53500</v>
      </c>
      <c r="F3758" t="s">
        <v>1673</v>
      </c>
      <c r="G3758" t="s">
        <v>29</v>
      </c>
      <c r="H3758" t="s">
        <v>4401</v>
      </c>
      <c r="I3758" t="s">
        <v>165</v>
      </c>
      <c r="J3758" t="s">
        <v>108</v>
      </c>
      <c r="K3758" t="s">
        <v>146</v>
      </c>
      <c r="L3758" t="s">
        <v>23</v>
      </c>
      <c r="M3758">
        <f t="shared" si="234"/>
        <v>1</v>
      </c>
      <c r="N3758" t="s">
        <v>24</v>
      </c>
      <c r="O3758" t="s">
        <v>3576</v>
      </c>
      <c r="P3758">
        <f t="shared" si="235"/>
        <v>27090</v>
      </c>
      <c r="Q3758">
        <v>31500</v>
      </c>
      <c r="R3758">
        <v>325</v>
      </c>
      <c r="S3758">
        <f t="shared" si="236"/>
        <v>2.7</v>
      </c>
    </row>
    <row r="3759" spans="1:19" x14ac:dyDescent="0.25">
      <c r="A3759" t="s">
        <v>16</v>
      </c>
      <c r="B3759" t="s">
        <v>7705</v>
      </c>
      <c r="C3759">
        <v>2004</v>
      </c>
      <c r="D3759">
        <f t="shared" si="233"/>
        <v>506942.1</v>
      </c>
      <c r="E3759">
        <v>315000</v>
      </c>
      <c r="F3759" t="s">
        <v>7706</v>
      </c>
      <c r="G3759" t="s">
        <v>245</v>
      </c>
      <c r="H3759" t="s">
        <v>4066</v>
      </c>
      <c r="I3759" t="s">
        <v>72</v>
      </c>
      <c r="J3759" t="s">
        <v>118</v>
      </c>
      <c r="K3759" t="s">
        <v>33</v>
      </c>
      <c r="L3759" t="s">
        <v>41</v>
      </c>
      <c r="M3759">
        <f t="shared" si="234"/>
        <v>0</v>
      </c>
      <c r="N3759" t="s">
        <v>24</v>
      </c>
      <c r="O3759" t="s">
        <v>2350</v>
      </c>
      <c r="P3759">
        <f t="shared" si="235"/>
        <v>7912</v>
      </c>
      <c r="Q3759">
        <v>9200</v>
      </c>
      <c r="R3759">
        <v>325</v>
      </c>
      <c r="S3759">
        <f t="shared" si="236"/>
        <v>6</v>
      </c>
    </row>
    <row r="3760" spans="1:19" x14ac:dyDescent="0.25">
      <c r="A3760" t="s">
        <v>16</v>
      </c>
      <c r="B3760" t="s">
        <v>7707</v>
      </c>
      <c r="C3760">
        <v>2006</v>
      </c>
      <c r="D3760">
        <f t="shared" si="233"/>
        <v>254275.72</v>
      </c>
      <c r="E3760">
        <v>158000</v>
      </c>
      <c r="F3760" t="s">
        <v>1751</v>
      </c>
      <c r="G3760" t="s">
        <v>29</v>
      </c>
      <c r="H3760" t="s">
        <v>7708</v>
      </c>
      <c r="I3760" t="s">
        <v>72</v>
      </c>
      <c r="J3760" t="s">
        <v>118</v>
      </c>
      <c r="K3760" t="s">
        <v>33</v>
      </c>
      <c r="L3760" t="s">
        <v>23</v>
      </c>
      <c r="M3760">
        <f t="shared" si="234"/>
        <v>1</v>
      </c>
      <c r="N3760" t="s">
        <v>24</v>
      </c>
      <c r="O3760" t="s">
        <v>726</v>
      </c>
      <c r="P3760">
        <f t="shared" si="235"/>
        <v>7310</v>
      </c>
      <c r="Q3760">
        <v>8500</v>
      </c>
      <c r="R3760">
        <v>305</v>
      </c>
      <c r="S3760">
        <f t="shared" si="236"/>
        <v>6.8</v>
      </c>
    </row>
    <row r="3761" spans="1:19" x14ac:dyDescent="0.25">
      <c r="A3761" t="s">
        <v>201</v>
      </c>
      <c r="B3761" t="s">
        <v>6856</v>
      </c>
      <c r="C3761">
        <v>2019</v>
      </c>
      <c r="D3761">
        <f t="shared" si="233"/>
        <v>70569.558999999994</v>
      </c>
      <c r="E3761">
        <v>43850</v>
      </c>
      <c r="F3761" t="s">
        <v>7709</v>
      </c>
      <c r="G3761" t="s">
        <v>29</v>
      </c>
      <c r="H3761" t="s">
        <v>5425</v>
      </c>
      <c r="I3761" t="s">
        <v>95</v>
      </c>
      <c r="J3761" t="s">
        <v>22</v>
      </c>
      <c r="K3761" t="s">
        <v>22</v>
      </c>
      <c r="L3761" t="s">
        <v>23</v>
      </c>
      <c r="M3761">
        <f t="shared" si="234"/>
        <v>1</v>
      </c>
      <c r="N3761" t="s">
        <v>24</v>
      </c>
      <c r="O3761" t="s">
        <v>411</v>
      </c>
      <c r="P3761">
        <f t="shared" si="235"/>
        <v>25800</v>
      </c>
      <c r="Q3761">
        <v>30000</v>
      </c>
      <c r="R3761">
        <v>290</v>
      </c>
      <c r="S3761">
        <f t="shared" si="236"/>
        <v>3.3</v>
      </c>
    </row>
    <row r="3762" spans="1:19" x14ac:dyDescent="0.25">
      <c r="A3762" t="s">
        <v>120</v>
      </c>
      <c r="B3762" t="s">
        <v>2744</v>
      </c>
      <c r="C3762">
        <v>2015</v>
      </c>
      <c r="D3762">
        <f t="shared" si="233"/>
        <v>118286.49</v>
      </c>
      <c r="E3762">
        <v>73500</v>
      </c>
      <c r="F3762" t="s">
        <v>1516</v>
      </c>
      <c r="G3762" t="s">
        <v>29</v>
      </c>
      <c r="H3762" t="s">
        <v>475</v>
      </c>
      <c r="I3762" t="s">
        <v>48</v>
      </c>
      <c r="J3762" t="s">
        <v>118</v>
      </c>
      <c r="K3762" t="s">
        <v>22</v>
      </c>
      <c r="L3762" t="s">
        <v>41</v>
      </c>
      <c r="M3762">
        <f t="shared" si="234"/>
        <v>0</v>
      </c>
      <c r="N3762" t="s">
        <v>24</v>
      </c>
      <c r="O3762" t="s">
        <v>1716</v>
      </c>
      <c r="P3762">
        <f t="shared" si="235"/>
        <v>16340</v>
      </c>
      <c r="Q3762">
        <v>19000</v>
      </c>
      <c r="R3762">
        <v>241</v>
      </c>
      <c r="S3762">
        <f t="shared" si="236"/>
        <v>2</v>
      </c>
    </row>
    <row r="3763" spans="1:19" x14ac:dyDescent="0.25">
      <c r="A3763" t="s">
        <v>130</v>
      </c>
      <c r="B3763" t="s">
        <v>5787</v>
      </c>
      <c r="C3763">
        <v>2014</v>
      </c>
      <c r="D3763">
        <f t="shared" si="233"/>
        <v>246792.28899999999</v>
      </c>
      <c r="E3763">
        <v>153350</v>
      </c>
      <c r="F3763" t="s">
        <v>7710</v>
      </c>
      <c r="G3763" t="s">
        <v>29</v>
      </c>
      <c r="H3763" t="s">
        <v>719</v>
      </c>
      <c r="I3763" t="s">
        <v>72</v>
      </c>
      <c r="J3763" t="s">
        <v>22</v>
      </c>
      <c r="K3763" t="s">
        <v>22</v>
      </c>
      <c r="L3763" t="s">
        <v>23</v>
      </c>
      <c r="M3763">
        <f t="shared" si="234"/>
        <v>1</v>
      </c>
      <c r="N3763" t="s">
        <v>24</v>
      </c>
      <c r="O3763" t="s">
        <v>621</v>
      </c>
      <c r="P3763">
        <f t="shared" si="235"/>
        <v>7740</v>
      </c>
      <c r="Q3763">
        <v>9000</v>
      </c>
      <c r="R3763">
        <v>182</v>
      </c>
      <c r="S3763">
        <f t="shared" si="236"/>
        <v>2.5</v>
      </c>
    </row>
    <row r="3764" spans="1:19" x14ac:dyDescent="0.25">
      <c r="A3764" t="s">
        <v>426</v>
      </c>
      <c r="B3764" t="s">
        <v>7711</v>
      </c>
      <c r="C3764">
        <v>2019</v>
      </c>
      <c r="D3764">
        <f t="shared" si="233"/>
        <v>119091.16</v>
      </c>
      <c r="E3764">
        <v>74000</v>
      </c>
      <c r="F3764" t="s">
        <v>132</v>
      </c>
      <c r="G3764" t="s">
        <v>29</v>
      </c>
      <c r="H3764" t="s">
        <v>1683</v>
      </c>
      <c r="I3764" t="s">
        <v>72</v>
      </c>
      <c r="J3764" t="s">
        <v>118</v>
      </c>
      <c r="K3764" t="s">
        <v>61</v>
      </c>
      <c r="L3764" t="s">
        <v>41</v>
      </c>
      <c r="M3764">
        <f t="shared" si="234"/>
        <v>0</v>
      </c>
      <c r="N3764" t="s">
        <v>24</v>
      </c>
      <c r="O3764" t="s">
        <v>2347</v>
      </c>
      <c r="P3764">
        <f t="shared" si="235"/>
        <v>21930</v>
      </c>
      <c r="Q3764">
        <v>25500</v>
      </c>
      <c r="R3764">
        <v>184</v>
      </c>
      <c r="S3764">
        <f t="shared" si="236"/>
        <v>2</v>
      </c>
    </row>
    <row r="3765" spans="1:19" x14ac:dyDescent="0.25">
      <c r="A3765" t="s">
        <v>68</v>
      </c>
      <c r="B3765" t="s">
        <v>2448</v>
      </c>
      <c r="C3765">
        <v>2013</v>
      </c>
      <c r="D3765">
        <f t="shared" si="233"/>
        <v>83685.679999999993</v>
      </c>
      <c r="E3765">
        <v>52000</v>
      </c>
      <c r="F3765" t="s">
        <v>163</v>
      </c>
      <c r="G3765" t="s">
        <v>29</v>
      </c>
      <c r="H3765" t="s">
        <v>230</v>
      </c>
      <c r="I3765" t="s">
        <v>107</v>
      </c>
      <c r="J3765" t="s">
        <v>118</v>
      </c>
      <c r="K3765" t="s">
        <v>146</v>
      </c>
      <c r="L3765" t="s">
        <v>41</v>
      </c>
      <c r="M3765">
        <f t="shared" si="234"/>
        <v>0</v>
      </c>
      <c r="N3765" t="s">
        <v>24</v>
      </c>
      <c r="O3765" t="s">
        <v>276</v>
      </c>
      <c r="P3765">
        <f t="shared" si="235"/>
        <v>15050</v>
      </c>
      <c r="Q3765">
        <v>17500</v>
      </c>
      <c r="R3765">
        <v>240</v>
      </c>
      <c r="S3765">
        <f t="shared" si="236"/>
        <v>2</v>
      </c>
    </row>
    <row r="3766" spans="1:19" x14ac:dyDescent="0.25">
      <c r="A3766" t="s">
        <v>50</v>
      </c>
      <c r="B3766" t="s">
        <v>7712</v>
      </c>
      <c r="C3766">
        <v>2022</v>
      </c>
      <c r="D3766">
        <f t="shared" si="233"/>
        <v>402.33499999999998</v>
      </c>
      <c r="E3766">
        <v>250</v>
      </c>
      <c r="F3766" t="s">
        <v>1927</v>
      </c>
      <c r="H3766" t="s">
        <v>3732</v>
      </c>
      <c r="I3766" t="s">
        <v>257</v>
      </c>
      <c r="J3766" t="s">
        <v>33</v>
      </c>
      <c r="K3766" t="s">
        <v>22</v>
      </c>
      <c r="L3766" t="s">
        <v>41</v>
      </c>
      <c r="M3766">
        <f t="shared" si="234"/>
        <v>0</v>
      </c>
      <c r="N3766" t="s">
        <v>24</v>
      </c>
      <c r="O3766" t="s">
        <v>2023</v>
      </c>
      <c r="P3766">
        <f t="shared" si="235"/>
        <v>44720</v>
      </c>
      <c r="Q3766">
        <v>52000</v>
      </c>
      <c r="R3766">
        <v>295</v>
      </c>
      <c r="S3766" t="e">
        <f t="shared" si="236"/>
        <v>#VALUE!</v>
      </c>
    </row>
    <row r="3767" spans="1:19" x14ac:dyDescent="0.25">
      <c r="A3767" t="s">
        <v>130</v>
      </c>
      <c r="B3767" t="s">
        <v>6287</v>
      </c>
      <c r="C3767">
        <v>2017</v>
      </c>
      <c r="D3767">
        <f t="shared" si="233"/>
        <v>233354.3</v>
      </c>
      <c r="E3767">
        <v>145000</v>
      </c>
      <c r="F3767" t="s">
        <v>4748</v>
      </c>
      <c r="G3767" t="s">
        <v>29</v>
      </c>
      <c r="H3767" t="s">
        <v>5314</v>
      </c>
      <c r="I3767" t="s">
        <v>72</v>
      </c>
      <c r="J3767" t="s">
        <v>61</v>
      </c>
      <c r="K3767" t="s">
        <v>33</v>
      </c>
      <c r="L3767" t="s">
        <v>23</v>
      </c>
      <c r="M3767">
        <f t="shared" si="234"/>
        <v>1</v>
      </c>
      <c r="N3767" t="s">
        <v>24</v>
      </c>
      <c r="O3767" t="s">
        <v>726</v>
      </c>
      <c r="P3767">
        <f t="shared" si="235"/>
        <v>7310</v>
      </c>
      <c r="Q3767">
        <v>8500</v>
      </c>
      <c r="R3767">
        <v>284</v>
      </c>
      <c r="S3767">
        <f t="shared" si="236"/>
        <v>3.5</v>
      </c>
    </row>
    <row r="3768" spans="1:19" x14ac:dyDescent="0.25">
      <c r="A3768" t="s">
        <v>450</v>
      </c>
      <c r="B3768" t="s">
        <v>7164</v>
      </c>
      <c r="C3768">
        <v>2020</v>
      </c>
      <c r="D3768">
        <f t="shared" si="233"/>
        <v>65936.269140000004</v>
      </c>
      <c r="E3768">
        <v>40971</v>
      </c>
      <c r="F3768" t="s">
        <v>7713</v>
      </c>
      <c r="G3768" t="s">
        <v>29</v>
      </c>
      <c r="H3768" t="s">
        <v>5322</v>
      </c>
      <c r="I3768" t="s">
        <v>107</v>
      </c>
      <c r="J3768" t="s">
        <v>40</v>
      </c>
      <c r="K3768" t="s">
        <v>108</v>
      </c>
      <c r="L3768" t="s">
        <v>41</v>
      </c>
      <c r="M3768">
        <f t="shared" si="234"/>
        <v>0</v>
      </c>
      <c r="N3768" t="s">
        <v>24</v>
      </c>
      <c r="O3768" t="s">
        <v>3537</v>
      </c>
      <c r="P3768">
        <f t="shared" si="235"/>
        <v>27950</v>
      </c>
      <c r="Q3768">
        <v>32500</v>
      </c>
      <c r="R3768">
        <v>260</v>
      </c>
      <c r="S3768">
        <f t="shared" si="236"/>
        <v>2.4</v>
      </c>
    </row>
    <row r="3769" spans="1:19" x14ac:dyDescent="0.25">
      <c r="A3769" t="s">
        <v>16</v>
      </c>
      <c r="B3769" t="s">
        <v>3437</v>
      </c>
      <c r="C3769">
        <v>2010</v>
      </c>
      <c r="D3769">
        <f t="shared" si="233"/>
        <v>399116.32</v>
      </c>
      <c r="E3769">
        <v>248000</v>
      </c>
      <c r="F3769" t="s">
        <v>7714</v>
      </c>
      <c r="G3769" t="s">
        <v>19</v>
      </c>
      <c r="H3769" t="s">
        <v>707</v>
      </c>
      <c r="I3769" t="s">
        <v>72</v>
      </c>
      <c r="J3769" t="s">
        <v>61</v>
      </c>
      <c r="K3769" t="s">
        <v>146</v>
      </c>
      <c r="L3769" t="s">
        <v>23</v>
      </c>
      <c r="M3769">
        <f t="shared" si="234"/>
        <v>1</v>
      </c>
      <c r="N3769" t="s">
        <v>24</v>
      </c>
      <c r="O3769" t="s">
        <v>248</v>
      </c>
      <c r="P3769">
        <f t="shared" si="235"/>
        <v>12040</v>
      </c>
      <c r="Q3769">
        <v>14000</v>
      </c>
      <c r="R3769">
        <v>255</v>
      </c>
      <c r="S3769">
        <f t="shared" si="236"/>
        <v>5.4</v>
      </c>
    </row>
    <row r="3770" spans="1:19" x14ac:dyDescent="0.25">
      <c r="A3770" t="s">
        <v>503</v>
      </c>
      <c r="B3770" t="s">
        <v>7715</v>
      </c>
      <c r="C3770">
        <v>2023</v>
      </c>
      <c r="D3770">
        <f t="shared" si="233"/>
        <v>1512.7796000000001</v>
      </c>
      <c r="E3770">
        <v>940</v>
      </c>
      <c r="F3770" t="s">
        <v>7716</v>
      </c>
      <c r="H3770" t="s">
        <v>3817</v>
      </c>
      <c r="I3770" t="s">
        <v>72</v>
      </c>
      <c r="J3770" t="s">
        <v>118</v>
      </c>
      <c r="K3770" t="s">
        <v>22</v>
      </c>
      <c r="M3770">
        <f t="shared" si="234"/>
        <v>0</v>
      </c>
      <c r="O3770" t="s">
        <v>7717</v>
      </c>
      <c r="P3770">
        <f t="shared" si="235"/>
        <v>125560</v>
      </c>
      <c r="Q3770">
        <v>146000</v>
      </c>
      <c r="R3770" t="e">
        <v>#VALUE!</v>
      </c>
      <c r="S3770" t="e">
        <f t="shared" si="236"/>
        <v>#VALUE!</v>
      </c>
    </row>
    <row r="3771" spans="1:19" x14ac:dyDescent="0.25">
      <c r="A3771" t="s">
        <v>68</v>
      </c>
      <c r="B3771" t="s">
        <v>1687</v>
      </c>
      <c r="C3771">
        <v>2018</v>
      </c>
      <c r="D3771">
        <f t="shared" si="233"/>
        <v>61154.92</v>
      </c>
      <c r="E3771">
        <v>38000</v>
      </c>
      <c r="F3771" t="s">
        <v>4987</v>
      </c>
      <c r="G3771" t="s">
        <v>29</v>
      </c>
      <c r="H3771" t="s">
        <v>2047</v>
      </c>
      <c r="I3771" t="s">
        <v>72</v>
      </c>
      <c r="J3771" t="s">
        <v>118</v>
      </c>
      <c r="K3771" t="s">
        <v>22</v>
      </c>
      <c r="L3771" t="s">
        <v>41</v>
      </c>
      <c r="M3771">
        <f t="shared" si="234"/>
        <v>0</v>
      </c>
      <c r="N3771" t="s">
        <v>24</v>
      </c>
      <c r="O3771" t="s">
        <v>5594</v>
      </c>
      <c r="P3771">
        <f t="shared" si="235"/>
        <v>52030</v>
      </c>
      <c r="Q3771">
        <v>60500</v>
      </c>
      <c r="R3771">
        <v>453</v>
      </c>
      <c r="S3771">
        <f t="shared" si="236"/>
        <v>3</v>
      </c>
    </row>
    <row r="3772" spans="1:19" x14ac:dyDescent="0.25">
      <c r="A3772" t="s">
        <v>56</v>
      </c>
      <c r="B3772" t="s">
        <v>3372</v>
      </c>
      <c r="C3772">
        <v>2016</v>
      </c>
      <c r="D3772">
        <f t="shared" si="233"/>
        <v>205995.51999999999</v>
      </c>
      <c r="E3772">
        <v>128000</v>
      </c>
      <c r="F3772" t="s">
        <v>1657</v>
      </c>
      <c r="G3772" t="s">
        <v>29</v>
      </c>
      <c r="H3772" t="s">
        <v>2039</v>
      </c>
      <c r="I3772" t="s">
        <v>72</v>
      </c>
      <c r="J3772" t="s">
        <v>33</v>
      </c>
      <c r="K3772" t="s">
        <v>22</v>
      </c>
      <c r="L3772" t="s">
        <v>41</v>
      </c>
      <c r="M3772">
        <f t="shared" si="234"/>
        <v>0</v>
      </c>
      <c r="N3772" t="s">
        <v>24</v>
      </c>
      <c r="O3772" t="s">
        <v>296</v>
      </c>
      <c r="P3772">
        <f t="shared" si="235"/>
        <v>16770</v>
      </c>
      <c r="Q3772">
        <v>19500</v>
      </c>
      <c r="R3772">
        <v>290</v>
      </c>
      <c r="S3772">
        <f t="shared" si="236"/>
        <v>3.5</v>
      </c>
    </row>
    <row r="3773" spans="1:19" x14ac:dyDescent="0.25">
      <c r="A3773" t="s">
        <v>148</v>
      </c>
      <c r="B3773" t="s">
        <v>5225</v>
      </c>
      <c r="C3773">
        <v>2022</v>
      </c>
      <c r="D3773">
        <f t="shared" si="233"/>
        <v>11997.6297</v>
      </c>
      <c r="E3773">
        <v>7455</v>
      </c>
      <c r="F3773" t="s">
        <v>7718</v>
      </c>
      <c r="G3773" t="s">
        <v>29</v>
      </c>
      <c r="H3773" t="s">
        <v>3257</v>
      </c>
      <c r="I3773" t="s">
        <v>39</v>
      </c>
      <c r="J3773" t="s">
        <v>7719</v>
      </c>
      <c r="K3773" t="s">
        <v>266</v>
      </c>
      <c r="L3773" t="s">
        <v>41</v>
      </c>
      <c r="M3773">
        <f t="shared" si="234"/>
        <v>0</v>
      </c>
      <c r="O3773" t="s">
        <v>7720</v>
      </c>
      <c r="P3773">
        <f t="shared" si="235"/>
        <v>59331.4</v>
      </c>
      <c r="Q3773">
        <v>68990</v>
      </c>
      <c r="R3773" t="e">
        <v>#VALUE!</v>
      </c>
      <c r="S3773" t="e">
        <f t="shared" si="236"/>
        <v>#VALUE!</v>
      </c>
    </row>
    <row r="3774" spans="1:19" x14ac:dyDescent="0.25">
      <c r="A3774" t="s">
        <v>210</v>
      </c>
      <c r="B3774" t="s">
        <v>2839</v>
      </c>
      <c r="C3774">
        <v>1999</v>
      </c>
      <c r="D3774">
        <f t="shared" si="233"/>
        <v>221750.95860000001</v>
      </c>
      <c r="E3774">
        <v>137790</v>
      </c>
      <c r="F3774" t="s">
        <v>7721</v>
      </c>
      <c r="G3774" t="s">
        <v>29</v>
      </c>
      <c r="H3774" t="s">
        <v>6164</v>
      </c>
      <c r="I3774" t="s">
        <v>839</v>
      </c>
      <c r="J3774" t="s">
        <v>214</v>
      </c>
      <c r="K3774" t="s">
        <v>136</v>
      </c>
      <c r="L3774" t="s">
        <v>41</v>
      </c>
      <c r="M3774">
        <f t="shared" si="234"/>
        <v>0</v>
      </c>
      <c r="N3774" t="s">
        <v>24</v>
      </c>
      <c r="O3774" t="s">
        <v>672</v>
      </c>
      <c r="P3774">
        <f t="shared" si="235"/>
        <v>10320</v>
      </c>
      <c r="Q3774">
        <v>12000</v>
      </c>
      <c r="R3774">
        <v>120</v>
      </c>
      <c r="S3774">
        <f t="shared" si="236"/>
        <v>2.5</v>
      </c>
    </row>
    <row r="3775" spans="1:19" x14ac:dyDescent="0.25">
      <c r="A3775" t="s">
        <v>16</v>
      </c>
      <c r="B3775" t="s">
        <v>2133</v>
      </c>
      <c r="C3775">
        <v>2016</v>
      </c>
      <c r="D3775">
        <f t="shared" si="233"/>
        <v>148059.28</v>
      </c>
      <c r="E3775">
        <v>92000</v>
      </c>
      <c r="F3775" t="s">
        <v>2603</v>
      </c>
      <c r="G3775" t="s">
        <v>29</v>
      </c>
      <c r="H3775" t="s">
        <v>2571</v>
      </c>
      <c r="I3775" t="s">
        <v>21</v>
      </c>
      <c r="J3775" t="s">
        <v>118</v>
      </c>
      <c r="K3775" t="s">
        <v>22</v>
      </c>
      <c r="L3775" t="s">
        <v>41</v>
      </c>
      <c r="M3775">
        <f t="shared" si="234"/>
        <v>0</v>
      </c>
      <c r="N3775" t="s">
        <v>24</v>
      </c>
      <c r="O3775" t="s">
        <v>375</v>
      </c>
      <c r="P3775">
        <f t="shared" si="235"/>
        <v>17195.7</v>
      </c>
      <c r="Q3775">
        <v>19995</v>
      </c>
      <c r="R3775">
        <v>315</v>
      </c>
      <c r="S3775">
        <f t="shared" si="236"/>
        <v>2.7</v>
      </c>
    </row>
    <row r="3776" spans="1:19" x14ac:dyDescent="0.25">
      <c r="A3776" t="s">
        <v>277</v>
      </c>
      <c r="B3776" t="s">
        <v>6361</v>
      </c>
      <c r="C3776">
        <v>2001</v>
      </c>
      <c r="D3776">
        <f t="shared" si="233"/>
        <v>34520.343000000001</v>
      </c>
      <c r="E3776">
        <v>21450</v>
      </c>
      <c r="F3776" t="s">
        <v>7722</v>
      </c>
      <c r="G3776" t="s">
        <v>29</v>
      </c>
      <c r="H3776" t="s">
        <v>6363</v>
      </c>
      <c r="I3776" t="s">
        <v>134</v>
      </c>
      <c r="J3776" t="s">
        <v>22</v>
      </c>
      <c r="K3776" t="s">
        <v>22</v>
      </c>
      <c r="L3776" t="s">
        <v>41</v>
      </c>
      <c r="M3776">
        <f t="shared" si="234"/>
        <v>0</v>
      </c>
      <c r="N3776" t="s">
        <v>24</v>
      </c>
      <c r="O3776" t="s">
        <v>920</v>
      </c>
      <c r="P3776">
        <f t="shared" si="235"/>
        <v>30960</v>
      </c>
      <c r="Q3776">
        <v>36000</v>
      </c>
      <c r="R3776">
        <v>300</v>
      </c>
      <c r="S3776">
        <f t="shared" si="236"/>
        <v>3.4</v>
      </c>
    </row>
    <row r="3777" spans="1:19" x14ac:dyDescent="0.25">
      <c r="A3777" t="s">
        <v>130</v>
      </c>
      <c r="B3777" t="s">
        <v>2311</v>
      </c>
      <c r="C3777">
        <v>2021</v>
      </c>
      <c r="D3777">
        <f t="shared" si="233"/>
        <v>70609.792499999996</v>
      </c>
      <c r="E3777">
        <v>43875</v>
      </c>
      <c r="F3777" t="s">
        <v>7723</v>
      </c>
      <c r="G3777" t="s">
        <v>29</v>
      </c>
      <c r="H3777" t="s">
        <v>5432</v>
      </c>
      <c r="I3777" t="s">
        <v>289</v>
      </c>
      <c r="J3777" t="s">
        <v>4124</v>
      </c>
      <c r="K3777" t="s">
        <v>1103</v>
      </c>
      <c r="L3777" t="s">
        <v>23</v>
      </c>
      <c r="M3777">
        <f t="shared" si="234"/>
        <v>1</v>
      </c>
      <c r="O3777" t="s">
        <v>7724</v>
      </c>
      <c r="P3777">
        <f t="shared" si="235"/>
        <v>25563.5</v>
      </c>
      <c r="Q3777">
        <v>29725</v>
      </c>
      <c r="R3777" t="e">
        <v>#VALUE!</v>
      </c>
      <c r="S3777" t="e">
        <f t="shared" si="236"/>
        <v>#VALUE!</v>
      </c>
    </row>
    <row r="3778" spans="1:19" x14ac:dyDescent="0.25">
      <c r="A3778" t="s">
        <v>2213</v>
      </c>
      <c r="B3778" t="s">
        <v>7725</v>
      </c>
      <c r="C3778">
        <v>2009</v>
      </c>
      <c r="D3778">
        <f t="shared" si="233"/>
        <v>130882.79418</v>
      </c>
      <c r="E3778">
        <v>81327</v>
      </c>
      <c r="F3778" t="s">
        <v>7726</v>
      </c>
      <c r="G3778" t="s">
        <v>29</v>
      </c>
      <c r="H3778" t="s">
        <v>7727</v>
      </c>
      <c r="I3778" t="s">
        <v>107</v>
      </c>
      <c r="J3778" t="s">
        <v>22</v>
      </c>
      <c r="K3778" t="s">
        <v>22</v>
      </c>
      <c r="L3778" t="s">
        <v>41</v>
      </c>
      <c r="M3778">
        <f t="shared" si="234"/>
        <v>0</v>
      </c>
      <c r="N3778" t="s">
        <v>24</v>
      </c>
      <c r="O3778" t="s">
        <v>276</v>
      </c>
      <c r="P3778">
        <f t="shared" si="235"/>
        <v>15050</v>
      </c>
      <c r="Q3778">
        <v>17500</v>
      </c>
      <c r="R3778">
        <v>355</v>
      </c>
      <c r="S3778">
        <f t="shared" si="236"/>
        <v>6</v>
      </c>
    </row>
    <row r="3779" spans="1:19" x14ac:dyDescent="0.25">
      <c r="A3779" t="s">
        <v>120</v>
      </c>
      <c r="B3779" t="s">
        <v>2735</v>
      </c>
      <c r="C3779">
        <v>2021</v>
      </c>
      <c r="D3779">
        <f t="shared" ref="D3779:D3842" si="237">E3779*1.60934</f>
        <v>117217.88824</v>
      </c>
      <c r="E3779">
        <v>72836</v>
      </c>
      <c r="F3779" t="s">
        <v>7728</v>
      </c>
      <c r="G3779" t="s">
        <v>29</v>
      </c>
      <c r="H3779" t="s">
        <v>1919</v>
      </c>
      <c r="I3779" t="s">
        <v>191</v>
      </c>
      <c r="J3779" t="s">
        <v>118</v>
      </c>
      <c r="K3779" t="s">
        <v>146</v>
      </c>
      <c r="L3779" t="s">
        <v>41</v>
      </c>
      <c r="M3779">
        <f t="shared" ref="M3779:M3842" si="238">IF(ISNUMBER(SEARCH("At least 1 accident or damage reported", L3779)), 1, 0)</f>
        <v>0</v>
      </c>
      <c r="N3779" t="s">
        <v>24</v>
      </c>
      <c r="O3779" t="s">
        <v>1058</v>
      </c>
      <c r="P3779">
        <f t="shared" ref="P3779:P3842" si="239">Q3779*0.86</f>
        <v>35260</v>
      </c>
      <c r="Q3779">
        <v>41000</v>
      </c>
      <c r="R3779">
        <v>255</v>
      </c>
      <c r="S3779">
        <f t="shared" ref="S3779:S3842" si="240">VALUE(SUBSTITUTE(MID(H3779, SEARCH("L", H3779)-4, 4), "L", ""))</f>
        <v>2</v>
      </c>
    </row>
    <row r="3780" spans="1:19" x14ac:dyDescent="0.25">
      <c r="A3780" t="s">
        <v>1615</v>
      </c>
      <c r="B3780" t="s">
        <v>6499</v>
      </c>
      <c r="C3780">
        <v>2020</v>
      </c>
      <c r="D3780">
        <f t="shared" si="237"/>
        <v>8162.5724799999998</v>
      </c>
      <c r="E3780">
        <v>5072</v>
      </c>
      <c r="F3780" t="s">
        <v>7729</v>
      </c>
      <c r="G3780" t="s">
        <v>29</v>
      </c>
      <c r="H3780" t="s">
        <v>7730</v>
      </c>
      <c r="I3780" t="s">
        <v>337</v>
      </c>
      <c r="J3780" t="s">
        <v>22</v>
      </c>
      <c r="K3780" t="s">
        <v>214</v>
      </c>
      <c r="L3780" t="s">
        <v>41</v>
      </c>
      <c r="M3780">
        <f t="shared" si="238"/>
        <v>0</v>
      </c>
      <c r="N3780" t="s">
        <v>24</v>
      </c>
      <c r="O3780" t="s">
        <v>472</v>
      </c>
      <c r="P3780">
        <f t="shared" si="239"/>
        <v>240757</v>
      </c>
      <c r="Q3780">
        <v>279950</v>
      </c>
      <c r="R3780" t="e">
        <v>#VALUE!</v>
      </c>
      <c r="S3780" t="e">
        <f t="shared" si="240"/>
        <v>#VALUE!</v>
      </c>
    </row>
    <row r="3781" spans="1:19" x14ac:dyDescent="0.25">
      <c r="A3781" t="s">
        <v>210</v>
      </c>
      <c r="B3781" t="s">
        <v>7731</v>
      </c>
      <c r="C3781">
        <v>2007</v>
      </c>
      <c r="D3781">
        <f t="shared" si="237"/>
        <v>260552.14600000001</v>
      </c>
      <c r="E3781">
        <v>161900</v>
      </c>
      <c r="F3781" t="s">
        <v>7732</v>
      </c>
      <c r="G3781" t="s">
        <v>19</v>
      </c>
      <c r="H3781" t="s">
        <v>7733</v>
      </c>
      <c r="I3781" t="s">
        <v>72</v>
      </c>
      <c r="J3781" t="s">
        <v>40</v>
      </c>
      <c r="K3781" t="s">
        <v>33</v>
      </c>
      <c r="L3781" t="s">
        <v>23</v>
      </c>
      <c r="M3781">
        <f t="shared" si="238"/>
        <v>1</v>
      </c>
      <c r="N3781" t="s">
        <v>24</v>
      </c>
      <c r="O3781" t="s">
        <v>6949</v>
      </c>
      <c r="P3781">
        <f t="shared" si="239"/>
        <v>4128</v>
      </c>
      <c r="Q3781">
        <v>4800</v>
      </c>
      <c r="R3781">
        <v>235</v>
      </c>
      <c r="S3781">
        <f t="shared" si="240"/>
        <v>4.7</v>
      </c>
    </row>
    <row r="3782" spans="1:19" x14ac:dyDescent="0.25">
      <c r="A3782" t="s">
        <v>50</v>
      </c>
      <c r="B3782" t="s">
        <v>7734</v>
      </c>
      <c r="C3782">
        <v>2022</v>
      </c>
      <c r="D3782">
        <f t="shared" si="237"/>
        <v>39428.83</v>
      </c>
      <c r="E3782">
        <v>24500</v>
      </c>
      <c r="F3782" t="s">
        <v>6178</v>
      </c>
      <c r="G3782" t="s">
        <v>46</v>
      </c>
      <c r="H3782" t="s">
        <v>6407</v>
      </c>
      <c r="I3782" t="s">
        <v>107</v>
      </c>
      <c r="J3782" t="s">
        <v>118</v>
      </c>
      <c r="K3782" t="s">
        <v>22</v>
      </c>
      <c r="L3782" t="s">
        <v>41</v>
      </c>
      <c r="M3782">
        <f t="shared" si="238"/>
        <v>0</v>
      </c>
      <c r="N3782" t="s">
        <v>24</v>
      </c>
      <c r="O3782" t="s">
        <v>711</v>
      </c>
      <c r="P3782">
        <f t="shared" si="239"/>
        <v>40420</v>
      </c>
      <c r="Q3782">
        <v>47000</v>
      </c>
      <c r="R3782">
        <v>261</v>
      </c>
      <c r="S3782">
        <f t="shared" si="240"/>
        <v>2</v>
      </c>
    </row>
    <row r="3783" spans="1:19" x14ac:dyDescent="0.25">
      <c r="A3783" t="s">
        <v>68</v>
      </c>
      <c r="B3783" t="s">
        <v>1326</v>
      </c>
      <c r="C3783">
        <v>2018</v>
      </c>
      <c r="D3783">
        <f t="shared" si="237"/>
        <v>24128.834620000001</v>
      </c>
      <c r="E3783">
        <v>14993</v>
      </c>
      <c r="F3783" t="s">
        <v>7735</v>
      </c>
      <c r="G3783" t="s">
        <v>29</v>
      </c>
      <c r="H3783" t="s">
        <v>6526</v>
      </c>
      <c r="I3783" t="s">
        <v>95</v>
      </c>
      <c r="J3783" t="s">
        <v>33</v>
      </c>
      <c r="K3783" t="s">
        <v>22</v>
      </c>
      <c r="L3783" t="s">
        <v>41</v>
      </c>
      <c r="M3783">
        <f t="shared" si="238"/>
        <v>0</v>
      </c>
      <c r="N3783" t="s">
        <v>24</v>
      </c>
      <c r="O3783" t="s">
        <v>1842</v>
      </c>
      <c r="P3783">
        <f t="shared" si="239"/>
        <v>38614</v>
      </c>
      <c r="Q3783">
        <v>44900</v>
      </c>
      <c r="R3783">
        <v>456</v>
      </c>
      <c r="S3783">
        <f t="shared" si="240"/>
        <v>4.4000000000000004</v>
      </c>
    </row>
    <row r="3784" spans="1:19" x14ac:dyDescent="0.25">
      <c r="A3784" t="s">
        <v>426</v>
      </c>
      <c r="B3784" t="s">
        <v>7736</v>
      </c>
      <c r="C3784">
        <v>2019</v>
      </c>
      <c r="D3784">
        <f t="shared" si="237"/>
        <v>154496.63999999998</v>
      </c>
      <c r="E3784">
        <v>96000</v>
      </c>
      <c r="F3784" t="s">
        <v>596</v>
      </c>
      <c r="G3784" t="s">
        <v>29</v>
      </c>
      <c r="H3784" t="s">
        <v>6764</v>
      </c>
      <c r="I3784" t="s">
        <v>72</v>
      </c>
      <c r="J3784" t="s">
        <v>487</v>
      </c>
      <c r="K3784" t="s">
        <v>118</v>
      </c>
      <c r="L3784" t="s">
        <v>23</v>
      </c>
      <c r="M3784">
        <f t="shared" si="238"/>
        <v>1</v>
      </c>
      <c r="N3784" t="s">
        <v>24</v>
      </c>
      <c r="O3784" t="s">
        <v>7737</v>
      </c>
      <c r="P3784">
        <f t="shared" si="239"/>
        <v>12882.8</v>
      </c>
      <c r="Q3784">
        <v>14980</v>
      </c>
      <c r="R3784">
        <v>147</v>
      </c>
      <c r="S3784">
        <f t="shared" si="240"/>
        <v>1.4</v>
      </c>
    </row>
    <row r="3785" spans="1:19" x14ac:dyDescent="0.25">
      <c r="A3785" t="s">
        <v>277</v>
      </c>
      <c r="B3785" t="s">
        <v>7738</v>
      </c>
      <c r="C3785">
        <v>2022</v>
      </c>
      <c r="D3785">
        <f t="shared" si="237"/>
        <v>12713.786</v>
      </c>
      <c r="E3785">
        <v>7900</v>
      </c>
      <c r="F3785" t="s">
        <v>7169</v>
      </c>
      <c r="H3785" t="s">
        <v>7739</v>
      </c>
      <c r="I3785" t="s">
        <v>6306</v>
      </c>
      <c r="J3785" t="s">
        <v>214</v>
      </c>
      <c r="K3785" t="s">
        <v>136</v>
      </c>
      <c r="L3785" t="s">
        <v>41</v>
      </c>
      <c r="M3785">
        <f t="shared" si="238"/>
        <v>0</v>
      </c>
      <c r="N3785" t="s">
        <v>24</v>
      </c>
      <c r="O3785" t="s">
        <v>7740</v>
      </c>
      <c r="P3785">
        <f t="shared" si="239"/>
        <v>92880</v>
      </c>
      <c r="Q3785">
        <v>108000</v>
      </c>
      <c r="R3785">
        <v>482</v>
      </c>
      <c r="S3785" t="e">
        <f t="shared" si="240"/>
        <v>#VALUE!</v>
      </c>
    </row>
    <row r="3786" spans="1:19" x14ac:dyDescent="0.25">
      <c r="A3786" t="s">
        <v>363</v>
      </c>
      <c r="B3786" t="s">
        <v>1398</v>
      </c>
      <c r="C3786">
        <v>2019</v>
      </c>
      <c r="D3786">
        <f t="shared" si="237"/>
        <v>57237.786439999996</v>
      </c>
      <c r="E3786">
        <v>35566</v>
      </c>
      <c r="F3786" t="s">
        <v>7741</v>
      </c>
      <c r="G3786" t="s">
        <v>29</v>
      </c>
      <c r="H3786" t="s">
        <v>624</v>
      </c>
      <c r="I3786" t="s">
        <v>95</v>
      </c>
      <c r="J3786" t="s">
        <v>118</v>
      </c>
      <c r="K3786" t="s">
        <v>146</v>
      </c>
      <c r="L3786" t="s">
        <v>23</v>
      </c>
      <c r="M3786">
        <f t="shared" si="238"/>
        <v>1</v>
      </c>
      <c r="N3786" t="s">
        <v>24</v>
      </c>
      <c r="O3786" t="s">
        <v>722</v>
      </c>
      <c r="P3786">
        <f t="shared" si="239"/>
        <v>22360</v>
      </c>
      <c r="Q3786">
        <v>26000</v>
      </c>
      <c r="R3786">
        <v>265</v>
      </c>
      <c r="S3786">
        <f t="shared" si="240"/>
        <v>2</v>
      </c>
    </row>
    <row r="3787" spans="1:19" x14ac:dyDescent="0.25">
      <c r="A3787" t="s">
        <v>35</v>
      </c>
      <c r="B3787" t="s">
        <v>3450</v>
      </c>
      <c r="C3787">
        <v>2008</v>
      </c>
      <c r="D3787">
        <f t="shared" si="237"/>
        <v>181855.42</v>
      </c>
      <c r="E3787">
        <v>113000</v>
      </c>
      <c r="F3787" t="s">
        <v>3192</v>
      </c>
      <c r="G3787" t="s">
        <v>29</v>
      </c>
      <c r="H3787" t="s">
        <v>3451</v>
      </c>
      <c r="I3787" t="s">
        <v>95</v>
      </c>
      <c r="J3787" t="s">
        <v>22</v>
      </c>
      <c r="K3787" t="s">
        <v>22</v>
      </c>
      <c r="L3787" t="s">
        <v>23</v>
      </c>
      <c r="M3787">
        <f t="shared" si="238"/>
        <v>1</v>
      </c>
      <c r="N3787" t="s">
        <v>24</v>
      </c>
      <c r="O3787" t="s">
        <v>457</v>
      </c>
      <c r="P3787">
        <f t="shared" si="239"/>
        <v>29240</v>
      </c>
      <c r="Q3787">
        <v>34000</v>
      </c>
      <c r="R3787">
        <v>416</v>
      </c>
      <c r="S3787">
        <f t="shared" si="240"/>
        <v>5</v>
      </c>
    </row>
    <row r="3788" spans="1:19" x14ac:dyDescent="0.25">
      <c r="A3788" t="s">
        <v>16</v>
      </c>
      <c r="B3788" t="s">
        <v>1288</v>
      </c>
      <c r="C3788">
        <v>2022</v>
      </c>
      <c r="D3788">
        <f t="shared" si="237"/>
        <v>33277.932520000002</v>
      </c>
      <c r="E3788">
        <v>20678</v>
      </c>
      <c r="F3788" t="s">
        <v>7742</v>
      </c>
      <c r="G3788" t="s">
        <v>29</v>
      </c>
      <c r="H3788" t="s">
        <v>6390</v>
      </c>
      <c r="I3788" t="s">
        <v>72</v>
      </c>
      <c r="J3788" t="s">
        <v>214</v>
      </c>
      <c r="K3788" t="s">
        <v>22</v>
      </c>
      <c r="L3788" t="s">
        <v>41</v>
      </c>
      <c r="M3788">
        <f t="shared" si="238"/>
        <v>0</v>
      </c>
      <c r="N3788" t="s">
        <v>24</v>
      </c>
      <c r="O3788" t="s">
        <v>2540</v>
      </c>
      <c r="P3788">
        <f t="shared" si="239"/>
        <v>39560</v>
      </c>
      <c r="Q3788">
        <v>46000</v>
      </c>
      <c r="R3788">
        <v>300</v>
      </c>
      <c r="S3788">
        <f t="shared" si="240"/>
        <v>2.2999999999999998</v>
      </c>
    </row>
    <row r="3789" spans="1:19" x14ac:dyDescent="0.25">
      <c r="A3789" t="s">
        <v>277</v>
      </c>
      <c r="B3789" t="s">
        <v>5648</v>
      </c>
      <c r="C3789">
        <v>2008</v>
      </c>
      <c r="D3789">
        <f t="shared" si="237"/>
        <v>17541.806</v>
      </c>
      <c r="E3789">
        <v>10900</v>
      </c>
      <c r="F3789" t="s">
        <v>7743</v>
      </c>
      <c r="G3789" t="s">
        <v>29</v>
      </c>
      <c r="H3789" t="s">
        <v>5649</v>
      </c>
      <c r="I3789" t="s">
        <v>134</v>
      </c>
      <c r="J3789" t="s">
        <v>22</v>
      </c>
      <c r="K3789" t="s">
        <v>22</v>
      </c>
      <c r="L3789" t="s">
        <v>41</v>
      </c>
      <c r="M3789">
        <f t="shared" si="238"/>
        <v>0</v>
      </c>
      <c r="N3789" t="s">
        <v>24</v>
      </c>
      <c r="O3789" t="s">
        <v>4823</v>
      </c>
      <c r="P3789">
        <f t="shared" si="239"/>
        <v>110940</v>
      </c>
      <c r="Q3789">
        <v>129000</v>
      </c>
      <c r="R3789">
        <v>480</v>
      </c>
      <c r="S3789">
        <f t="shared" si="240"/>
        <v>3.6</v>
      </c>
    </row>
    <row r="3790" spans="1:19" x14ac:dyDescent="0.25">
      <c r="A3790" t="s">
        <v>1831</v>
      </c>
      <c r="B3790" t="s">
        <v>5651</v>
      </c>
      <c r="C3790">
        <v>2012</v>
      </c>
      <c r="D3790">
        <f t="shared" si="237"/>
        <v>30704.597860000002</v>
      </c>
      <c r="E3790">
        <v>19079</v>
      </c>
      <c r="F3790" t="s">
        <v>7744</v>
      </c>
      <c r="G3790" t="s">
        <v>46</v>
      </c>
      <c r="H3790" t="s">
        <v>7745</v>
      </c>
      <c r="I3790" t="s">
        <v>21</v>
      </c>
      <c r="J3790" t="s">
        <v>226</v>
      </c>
      <c r="K3790" t="s">
        <v>146</v>
      </c>
      <c r="L3790" t="s">
        <v>41</v>
      </c>
      <c r="M3790">
        <f t="shared" si="238"/>
        <v>0</v>
      </c>
      <c r="N3790" t="s">
        <v>24</v>
      </c>
      <c r="O3790" t="s">
        <v>5858</v>
      </c>
      <c r="P3790">
        <f t="shared" si="239"/>
        <v>13755.699999999999</v>
      </c>
      <c r="Q3790">
        <v>15995</v>
      </c>
      <c r="R3790">
        <v>182</v>
      </c>
      <c r="S3790">
        <f t="shared" si="240"/>
        <v>2.4</v>
      </c>
    </row>
    <row r="3791" spans="1:19" x14ac:dyDescent="0.25">
      <c r="A3791" t="s">
        <v>857</v>
      </c>
      <c r="B3791" t="s">
        <v>7746</v>
      </c>
      <c r="C3791">
        <v>2008</v>
      </c>
      <c r="D3791">
        <f t="shared" si="237"/>
        <v>250252.37</v>
      </c>
      <c r="E3791">
        <v>155500</v>
      </c>
      <c r="F3791" t="s">
        <v>7747</v>
      </c>
      <c r="G3791" t="s">
        <v>29</v>
      </c>
      <c r="H3791" t="s">
        <v>7748</v>
      </c>
      <c r="I3791" t="s">
        <v>72</v>
      </c>
      <c r="J3791" t="s">
        <v>40</v>
      </c>
      <c r="K3791" t="s">
        <v>22</v>
      </c>
      <c r="L3791" t="s">
        <v>23</v>
      </c>
      <c r="M3791">
        <f t="shared" si="238"/>
        <v>1</v>
      </c>
      <c r="N3791" t="s">
        <v>24</v>
      </c>
      <c r="O3791" t="s">
        <v>5469</v>
      </c>
      <c r="P3791">
        <f t="shared" si="239"/>
        <v>5848</v>
      </c>
      <c r="Q3791">
        <v>6800</v>
      </c>
      <c r="R3791">
        <v>212</v>
      </c>
      <c r="S3791">
        <f t="shared" si="240"/>
        <v>1.3</v>
      </c>
    </row>
    <row r="3792" spans="1:19" x14ac:dyDescent="0.25">
      <c r="A3792" t="s">
        <v>16</v>
      </c>
      <c r="B3792" t="s">
        <v>320</v>
      </c>
      <c r="C3792">
        <v>2019</v>
      </c>
      <c r="D3792">
        <f t="shared" si="237"/>
        <v>57131.57</v>
      </c>
      <c r="E3792">
        <v>35500</v>
      </c>
      <c r="F3792" t="s">
        <v>7749</v>
      </c>
      <c r="G3792" t="s">
        <v>29</v>
      </c>
      <c r="H3792" t="s">
        <v>3820</v>
      </c>
      <c r="I3792" t="s">
        <v>165</v>
      </c>
      <c r="J3792" t="s">
        <v>118</v>
      </c>
      <c r="K3792" t="s">
        <v>22</v>
      </c>
      <c r="L3792" t="s">
        <v>41</v>
      </c>
      <c r="M3792">
        <f t="shared" si="238"/>
        <v>0</v>
      </c>
      <c r="N3792" t="s">
        <v>24</v>
      </c>
      <c r="O3792" t="s">
        <v>170</v>
      </c>
      <c r="P3792">
        <f t="shared" si="239"/>
        <v>27778</v>
      </c>
      <c r="Q3792">
        <v>32300</v>
      </c>
      <c r="R3792">
        <v>460</v>
      </c>
      <c r="S3792">
        <f t="shared" si="240"/>
        <v>5</v>
      </c>
    </row>
    <row r="3793" spans="1:19" x14ac:dyDescent="0.25">
      <c r="A3793" t="s">
        <v>857</v>
      </c>
      <c r="B3793" t="s">
        <v>2805</v>
      </c>
      <c r="C3793">
        <v>2021</v>
      </c>
      <c r="D3793">
        <f t="shared" si="237"/>
        <v>84092.84302</v>
      </c>
      <c r="E3793">
        <v>52253</v>
      </c>
      <c r="F3793" t="s">
        <v>7046</v>
      </c>
      <c r="G3793" t="s">
        <v>29</v>
      </c>
      <c r="H3793" t="s">
        <v>1466</v>
      </c>
      <c r="I3793" t="s">
        <v>571</v>
      </c>
      <c r="J3793" t="s">
        <v>5304</v>
      </c>
      <c r="K3793" t="s">
        <v>22</v>
      </c>
      <c r="L3793" t="s">
        <v>23</v>
      </c>
      <c r="M3793">
        <f t="shared" si="238"/>
        <v>1</v>
      </c>
      <c r="N3793" t="s">
        <v>24</v>
      </c>
      <c r="O3793" t="s">
        <v>7750</v>
      </c>
      <c r="P3793">
        <f t="shared" si="239"/>
        <v>21684.9</v>
      </c>
      <c r="Q3793">
        <v>25215</v>
      </c>
      <c r="R3793" t="e">
        <v>#VALUE!</v>
      </c>
      <c r="S3793" t="e">
        <f t="shared" si="240"/>
        <v>#VALUE!</v>
      </c>
    </row>
    <row r="3794" spans="1:19" x14ac:dyDescent="0.25">
      <c r="A3794" t="s">
        <v>16</v>
      </c>
      <c r="B3794" t="s">
        <v>7751</v>
      </c>
      <c r="C3794">
        <v>2004</v>
      </c>
      <c r="D3794">
        <f t="shared" si="237"/>
        <v>177027.4</v>
      </c>
      <c r="E3794">
        <v>110000</v>
      </c>
      <c r="F3794" t="s">
        <v>1399</v>
      </c>
      <c r="G3794" t="s">
        <v>29</v>
      </c>
      <c r="H3794" t="s">
        <v>7752</v>
      </c>
      <c r="I3794" t="s">
        <v>72</v>
      </c>
      <c r="J3794" t="s">
        <v>118</v>
      </c>
      <c r="K3794" t="s">
        <v>33</v>
      </c>
      <c r="L3794" t="s">
        <v>23</v>
      </c>
      <c r="M3794">
        <f t="shared" si="238"/>
        <v>1</v>
      </c>
      <c r="N3794" t="s">
        <v>24</v>
      </c>
      <c r="O3794" t="s">
        <v>726</v>
      </c>
      <c r="P3794">
        <f t="shared" si="239"/>
        <v>7310</v>
      </c>
      <c r="Q3794">
        <v>8500</v>
      </c>
      <c r="R3794">
        <v>148</v>
      </c>
      <c r="S3794">
        <f t="shared" si="240"/>
        <v>3</v>
      </c>
    </row>
    <row r="3795" spans="1:19" x14ac:dyDescent="0.25">
      <c r="A3795" t="s">
        <v>426</v>
      </c>
      <c r="B3795" t="s">
        <v>7753</v>
      </c>
      <c r="C3795">
        <v>2016</v>
      </c>
      <c r="D3795">
        <f t="shared" si="237"/>
        <v>95353.395000000004</v>
      </c>
      <c r="E3795">
        <v>59250</v>
      </c>
      <c r="F3795" t="s">
        <v>7754</v>
      </c>
      <c r="G3795" t="s">
        <v>29</v>
      </c>
      <c r="H3795" t="s">
        <v>782</v>
      </c>
      <c r="I3795" t="s">
        <v>107</v>
      </c>
      <c r="J3795" t="s">
        <v>33</v>
      </c>
      <c r="K3795" t="s">
        <v>22</v>
      </c>
      <c r="L3795" t="s">
        <v>41</v>
      </c>
      <c r="M3795">
        <f t="shared" si="238"/>
        <v>0</v>
      </c>
      <c r="N3795" t="s">
        <v>24</v>
      </c>
      <c r="O3795" t="s">
        <v>2271</v>
      </c>
      <c r="P3795">
        <f t="shared" si="239"/>
        <v>16339.14</v>
      </c>
      <c r="Q3795">
        <v>18999</v>
      </c>
      <c r="R3795">
        <v>220</v>
      </c>
      <c r="S3795">
        <f t="shared" si="240"/>
        <v>2</v>
      </c>
    </row>
    <row r="3796" spans="1:19" x14ac:dyDescent="0.25">
      <c r="A3796" t="s">
        <v>16</v>
      </c>
      <c r="B3796" t="s">
        <v>4775</v>
      </c>
      <c r="C3796">
        <v>2004</v>
      </c>
      <c r="D3796">
        <f t="shared" si="237"/>
        <v>62764.26</v>
      </c>
      <c r="E3796">
        <v>39000</v>
      </c>
      <c r="F3796" t="s">
        <v>298</v>
      </c>
      <c r="G3796" t="s">
        <v>29</v>
      </c>
      <c r="H3796" t="s">
        <v>3077</v>
      </c>
      <c r="I3796" t="s">
        <v>72</v>
      </c>
      <c r="J3796" t="s">
        <v>22</v>
      </c>
      <c r="K3796" t="s">
        <v>146</v>
      </c>
      <c r="M3796">
        <f t="shared" si="238"/>
        <v>0</v>
      </c>
      <c r="O3796" t="s">
        <v>1463</v>
      </c>
      <c r="P3796">
        <f t="shared" si="239"/>
        <v>18920</v>
      </c>
      <c r="Q3796">
        <v>22000</v>
      </c>
      <c r="R3796">
        <v>280</v>
      </c>
      <c r="S3796">
        <f t="shared" si="240"/>
        <v>3.9</v>
      </c>
    </row>
    <row r="3797" spans="1:19" x14ac:dyDescent="0.25">
      <c r="A3797" t="s">
        <v>292</v>
      </c>
      <c r="B3797" t="s">
        <v>293</v>
      </c>
      <c r="C3797">
        <v>2008</v>
      </c>
      <c r="D3797">
        <f t="shared" si="237"/>
        <v>249447.7</v>
      </c>
      <c r="E3797">
        <v>155000</v>
      </c>
      <c r="F3797" t="s">
        <v>2299</v>
      </c>
      <c r="G3797" t="s">
        <v>29</v>
      </c>
      <c r="H3797" t="s">
        <v>5357</v>
      </c>
      <c r="I3797" t="s">
        <v>21</v>
      </c>
      <c r="J3797" t="s">
        <v>73</v>
      </c>
      <c r="K3797" t="s">
        <v>22</v>
      </c>
      <c r="L3797" t="s">
        <v>23</v>
      </c>
      <c r="M3797">
        <f t="shared" si="238"/>
        <v>1</v>
      </c>
      <c r="N3797" t="s">
        <v>24</v>
      </c>
      <c r="O3797" t="s">
        <v>1193</v>
      </c>
      <c r="P3797">
        <f t="shared" si="239"/>
        <v>31820</v>
      </c>
      <c r="Q3797">
        <v>37000</v>
      </c>
      <c r="R3797">
        <v>393</v>
      </c>
      <c r="S3797">
        <f t="shared" si="240"/>
        <v>6.2</v>
      </c>
    </row>
    <row r="3798" spans="1:19" x14ac:dyDescent="0.25">
      <c r="A3798" t="s">
        <v>68</v>
      </c>
      <c r="B3798" t="s">
        <v>7755</v>
      </c>
      <c r="C3798">
        <v>2017</v>
      </c>
      <c r="D3798">
        <f t="shared" si="237"/>
        <v>63166.595000000001</v>
      </c>
      <c r="E3798">
        <v>39250</v>
      </c>
      <c r="F3798" t="s">
        <v>7756</v>
      </c>
      <c r="G3798" t="s">
        <v>29</v>
      </c>
      <c r="H3798" t="s">
        <v>479</v>
      </c>
      <c r="I3798" t="s">
        <v>72</v>
      </c>
      <c r="J3798" t="s">
        <v>22</v>
      </c>
      <c r="K3798" t="s">
        <v>146</v>
      </c>
      <c r="L3798" t="s">
        <v>41</v>
      </c>
      <c r="M3798">
        <f t="shared" si="238"/>
        <v>0</v>
      </c>
      <c r="N3798" t="s">
        <v>24</v>
      </c>
      <c r="O3798" t="s">
        <v>549</v>
      </c>
      <c r="P3798">
        <f t="shared" si="239"/>
        <v>24854</v>
      </c>
      <c r="Q3798">
        <v>28900</v>
      </c>
      <c r="R3798">
        <v>300</v>
      </c>
      <c r="S3798">
        <f t="shared" si="240"/>
        <v>3</v>
      </c>
    </row>
    <row r="3799" spans="1:19" x14ac:dyDescent="0.25">
      <c r="A3799" t="s">
        <v>68</v>
      </c>
      <c r="B3799" t="s">
        <v>1468</v>
      </c>
      <c r="C3799">
        <v>2020</v>
      </c>
      <c r="D3799">
        <f t="shared" si="237"/>
        <v>38056.062980000002</v>
      </c>
      <c r="E3799">
        <v>23647</v>
      </c>
      <c r="F3799" t="s">
        <v>7757</v>
      </c>
      <c r="G3799" t="s">
        <v>29</v>
      </c>
      <c r="H3799" t="s">
        <v>53</v>
      </c>
      <c r="I3799" t="s">
        <v>31</v>
      </c>
      <c r="J3799" t="s">
        <v>5604</v>
      </c>
      <c r="K3799" t="s">
        <v>3896</v>
      </c>
      <c r="L3799" t="s">
        <v>41</v>
      </c>
      <c r="M3799">
        <f t="shared" si="238"/>
        <v>0</v>
      </c>
      <c r="N3799" t="s">
        <v>24</v>
      </c>
      <c r="O3799" t="s">
        <v>417</v>
      </c>
      <c r="P3799">
        <f t="shared" si="239"/>
        <v>32678.28</v>
      </c>
      <c r="Q3799">
        <v>37998</v>
      </c>
      <c r="R3799" t="e">
        <v>#VALUE!</v>
      </c>
      <c r="S3799" t="e">
        <f t="shared" si="240"/>
        <v>#VALUE!</v>
      </c>
    </row>
    <row r="3800" spans="1:19" x14ac:dyDescent="0.25">
      <c r="A3800" t="s">
        <v>26</v>
      </c>
      <c r="B3800" t="s">
        <v>4568</v>
      </c>
      <c r="C3800">
        <v>2014</v>
      </c>
      <c r="D3800">
        <f t="shared" si="237"/>
        <v>205900.56894</v>
      </c>
      <c r="E3800">
        <v>127941</v>
      </c>
      <c r="F3800" t="s">
        <v>7758</v>
      </c>
      <c r="G3800" t="s">
        <v>29</v>
      </c>
      <c r="H3800" t="s">
        <v>4570</v>
      </c>
      <c r="I3800" t="s">
        <v>72</v>
      </c>
      <c r="J3800" t="s">
        <v>61</v>
      </c>
      <c r="K3800" t="s">
        <v>33</v>
      </c>
      <c r="L3800" t="s">
        <v>41</v>
      </c>
      <c r="M3800">
        <f t="shared" si="238"/>
        <v>0</v>
      </c>
      <c r="N3800" t="s">
        <v>24</v>
      </c>
      <c r="O3800" t="s">
        <v>309</v>
      </c>
      <c r="P3800">
        <f t="shared" si="239"/>
        <v>6450</v>
      </c>
      <c r="Q3800">
        <v>7500</v>
      </c>
      <c r="R3800">
        <v>138</v>
      </c>
      <c r="S3800">
        <f t="shared" si="240"/>
        <v>1.6</v>
      </c>
    </row>
    <row r="3801" spans="1:19" x14ac:dyDescent="0.25">
      <c r="A3801" t="s">
        <v>567</v>
      </c>
      <c r="B3801" t="s">
        <v>1383</v>
      </c>
      <c r="C3801">
        <v>2014</v>
      </c>
      <c r="D3801">
        <f t="shared" si="237"/>
        <v>199558.16</v>
      </c>
      <c r="E3801">
        <v>124000</v>
      </c>
      <c r="F3801" t="s">
        <v>4539</v>
      </c>
      <c r="G3801" t="s">
        <v>29</v>
      </c>
      <c r="H3801" t="s">
        <v>1385</v>
      </c>
      <c r="I3801" t="s">
        <v>95</v>
      </c>
      <c r="J3801" t="s">
        <v>22</v>
      </c>
      <c r="K3801" t="s">
        <v>22</v>
      </c>
      <c r="L3801" t="s">
        <v>41</v>
      </c>
      <c r="M3801">
        <f t="shared" si="238"/>
        <v>0</v>
      </c>
      <c r="N3801" t="s">
        <v>24</v>
      </c>
      <c r="O3801" t="s">
        <v>7759</v>
      </c>
      <c r="P3801">
        <f t="shared" si="239"/>
        <v>21371</v>
      </c>
      <c r="Q3801">
        <v>24850</v>
      </c>
      <c r="R3801">
        <v>395</v>
      </c>
      <c r="S3801">
        <f t="shared" si="240"/>
        <v>5.7</v>
      </c>
    </row>
    <row r="3802" spans="1:19" x14ac:dyDescent="0.25">
      <c r="A3802" t="s">
        <v>16</v>
      </c>
      <c r="B3802" t="s">
        <v>7760</v>
      </c>
      <c r="C3802">
        <v>2023</v>
      </c>
      <c r="D3802">
        <f t="shared" si="237"/>
        <v>2414.0099999999998</v>
      </c>
      <c r="E3802">
        <v>1500</v>
      </c>
      <c r="F3802" t="s">
        <v>2418</v>
      </c>
      <c r="G3802" t="s">
        <v>29</v>
      </c>
      <c r="H3802" t="s">
        <v>4074</v>
      </c>
      <c r="I3802" t="s">
        <v>653</v>
      </c>
      <c r="J3802" t="s">
        <v>214</v>
      </c>
      <c r="K3802" t="s">
        <v>136</v>
      </c>
      <c r="L3802" t="s">
        <v>41</v>
      </c>
      <c r="M3802">
        <f t="shared" si="238"/>
        <v>0</v>
      </c>
      <c r="N3802" t="s">
        <v>24</v>
      </c>
      <c r="O3802" t="s">
        <v>147</v>
      </c>
      <c r="P3802">
        <f t="shared" si="239"/>
        <v>51600</v>
      </c>
      <c r="Q3802">
        <v>60000</v>
      </c>
      <c r="R3802">
        <v>275</v>
      </c>
      <c r="S3802">
        <f t="shared" si="240"/>
        <v>2.2999999999999998</v>
      </c>
    </row>
    <row r="3803" spans="1:19" x14ac:dyDescent="0.25">
      <c r="A3803" t="s">
        <v>268</v>
      </c>
      <c r="B3803" t="s">
        <v>2436</v>
      </c>
      <c r="C3803">
        <v>2014</v>
      </c>
      <c r="D3803">
        <f t="shared" si="237"/>
        <v>113780.338</v>
      </c>
      <c r="E3803">
        <v>70700</v>
      </c>
      <c r="F3803" t="s">
        <v>4868</v>
      </c>
      <c r="G3803" t="s">
        <v>29</v>
      </c>
      <c r="H3803" t="s">
        <v>2437</v>
      </c>
      <c r="I3803" t="s">
        <v>21</v>
      </c>
      <c r="J3803" t="s">
        <v>118</v>
      </c>
      <c r="K3803" t="s">
        <v>22</v>
      </c>
      <c r="L3803" t="s">
        <v>41</v>
      </c>
      <c r="M3803">
        <f t="shared" si="238"/>
        <v>0</v>
      </c>
      <c r="N3803" t="s">
        <v>24</v>
      </c>
      <c r="O3803" t="s">
        <v>2435</v>
      </c>
      <c r="P3803">
        <f t="shared" si="239"/>
        <v>13545</v>
      </c>
      <c r="Q3803">
        <v>15750</v>
      </c>
      <c r="R3803">
        <v>181</v>
      </c>
      <c r="S3803">
        <f t="shared" si="240"/>
        <v>1.6</v>
      </c>
    </row>
    <row r="3804" spans="1:19" x14ac:dyDescent="0.25">
      <c r="A3804" t="s">
        <v>363</v>
      </c>
      <c r="B3804" t="s">
        <v>1824</v>
      </c>
      <c r="C3804">
        <v>2013</v>
      </c>
      <c r="D3804">
        <f t="shared" si="237"/>
        <v>182491.10930000001</v>
      </c>
      <c r="E3804">
        <v>113395</v>
      </c>
      <c r="F3804" t="s">
        <v>7761</v>
      </c>
      <c r="G3804" t="s">
        <v>19</v>
      </c>
      <c r="H3804" t="s">
        <v>2388</v>
      </c>
      <c r="I3804" t="s">
        <v>21</v>
      </c>
      <c r="J3804" t="s">
        <v>146</v>
      </c>
      <c r="K3804" t="s">
        <v>146</v>
      </c>
      <c r="L3804" t="s">
        <v>23</v>
      </c>
      <c r="M3804">
        <f t="shared" si="238"/>
        <v>1</v>
      </c>
      <c r="N3804" t="s">
        <v>24</v>
      </c>
      <c r="O3804" t="s">
        <v>2175</v>
      </c>
      <c r="P3804">
        <f t="shared" si="239"/>
        <v>16168</v>
      </c>
      <c r="Q3804">
        <v>18800</v>
      </c>
      <c r="R3804">
        <v>403</v>
      </c>
      <c r="S3804">
        <f t="shared" si="240"/>
        <v>6.2</v>
      </c>
    </row>
    <row r="3805" spans="1:19" x14ac:dyDescent="0.25">
      <c r="A3805" t="s">
        <v>120</v>
      </c>
      <c r="B3805" t="s">
        <v>7762</v>
      </c>
      <c r="C3805">
        <v>2022</v>
      </c>
      <c r="D3805">
        <f t="shared" si="237"/>
        <v>30279.732100000001</v>
      </c>
      <c r="E3805">
        <v>18815</v>
      </c>
      <c r="F3805" t="s">
        <v>7763</v>
      </c>
      <c r="G3805" t="s">
        <v>29</v>
      </c>
      <c r="H3805" t="s">
        <v>530</v>
      </c>
      <c r="I3805" t="s">
        <v>39</v>
      </c>
      <c r="J3805" t="s">
        <v>22</v>
      </c>
      <c r="K3805" t="s">
        <v>22</v>
      </c>
      <c r="L3805" t="s">
        <v>41</v>
      </c>
      <c r="M3805">
        <f t="shared" si="238"/>
        <v>0</v>
      </c>
      <c r="O3805" t="s">
        <v>3590</v>
      </c>
      <c r="P3805">
        <f t="shared" si="239"/>
        <v>53318.28</v>
      </c>
      <c r="Q3805">
        <v>61998</v>
      </c>
      <c r="R3805" t="e">
        <v>#VALUE!</v>
      </c>
      <c r="S3805">
        <f t="shared" si="240"/>
        <v>2</v>
      </c>
    </row>
    <row r="3806" spans="1:19" x14ac:dyDescent="0.25">
      <c r="A3806" t="s">
        <v>97</v>
      </c>
      <c r="B3806" t="s">
        <v>1659</v>
      </c>
      <c r="C3806">
        <v>2014</v>
      </c>
      <c r="D3806">
        <f t="shared" si="237"/>
        <v>104607.1</v>
      </c>
      <c r="E3806">
        <v>65000</v>
      </c>
      <c r="F3806" t="s">
        <v>728</v>
      </c>
      <c r="G3806" t="s">
        <v>29</v>
      </c>
      <c r="H3806" t="s">
        <v>3431</v>
      </c>
      <c r="I3806" t="s">
        <v>72</v>
      </c>
      <c r="J3806" t="s">
        <v>33</v>
      </c>
      <c r="K3806" t="s">
        <v>214</v>
      </c>
      <c r="L3806" t="s">
        <v>41</v>
      </c>
      <c r="M3806">
        <f t="shared" si="238"/>
        <v>0</v>
      </c>
      <c r="N3806" t="s">
        <v>24</v>
      </c>
      <c r="O3806" t="s">
        <v>7504</v>
      </c>
      <c r="P3806">
        <f t="shared" si="239"/>
        <v>24079.14</v>
      </c>
      <c r="Q3806">
        <v>27999</v>
      </c>
      <c r="R3806">
        <v>270</v>
      </c>
      <c r="S3806">
        <f t="shared" si="240"/>
        <v>4</v>
      </c>
    </row>
    <row r="3807" spans="1:19" x14ac:dyDescent="0.25">
      <c r="A3807" t="s">
        <v>50</v>
      </c>
      <c r="B3807" t="s">
        <v>2621</v>
      </c>
      <c r="C3807">
        <v>2019</v>
      </c>
      <c r="D3807">
        <f t="shared" si="237"/>
        <v>37578.089</v>
      </c>
      <c r="E3807">
        <v>23350</v>
      </c>
      <c r="F3807" t="s">
        <v>7764</v>
      </c>
      <c r="G3807" t="s">
        <v>46</v>
      </c>
      <c r="H3807" t="s">
        <v>2253</v>
      </c>
      <c r="I3807" t="s">
        <v>107</v>
      </c>
      <c r="J3807" t="s">
        <v>22</v>
      </c>
      <c r="K3807" t="s">
        <v>108</v>
      </c>
      <c r="L3807" t="s">
        <v>41</v>
      </c>
      <c r="M3807">
        <f t="shared" si="238"/>
        <v>0</v>
      </c>
      <c r="N3807" t="s">
        <v>24</v>
      </c>
      <c r="O3807" t="s">
        <v>192</v>
      </c>
      <c r="P3807">
        <f t="shared" si="239"/>
        <v>41280</v>
      </c>
      <c r="Q3807">
        <v>48000</v>
      </c>
      <c r="R3807">
        <v>335</v>
      </c>
      <c r="S3807">
        <f t="shared" si="240"/>
        <v>3</v>
      </c>
    </row>
    <row r="3808" spans="1:19" x14ac:dyDescent="0.25">
      <c r="A3808" t="s">
        <v>35</v>
      </c>
      <c r="B3808" t="s">
        <v>1732</v>
      </c>
      <c r="C3808">
        <v>2019</v>
      </c>
      <c r="D3808">
        <f t="shared" si="237"/>
        <v>62764.26</v>
      </c>
      <c r="E3808">
        <v>39000</v>
      </c>
      <c r="F3808" t="s">
        <v>298</v>
      </c>
      <c r="G3808" t="s">
        <v>29</v>
      </c>
      <c r="H3808" t="s">
        <v>342</v>
      </c>
      <c r="I3808" t="s">
        <v>107</v>
      </c>
      <c r="J3808" t="s">
        <v>22</v>
      </c>
      <c r="K3808" t="s">
        <v>214</v>
      </c>
      <c r="L3808" t="s">
        <v>23</v>
      </c>
      <c r="M3808">
        <f t="shared" si="238"/>
        <v>1</v>
      </c>
      <c r="N3808" t="s">
        <v>24</v>
      </c>
      <c r="O3808" t="s">
        <v>457</v>
      </c>
      <c r="P3808">
        <f t="shared" si="239"/>
        <v>29240</v>
      </c>
      <c r="Q3808">
        <v>34000</v>
      </c>
      <c r="R3808">
        <v>302</v>
      </c>
      <c r="S3808">
        <f t="shared" si="240"/>
        <v>3.5</v>
      </c>
    </row>
    <row r="3809" spans="1:19" x14ac:dyDescent="0.25">
      <c r="A3809" t="s">
        <v>97</v>
      </c>
      <c r="B3809" t="s">
        <v>7765</v>
      </c>
      <c r="C3809">
        <v>2019</v>
      </c>
      <c r="D3809">
        <f t="shared" si="237"/>
        <v>78603.384279999998</v>
      </c>
      <c r="E3809">
        <v>48842</v>
      </c>
      <c r="F3809" t="s">
        <v>7766</v>
      </c>
      <c r="G3809" t="s">
        <v>29</v>
      </c>
      <c r="H3809" t="s">
        <v>714</v>
      </c>
      <c r="I3809" t="s">
        <v>715</v>
      </c>
      <c r="J3809" t="s">
        <v>118</v>
      </c>
      <c r="K3809" t="s">
        <v>136</v>
      </c>
      <c r="L3809" t="s">
        <v>23</v>
      </c>
      <c r="M3809">
        <f t="shared" si="238"/>
        <v>1</v>
      </c>
      <c r="N3809" t="s">
        <v>24</v>
      </c>
      <c r="O3809" t="s">
        <v>7767</v>
      </c>
      <c r="P3809">
        <f t="shared" si="239"/>
        <v>34277.019999999997</v>
      </c>
      <c r="Q3809">
        <v>39857</v>
      </c>
      <c r="R3809" t="e">
        <v>#VALUE!</v>
      </c>
      <c r="S3809" t="e">
        <f t="shared" si="240"/>
        <v>#VALUE!</v>
      </c>
    </row>
    <row r="3810" spans="1:19" x14ac:dyDescent="0.25">
      <c r="A3810" t="s">
        <v>2422</v>
      </c>
      <c r="B3810" t="s">
        <v>7768</v>
      </c>
      <c r="C3810">
        <v>2015</v>
      </c>
      <c r="D3810">
        <f t="shared" si="237"/>
        <v>76926.452000000005</v>
      </c>
      <c r="E3810">
        <v>47800</v>
      </c>
      <c r="F3810" t="s">
        <v>7769</v>
      </c>
      <c r="G3810" t="s">
        <v>29</v>
      </c>
      <c r="H3810" t="s">
        <v>6341</v>
      </c>
      <c r="I3810" t="s">
        <v>72</v>
      </c>
      <c r="J3810" t="s">
        <v>22</v>
      </c>
      <c r="K3810" t="s">
        <v>22</v>
      </c>
      <c r="L3810" t="s">
        <v>23</v>
      </c>
      <c r="M3810">
        <f t="shared" si="238"/>
        <v>1</v>
      </c>
      <c r="N3810" t="s">
        <v>24</v>
      </c>
      <c r="O3810" t="s">
        <v>818</v>
      </c>
      <c r="P3810">
        <f t="shared" si="239"/>
        <v>9890</v>
      </c>
      <c r="Q3810">
        <v>11500</v>
      </c>
      <c r="R3810">
        <v>101</v>
      </c>
      <c r="S3810">
        <f t="shared" si="240"/>
        <v>1.4</v>
      </c>
    </row>
    <row r="3811" spans="1:19" x14ac:dyDescent="0.25">
      <c r="A3811" t="s">
        <v>16</v>
      </c>
      <c r="B3811" t="s">
        <v>6087</v>
      </c>
      <c r="C3811">
        <v>2022</v>
      </c>
      <c r="D3811">
        <f t="shared" si="237"/>
        <v>83685.679999999993</v>
      </c>
      <c r="E3811">
        <v>52000</v>
      </c>
      <c r="F3811" t="s">
        <v>163</v>
      </c>
      <c r="G3811" t="s">
        <v>46</v>
      </c>
      <c r="H3811" t="s">
        <v>3945</v>
      </c>
      <c r="I3811" t="s">
        <v>521</v>
      </c>
      <c r="J3811" t="s">
        <v>40</v>
      </c>
      <c r="K3811" t="s">
        <v>33</v>
      </c>
      <c r="L3811" t="s">
        <v>41</v>
      </c>
      <c r="M3811">
        <f t="shared" si="238"/>
        <v>0</v>
      </c>
      <c r="N3811" t="s">
        <v>24</v>
      </c>
      <c r="O3811" t="s">
        <v>1815</v>
      </c>
      <c r="P3811">
        <f t="shared" si="239"/>
        <v>24080</v>
      </c>
      <c r="Q3811">
        <v>28000</v>
      </c>
      <c r="R3811">
        <v>191</v>
      </c>
      <c r="S3811">
        <f t="shared" si="240"/>
        <v>2.5</v>
      </c>
    </row>
    <row r="3812" spans="1:19" x14ac:dyDescent="0.25">
      <c r="A3812" t="s">
        <v>16</v>
      </c>
      <c r="B3812" t="s">
        <v>2989</v>
      </c>
      <c r="C3812">
        <v>2006</v>
      </c>
      <c r="D3812">
        <f t="shared" si="237"/>
        <v>25749.439999999999</v>
      </c>
      <c r="E3812">
        <v>16000</v>
      </c>
      <c r="F3812" t="s">
        <v>2375</v>
      </c>
      <c r="G3812" t="s">
        <v>29</v>
      </c>
      <c r="H3812" t="s">
        <v>6015</v>
      </c>
      <c r="I3812" t="s">
        <v>247</v>
      </c>
      <c r="J3812" t="s">
        <v>61</v>
      </c>
      <c r="K3812" t="s">
        <v>22</v>
      </c>
      <c r="L3812" t="s">
        <v>41</v>
      </c>
      <c r="M3812">
        <f t="shared" si="238"/>
        <v>0</v>
      </c>
      <c r="N3812" t="s">
        <v>24</v>
      </c>
      <c r="O3812" t="s">
        <v>1463</v>
      </c>
      <c r="P3812">
        <f t="shared" si="239"/>
        <v>18920</v>
      </c>
      <c r="Q3812">
        <v>22000</v>
      </c>
      <c r="R3812">
        <v>300</v>
      </c>
      <c r="S3812">
        <f t="shared" si="240"/>
        <v>4.5999999999999996</v>
      </c>
    </row>
    <row r="3813" spans="1:19" x14ac:dyDescent="0.25">
      <c r="A3813" t="s">
        <v>210</v>
      </c>
      <c r="B3813" t="s">
        <v>4813</v>
      </c>
      <c r="C3813">
        <v>2023</v>
      </c>
      <c r="D3813">
        <f t="shared" si="237"/>
        <v>11429.53268</v>
      </c>
      <c r="E3813">
        <v>7102</v>
      </c>
      <c r="F3813" t="s">
        <v>7770</v>
      </c>
      <c r="G3813" t="s">
        <v>29</v>
      </c>
      <c r="H3813" t="s">
        <v>53</v>
      </c>
      <c r="I3813" t="s">
        <v>31</v>
      </c>
      <c r="J3813" t="s">
        <v>572</v>
      </c>
      <c r="K3813" t="s">
        <v>22</v>
      </c>
      <c r="L3813" t="s">
        <v>41</v>
      </c>
      <c r="M3813">
        <f t="shared" si="238"/>
        <v>0</v>
      </c>
      <c r="N3813" t="s">
        <v>24</v>
      </c>
      <c r="O3813" t="s">
        <v>5364</v>
      </c>
      <c r="P3813">
        <f t="shared" si="239"/>
        <v>35255.699999999997</v>
      </c>
      <c r="Q3813">
        <v>40995</v>
      </c>
      <c r="R3813" t="e">
        <v>#VALUE!</v>
      </c>
      <c r="S3813" t="e">
        <f t="shared" si="240"/>
        <v>#VALUE!</v>
      </c>
    </row>
    <row r="3814" spans="1:19" x14ac:dyDescent="0.25">
      <c r="A3814" t="s">
        <v>210</v>
      </c>
      <c r="B3814" t="s">
        <v>2485</v>
      </c>
      <c r="C3814">
        <v>2015</v>
      </c>
      <c r="D3814">
        <f t="shared" si="237"/>
        <v>252666.38</v>
      </c>
      <c r="E3814">
        <v>157000</v>
      </c>
      <c r="F3814" t="s">
        <v>6024</v>
      </c>
      <c r="G3814" t="s">
        <v>19</v>
      </c>
      <c r="H3814" t="s">
        <v>3353</v>
      </c>
      <c r="I3814" t="s">
        <v>72</v>
      </c>
      <c r="J3814" t="s">
        <v>118</v>
      </c>
      <c r="K3814" t="s">
        <v>22</v>
      </c>
      <c r="L3814" t="s">
        <v>41</v>
      </c>
      <c r="M3814">
        <f t="shared" si="238"/>
        <v>0</v>
      </c>
      <c r="N3814" t="s">
        <v>24</v>
      </c>
      <c r="O3814" t="s">
        <v>783</v>
      </c>
      <c r="P3814">
        <f t="shared" si="239"/>
        <v>14620</v>
      </c>
      <c r="Q3814">
        <v>17000</v>
      </c>
      <c r="R3814">
        <v>290</v>
      </c>
      <c r="S3814">
        <f t="shared" si="240"/>
        <v>3.6</v>
      </c>
    </row>
    <row r="3815" spans="1:19" x14ac:dyDescent="0.25">
      <c r="A3815" t="s">
        <v>16</v>
      </c>
      <c r="B3815" t="s">
        <v>4487</v>
      </c>
      <c r="C3815">
        <v>2023</v>
      </c>
      <c r="D3815">
        <f t="shared" si="237"/>
        <v>14636.9473</v>
      </c>
      <c r="E3815">
        <v>9095</v>
      </c>
      <c r="F3815" t="s">
        <v>7771</v>
      </c>
      <c r="H3815" t="s">
        <v>6968</v>
      </c>
      <c r="I3815" t="s">
        <v>72</v>
      </c>
      <c r="J3815" t="s">
        <v>487</v>
      </c>
      <c r="K3815" t="s">
        <v>33</v>
      </c>
      <c r="L3815" t="s">
        <v>41</v>
      </c>
      <c r="M3815">
        <f t="shared" si="238"/>
        <v>0</v>
      </c>
      <c r="N3815" t="s">
        <v>24</v>
      </c>
      <c r="O3815" t="s">
        <v>3310</v>
      </c>
      <c r="P3815">
        <f t="shared" si="239"/>
        <v>50740</v>
      </c>
      <c r="Q3815">
        <v>59000</v>
      </c>
      <c r="R3815">
        <v>480</v>
      </c>
      <c r="S3815" t="e">
        <f t="shared" si="240"/>
        <v>#VALUE!</v>
      </c>
    </row>
    <row r="3816" spans="1:19" x14ac:dyDescent="0.25">
      <c r="A3816" t="s">
        <v>210</v>
      </c>
      <c r="B3816" t="s">
        <v>5461</v>
      </c>
      <c r="C3816">
        <v>2010</v>
      </c>
      <c r="D3816">
        <f t="shared" si="237"/>
        <v>289198.39799999999</v>
      </c>
      <c r="E3816">
        <v>179700</v>
      </c>
      <c r="F3816" t="s">
        <v>7772</v>
      </c>
      <c r="G3816" t="s">
        <v>29</v>
      </c>
      <c r="H3816" t="s">
        <v>2865</v>
      </c>
      <c r="I3816" t="s">
        <v>72</v>
      </c>
      <c r="J3816" t="s">
        <v>22</v>
      </c>
      <c r="K3816" t="s">
        <v>33</v>
      </c>
      <c r="L3816" t="s">
        <v>23</v>
      </c>
      <c r="M3816">
        <f t="shared" si="238"/>
        <v>1</v>
      </c>
      <c r="N3816" t="s">
        <v>24</v>
      </c>
      <c r="O3816" t="s">
        <v>152</v>
      </c>
      <c r="P3816">
        <f t="shared" si="239"/>
        <v>3870</v>
      </c>
      <c r="Q3816">
        <v>4500</v>
      </c>
      <c r="R3816">
        <v>172</v>
      </c>
      <c r="S3816">
        <f t="shared" si="240"/>
        <v>2.4</v>
      </c>
    </row>
    <row r="3817" spans="1:19" x14ac:dyDescent="0.25">
      <c r="A3817" t="s">
        <v>35</v>
      </c>
      <c r="B3817" t="s">
        <v>4228</v>
      </c>
      <c r="C3817">
        <v>2006</v>
      </c>
      <c r="D3817">
        <f t="shared" si="237"/>
        <v>273587.8</v>
      </c>
      <c r="E3817">
        <v>170000</v>
      </c>
      <c r="F3817" t="s">
        <v>4067</v>
      </c>
      <c r="G3817" t="s">
        <v>29</v>
      </c>
      <c r="H3817" t="s">
        <v>6859</v>
      </c>
      <c r="I3817" t="s">
        <v>72</v>
      </c>
      <c r="J3817" t="s">
        <v>61</v>
      </c>
      <c r="K3817" t="s">
        <v>33</v>
      </c>
      <c r="L3817" t="s">
        <v>41</v>
      </c>
      <c r="M3817">
        <f t="shared" si="238"/>
        <v>0</v>
      </c>
      <c r="N3817" t="s">
        <v>24</v>
      </c>
      <c r="O3817" t="s">
        <v>309</v>
      </c>
      <c r="P3817">
        <f t="shared" si="239"/>
        <v>6450</v>
      </c>
      <c r="Q3817">
        <v>7500</v>
      </c>
      <c r="R3817">
        <v>278</v>
      </c>
      <c r="S3817">
        <f t="shared" si="240"/>
        <v>4.3</v>
      </c>
    </row>
    <row r="3818" spans="1:19" x14ac:dyDescent="0.25">
      <c r="A3818" t="s">
        <v>1245</v>
      </c>
      <c r="B3818" t="s">
        <v>1819</v>
      </c>
      <c r="C3818">
        <v>2022</v>
      </c>
      <c r="D3818">
        <f t="shared" si="237"/>
        <v>5503.9427999999998</v>
      </c>
      <c r="E3818">
        <v>3420</v>
      </c>
      <c r="F3818" t="s">
        <v>7773</v>
      </c>
      <c r="G3818" t="s">
        <v>29</v>
      </c>
      <c r="H3818" t="s">
        <v>1821</v>
      </c>
      <c r="I3818" t="s">
        <v>31</v>
      </c>
      <c r="J3818" t="s">
        <v>214</v>
      </c>
      <c r="K3818" t="s">
        <v>22</v>
      </c>
      <c r="L3818" t="s">
        <v>41</v>
      </c>
      <c r="M3818">
        <f t="shared" si="238"/>
        <v>0</v>
      </c>
      <c r="N3818" t="s">
        <v>24</v>
      </c>
      <c r="O3818" t="s">
        <v>7774</v>
      </c>
      <c r="P3818">
        <f t="shared" si="239"/>
        <v>343957</v>
      </c>
      <c r="Q3818">
        <v>399950</v>
      </c>
      <c r="R3818" t="e">
        <v>#VALUE!</v>
      </c>
      <c r="S3818" t="e">
        <f t="shared" si="240"/>
        <v>#VALUE!</v>
      </c>
    </row>
    <row r="3819" spans="1:19" x14ac:dyDescent="0.25">
      <c r="A3819" t="s">
        <v>16</v>
      </c>
      <c r="B3819" t="s">
        <v>1678</v>
      </c>
      <c r="C3819">
        <v>2021</v>
      </c>
      <c r="D3819">
        <f t="shared" si="237"/>
        <v>150312.356</v>
      </c>
      <c r="E3819">
        <v>93400</v>
      </c>
      <c r="F3819" t="s">
        <v>2622</v>
      </c>
      <c r="G3819" t="s">
        <v>245</v>
      </c>
      <c r="H3819" t="s">
        <v>1680</v>
      </c>
      <c r="I3819" t="s">
        <v>165</v>
      </c>
      <c r="J3819" t="s">
        <v>214</v>
      </c>
      <c r="K3819" t="s">
        <v>108</v>
      </c>
      <c r="M3819">
        <f t="shared" si="238"/>
        <v>0</v>
      </c>
      <c r="O3819" t="s">
        <v>2514</v>
      </c>
      <c r="P3819">
        <f t="shared" si="239"/>
        <v>60195.7</v>
      </c>
      <c r="Q3819">
        <v>69995</v>
      </c>
      <c r="R3819">
        <v>475</v>
      </c>
      <c r="S3819">
        <f t="shared" si="240"/>
        <v>6.7</v>
      </c>
    </row>
    <row r="3820" spans="1:19" x14ac:dyDescent="0.25">
      <c r="A3820" t="s">
        <v>68</v>
      </c>
      <c r="B3820" t="s">
        <v>3658</v>
      </c>
      <c r="C3820">
        <v>2011</v>
      </c>
      <c r="D3820">
        <f t="shared" si="237"/>
        <v>177027.4</v>
      </c>
      <c r="E3820">
        <v>110000</v>
      </c>
      <c r="F3820" t="s">
        <v>1399</v>
      </c>
      <c r="G3820" t="s">
        <v>29</v>
      </c>
      <c r="H3820" t="s">
        <v>3059</v>
      </c>
      <c r="I3820" t="s">
        <v>107</v>
      </c>
      <c r="J3820" t="s">
        <v>118</v>
      </c>
      <c r="K3820" t="s">
        <v>40</v>
      </c>
      <c r="L3820" t="s">
        <v>23</v>
      </c>
      <c r="M3820">
        <f t="shared" si="238"/>
        <v>1</v>
      </c>
      <c r="N3820" t="s">
        <v>24</v>
      </c>
      <c r="O3820" t="s">
        <v>672</v>
      </c>
      <c r="P3820">
        <f t="shared" si="239"/>
        <v>10320</v>
      </c>
      <c r="Q3820">
        <v>12000</v>
      </c>
      <c r="R3820">
        <v>400</v>
      </c>
      <c r="S3820">
        <f t="shared" si="240"/>
        <v>4.4000000000000004</v>
      </c>
    </row>
    <row r="3821" spans="1:19" x14ac:dyDescent="0.25">
      <c r="A3821" t="s">
        <v>277</v>
      </c>
      <c r="B3821" t="s">
        <v>3463</v>
      </c>
      <c r="C3821">
        <v>2016</v>
      </c>
      <c r="D3821">
        <f t="shared" si="237"/>
        <v>36210.15</v>
      </c>
      <c r="E3821">
        <v>22500</v>
      </c>
      <c r="F3821" t="s">
        <v>1848</v>
      </c>
      <c r="G3821" t="s">
        <v>29</v>
      </c>
      <c r="H3821" t="s">
        <v>3625</v>
      </c>
      <c r="I3821" t="s">
        <v>72</v>
      </c>
      <c r="J3821" t="s">
        <v>33</v>
      </c>
      <c r="K3821" t="s">
        <v>146</v>
      </c>
      <c r="L3821" t="s">
        <v>41</v>
      </c>
      <c r="M3821">
        <f t="shared" si="238"/>
        <v>0</v>
      </c>
      <c r="N3821" t="s">
        <v>24</v>
      </c>
      <c r="O3821" t="s">
        <v>3075</v>
      </c>
      <c r="P3821">
        <f t="shared" si="239"/>
        <v>67080</v>
      </c>
      <c r="Q3821">
        <v>78000</v>
      </c>
      <c r="R3821">
        <v>350</v>
      </c>
      <c r="S3821">
        <f t="shared" si="240"/>
        <v>3.4</v>
      </c>
    </row>
    <row r="3822" spans="1:19" x14ac:dyDescent="0.25">
      <c r="A3822" t="s">
        <v>16</v>
      </c>
      <c r="B3822" t="s">
        <v>5197</v>
      </c>
      <c r="C3822">
        <v>2013</v>
      </c>
      <c r="D3822">
        <f t="shared" si="237"/>
        <v>33474.271999999997</v>
      </c>
      <c r="E3822">
        <v>20800</v>
      </c>
      <c r="F3822" t="s">
        <v>7138</v>
      </c>
      <c r="G3822" t="s">
        <v>29</v>
      </c>
      <c r="H3822" t="s">
        <v>1440</v>
      </c>
      <c r="I3822" t="s">
        <v>134</v>
      </c>
      <c r="J3822" t="s">
        <v>101</v>
      </c>
      <c r="K3822" t="s">
        <v>33</v>
      </c>
      <c r="L3822" t="s">
        <v>41</v>
      </c>
      <c r="M3822">
        <f t="shared" si="238"/>
        <v>0</v>
      </c>
      <c r="N3822" t="s">
        <v>24</v>
      </c>
      <c r="O3822" t="s">
        <v>7775</v>
      </c>
      <c r="P3822">
        <f t="shared" si="239"/>
        <v>17023.7</v>
      </c>
      <c r="Q3822">
        <v>19795</v>
      </c>
      <c r="R3822">
        <v>252</v>
      </c>
      <c r="S3822">
        <f t="shared" si="240"/>
        <v>2</v>
      </c>
    </row>
    <row r="3823" spans="1:19" x14ac:dyDescent="0.25">
      <c r="A3823" t="s">
        <v>35</v>
      </c>
      <c r="B3823" t="s">
        <v>518</v>
      </c>
      <c r="C3823">
        <v>2018</v>
      </c>
      <c r="D3823">
        <f t="shared" si="237"/>
        <v>162330.90711999999</v>
      </c>
      <c r="E3823">
        <v>100868</v>
      </c>
      <c r="F3823" t="s">
        <v>6992</v>
      </c>
      <c r="G3823" t="s">
        <v>46</v>
      </c>
      <c r="H3823" t="s">
        <v>520</v>
      </c>
      <c r="I3823" t="s">
        <v>521</v>
      </c>
      <c r="J3823" t="s">
        <v>118</v>
      </c>
      <c r="K3823" t="s">
        <v>146</v>
      </c>
      <c r="L3823" t="s">
        <v>23</v>
      </c>
      <c r="M3823">
        <f t="shared" si="238"/>
        <v>1</v>
      </c>
      <c r="N3823" t="s">
        <v>24</v>
      </c>
      <c r="O3823" t="s">
        <v>7776</v>
      </c>
      <c r="P3823">
        <f t="shared" si="239"/>
        <v>20124</v>
      </c>
      <c r="Q3823">
        <v>23400</v>
      </c>
      <c r="R3823">
        <v>200</v>
      </c>
      <c r="S3823">
        <f t="shared" si="240"/>
        <v>2.5</v>
      </c>
    </row>
    <row r="3824" spans="1:19" x14ac:dyDescent="0.25">
      <c r="A3824" t="s">
        <v>426</v>
      </c>
      <c r="B3824" t="s">
        <v>7777</v>
      </c>
      <c r="C3824">
        <v>2012</v>
      </c>
      <c r="D3824">
        <f t="shared" si="237"/>
        <v>212410.34924000001</v>
      </c>
      <c r="E3824">
        <v>131986</v>
      </c>
      <c r="F3824" t="s">
        <v>7778</v>
      </c>
      <c r="G3824" t="s">
        <v>29</v>
      </c>
      <c r="H3824" t="s">
        <v>318</v>
      </c>
      <c r="I3824" t="s">
        <v>454</v>
      </c>
      <c r="J3824" t="s">
        <v>118</v>
      </c>
      <c r="K3824" t="s">
        <v>22</v>
      </c>
      <c r="L3824" t="s">
        <v>23</v>
      </c>
      <c r="M3824">
        <f t="shared" si="238"/>
        <v>1</v>
      </c>
      <c r="N3824" t="s">
        <v>24</v>
      </c>
      <c r="O3824" t="s">
        <v>621</v>
      </c>
      <c r="P3824">
        <f t="shared" si="239"/>
        <v>7740</v>
      </c>
      <c r="Q3824">
        <v>9000</v>
      </c>
      <c r="R3824">
        <v>200</v>
      </c>
      <c r="S3824">
        <f t="shared" si="240"/>
        <v>2</v>
      </c>
    </row>
    <row r="3825" spans="1:19" x14ac:dyDescent="0.25">
      <c r="A3825" t="s">
        <v>426</v>
      </c>
      <c r="B3825" t="s">
        <v>7779</v>
      </c>
      <c r="C3825">
        <v>2016</v>
      </c>
      <c r="D3825">
        <f t="shared" si="237"/>
        <v>205625.37179999999</v>
      </c>
      <c r="E3825">
        <v>127770</v>
      </c>
      <c r="F3825" t="s">
        <v>7780</v>
      </c>
      <c r="G3825" t="s">
        <v>29</v>
      </c>
      <c r="H3825" t="s">
        <v>2496</v>
      </c>
      <c r="I3825" t="s">
        <v>839</v>
      </c>
      <c r="J3825" t="s">
        <v>118</v>
      </c>
      <c r="K3825" t="s">
        <v>146</v>
      </c>
      <c r="L3825" t="s">
        <v>41</v>
      </c>
      <c r="M3825">
        <f t="shared" si="238"/>
        <v>0</v>
      </c>
      <c r="N3825" t="s">
        <v>24</v>
      </c>
      <c r="O3825" t="s">
        <v>3573</v>
      </c>
      <c r="P3825">
        <f t="shared" si="239"/>
        <v>11868</v>
      </c>
      <c r="Q3825">
        <v>13800</v>
      </c>
      <c r="R3825">
        <v>170</v>
      </c>
      <c r="S3825">
        <f t="shared" si="240"/>
        <v>1.8</v>
      </c>
    </row>
    <row r="3826" spans="1:19" x14ac:dyDescent="0.25">
      <c r="A3826" t="s">
        <v>277</v>
      </c>
      <c r="B3826" t="s">
        <v>297</v>
      </c>
      <c r="C3826">
        <v>2013</v>
      </c>
      <c r="D3826">
        <f t="shared" si="237"/>
        <v>91708.2399</v>
      </c>
      <c r="E3826">
        <v>56985</v>
      </c>
      <c r="F3826" t="s">
        <v>7781</v>
      </c>
      <c r="G3826" t="s">
        <v>29</v>
      </c>
      <c r="H3826" t="s">
        <v>299</v>
      </c>
      <c r="I3826" t="s">
        <v>48</v>
      </c>
      <c r="J3826" t="s">
        <v>40</v>
      </c>
      <c r="K3826" t="s">
        <v>33</v>
      </c>
      <c r="L3826" t="s">
        <v>41</v>
      </c>
      <c r="M3826">
        <f t="shared" si="238"/>
        <v>0</v>
      </c>
      <c r="N3826" t="s">
        <v>24</v>
      </c>
      <c r="O3826" t="s">
        <v>866</v>
      </c>
      <c r="P3826">
        <f t="shared" si="239"/>
        <v>56674</v>
      </c>
      <c r="Q3826">
        <v>65900</v>
      </c>
      <c r="R3826">
        <v>400</v>
      </c>
      <c r="S3826">
        <f t="shared" si="240"/>
        <v>3.8</v>
      </c>
    </row>
    <row r="3827" spans="1:19" x14ac:dyDescent="0.25">
      <c r="A3827" t="s">
        <v>97</v>
      </c>
      <c r="B3827" t="s">
        <v>7782</v>
      </c>
      <c r="C3827">
        <v>2014</v>
      </c>
      <c r="D3827">
        <f t="shared" si="237"/>
        <v>170590.04</v>
      </c>
      <c r="E3827">
        <v>106000</v>
      </c>
      <c r="F3827" t="s">
        <v>2816</v>
      </c>
      <c r="G3827" t="s">
        <v>331</v>
      </c>
      <c r="H3827" t="s">
        <v>7783</v>
      </c>
      <c r="I3827" t="s">
        <v>72</v>
      </c>
      <c r="J3827" t="s">
        <v>73</v>
      </c>
      <c r="K3827" t="s">
        <v>146</v>
      </c>
      <c r="L3827" t="s">
        <v>23</v>
      </c>
      <c r="M3827">
        <f t="shared" si="238"/>
        <v>1</v>
      </c>
      <c r="N3827" t="s">
        <v>24</v>
      </c>
      <c r="O3827" t="s">
        <v>5534</v>
      </c>
      <c r="P3827">
        <f t="shared" si="239"/>
        <v>10148</v>
      </c>
      <c r="Q3827">
        <v>11800</v>
      </c>
      <c r="R3827">
        <v>134</v>
      </c>
      <c r="S3827">
        <f t="shared" si="240"/>
        <v>1.8</v>
      </c>
    </row>
    <row r="3828" spans="1:19" x14ac:dyDescent="0.25">
      <c r="A3828" t="s">
        <v>16</v>
      </c>
      <c r="B3828" t="s">
        <v>3332</v>
      </c>
      <c r="C3828">
        <v>2019</v>
      </c>
      <c r="D3828">
        <f t="shared" si="237"/>
        <v>149139.14713999999</v>
      </c>
      <c r="E3828">
        <v>92671</v>
      </c>
      <c r="F3828" t="s">
        <v>7784</v>
      </c>
      <c r="G3828" t="s">
        <v>245</v>
      </c>
      <c r="H3828" t="s">
        <v>2729</v>
      </c>
      <c r="I3828" t="s">
        <v>72</v>
      </c>
      <c r="J3828" t="s">
        <v>22</v>
      </c>
      <c r="K3828" t="s">
        <v>22</v>
      </c>
      <c r="L3828" t="s">
        <v>23</v>
      </c>
      <c r="M3828">
        <f t="shared" si="238"/>
        <v>1</v>
      </c>
      <c r="N3828" t="s">
        <v>24</v>
      </c>
      <c r="O3828" t="s">
        <v>1450</v>
      </c>
      <c r="P3828">
        <f t="shared" si="239"/>
        <v>43000</v>
      </c>
      <c r="Q3828">
        <v>50000</v>
      </c>
      <c r="R3828">
        <v>450</v>
      </c>
      <c r="S3828">
        <f t="shared" si="240"/>
        <v>6.7</v>
      </c>
    </row>
    <row r="3829" spans="1:19" x14ac:dyDescent="0.25">
      <c r="A3829" t="s">
        <v>120</v>
      </c>
      <c r="B3829" t="s">
        <v>3345</v>
      </c>
      <c r="C3829">
        <v>2019</v>
      </c>
      <c r="D3829">
        <f t="shared" si="237"/>
        <v>79662.33</v>
      </c>
      <c r="E3829">
        <v>49500</v>
      </c>
      <c r="F3829" t="s">
        <v>2582</v>
      </c>
      <c r="G3829" t="s">
        <v>29</v>
      </c>
      <c r="H3829" t="s">
        <v>2930</v>
      </c>
      <c r="I3829" t="s">
        <v>72</v>
      </c>
      <c r="J3829" t="s">
        <v>22</v>
      </c>
      <c r="K3829" t="s">
        <v>146</v>
      </c>
      <c r="L3829" t="s">
        <v>41</v>
      </c>
      <c r="M3829">
        <f t="shared" si="238"/>
        <v>0</v>
      </c>
      <c r="N3829" t="s">
        <v>24</v>
      </c>
      <c r="O3829" t="s">
        <v>7785</v>
      </c>
      <c r="P3829">
        <f t="shared" si="239"/>
        <v>48074</v>
      </c>
      <c r="Q3829">
        <v>55900</v>
      </c>
      <c r="R3829">
        <v>463</v>
      </c>
      <c r="S3829">
        <f t="shared" si="240"/>
        <v>4</v>
      </c>
    </row>
    <row r="3830" spans="1:19" x14ac:dyDescent="0.25">
      <c r="A3830" t="s">
        <v>277</v>
      </c>
      <c r="B3830" t="s">
        <v>3463</v>
      </c>
      <c r="C3830">
        <v>2020</v>
      </c>
      <c r="D3830">
        <f t="shared" si="237"/>
        <v>26941.960940000001</v>
      </c>
      <c r="E3830">
        <v>16741</v>
      </c>
      <c r="F3830" t="s">
        <v>7786</v>
      </c>
      <c r="G3830" t="s">
        <v>29</v>
      </c>
      <c r="H3830" t="s">
        <v>6989</v>
      </c>
      <c r="I3830" t="s">
        <v>72</v>
      </c>
      <c r="J3830" t="s">
        <v>73</v>
      </c>
      <c r="K3830" t="s">
        <v>22</v>
      </c>
      <c r="L3830" t="s">
        <v>41</v>
      </c>
      <c r="M3830">
        <f t="shared" si="238"/>
        <v>0</v>
      </c>
      <c r="N3830" t="s">
        <v>24</v>
      </c>
      <c r="O3830" t="s">
        <v>3703</v>
      </c>
      <c r="P3830">
        <f t="shared" si="239"/>
        <v>96750</v>
      </c>
      <c r="Q3830">
        <v>112500</v>
      </c>
      <c r="R3830">
        <v>379</v>
      </c>
      <c r="S3830">
        <f t="shared" si="240"/>
        <v>3</v>
      </c>
    </row>
    <row r="3831" spans="1:19" x14ac:dyDescent="0.25">
      <c r="A3831" t="s">
        <v>16</v>
      </c>
      <c r="B3831" t="s">
        <v>2989</v>
      </c>
      <c r="C3831">
        <v>2011</v>
      </c>
      <c r="D3831">
        <f t="shared" si="237"/>
        <v>214853.32736</v>
      </c>
      <c r="E3831">
        <v>133504</v>
      </c>
      <c r="F3831" t="s">
        <v>7787</v>
      </c>
      <c r="G3831" t="s">
        <v>29</v>
      </c>
      <c r="H3831" t="s">
        <v>2500</v>
      </c>
      <c r="I3831" t="s">
        <v>134</v>
      </c>
      <c r="J3831" t="s">
        <v>22</v>
      </c>
      <c r="K3831" t="s">
        <v>22</v>
      </c>
      <c r="L3831" t="s">
        <v>41</v>
      </c>
      <c r="M3831">
        <f t="shared" si="238"/>
        <v>0</v>
      </c>
      <c r="N3831" t="s">
        <v>24</v>
      </c>
      <c r="O3831" t="s">
        <v>2737</v>
      </c>
      <c r="P3831">
        <f t="shared" si="239"/>
        <v>20210</v>
      </c>
      <c r="Q3831">
        <v>23500</v>
      </c>
      <c r="R3831">
        <v>412</v>
      </c>
      <c r="S3831">
        <f t="shared" si="240"/>
        <v>5</v>
      </c>
    </row>
    <row r="3832" spans="1:19" x14ac:dyDescent="0.25">
      <c r="A3832" t="s">
        <v>363</v>
      </c>
      <c r="B3832" t="s">
        <v>1398</v>
      </c>
      <c r="C3832">
        <v>2019</v>
      </c>
      <c r="D3832">
        <f t="shared" si="237"/>
        <v>32663.164639999999</v>
      </c>
      <c r="E3832">
        <v>20296</v>
      </c>
      <c r="F3832" t="s">
        <v>7788</v>
      </c>
      <c r="G3832" t="s">
        <v>29</v>
      </c>
      <c r="H3832" t="s">
        <v>53</v>
      </c>
      <c r="I3832" t="s">
        <v>31</v>
      </c>
      <c r="J3832" t="s">
        <v>7789</v>
      </c>
      <c r="K3832" t="s">
        <v>7790</v>
      </c>
      <c r="L3832" t="s">
        <v>41</v>
      </c>
      <c r="M3832">
        <f t="shared" si="238"/>
        <v>0</v>
      </c>
      <c r="O3832" t="s">
        <v>7791</v>
      </c>
      <c r="P3832">
        <f t="shared" si="239"/>
        <v>26315.14</v>
      </c>
      <c r="Q3832">
        <v>30599</v>
      </c>
      <c r="R3832" t="e">
        <v>#VALUE!</v>
      </c>
      <c r="S3832" t="e">
        <f t="shared" si="240"/>
        <v>#VALUE!</v>
      </c>
    </row>
    <row r="3833" spans="1:19" x14ac:dyDescent="0.25">
      <c r="A3833" t="s">
        <v>426</v>
      </c>
      <c r="B3833" t="s">
        <v>7736</v>
      </c>
      <c r="C3833">
        <v>2019</v>
      </c>
      <c r="D3833">
        <f t="shared" si="237"/>
        <v>88890.285560000004</v>
      </c>
      <c r="E3833">
        <v>55234</v>
      </c>
      <c r="F3833" t="s">
        <v>7792</v>
      </c>
      <c r="G3833" t="s">
        <v>29</v>
      </c>
      <c r="H3833" t="s">
        <v>7684</v>
      </c>
      <c r="I3833" t="s">
        <v>31</v>
      </c>
      <c r="J3833" t="s">
        <v>7793</v>
      </c>
      <c r="K3833" t="s">
        <v>7794</v>
      </c>
      <c r="L3833" t="s">
        <v>41</v>
      </c>
      <c r="M3833">
        <f t="shared" si="238"/>
        <v>0</v>
      </c>
      <c r="O3833" t="s">
        <v>7795</v>
      </c>
      <c r="P3833">
        <f t="shared" si="239"/>
        <v>16589.400000000001</v>
      </c>
      <c r="Q3833">
        <v>19290</v>
      </c>
      <c r="R3833" t="e">
        <v>#VALUE!</v>
      </c>
      <c r="S3833" t="e">
        <f t="shared" si="240"/>
        <v>#VALUE!</v>
      </c>
    </row>
    <row r="3834" spans="1:19" x14ac:dyDescent="0.25">
      <c r="A3834" t="s">
        <v>210</v>
      </c>
      <c r="B3834" t="s">
        <v>2523</v>
      </c>
      <c r="C3834">
        <v>2005</v>
      </c>
      <c r="D3834">
        <f t="shared" si="237"/>
        <v>261488.78187999999</v>
      </c>
      <c r="E3834">
        <v>162482</v>
      </c>
      <c r="F3834" t="s">
        <v>7796</v>
      </c>
      <c r="G3834" t="s">
        <v>29</v>
      </c>
      <c r="H3834" t="s">
        <v>2525</v>
      </c>
      <c r="I3834" t="s">
        <v>134</v>
      </c>
      <c r="J3834" t="s">
        <v>487</v>
      </c>
      <c r="K3834" t="s">
        <v>33</v>
      </c>
      <c r="L3834" t="s">
        <v>41</v>
      </c>
      <c r="M3834">
        <f t="shared" si="238"/>
        <v>0</v>
      </c>
      <c r="N3834" t="s">
        <v>24</v>
      </c>
      <c r="O3834" t="s">
        <v>137</v>
      </c>
      <c r="P3834">
        <f t="shared" si="239"/>
        <v>9460</v>
      </c>
      <c r="Q3834">
        <v>11000</v>
      </c>
      <c r="R3834">
        <v>190</v>
      </c>
      <c r="S3834">
        <f t="shared" si="240"/>
        <v>4</v>
      </c>
    </row>
    <row r="3835" spans="1:19" x14ac:dyDescent="0.25">
      <c r="A3835" t="s">
        <v>103</v>
      </c>
      <c r="B3835" t="s">
        <v>7797</v>
      </c>
      <c r="C3835">
        <v>2002</v>
      </c>
      <c r="D3835">
        <f t="shared" si="237"/>
        <v>67592.28</v>
      </c>
      <c r="E3835">
        <v>42000</v>
      </c>
      <c r="F3835" t="s">
        <v>4229</v>
      </c>
      <c r="G3835" t="s">
        <v>29</v>
      </c>
      <c r="H3835" t="s">
        <v>6188</v>
      </c>
      <c r="I3835" t="s">
        <v>72</v>
      </c>
      <c r="J3835" t="s">
        <v>61</v>
      </c>
      <c r="K3835" t="s">
        <v>22</v>
      </c>
      <c r="L3835" t="s">
        <v>23</v>
      </c>
      <c r="M3835">
        <f t="shared" si="238"/>
        <v>1</v>
      </c>
      <c r="N3835" t="s">
        <v>24</v>
      </c>
      <c r="O3835" t="s">
        <v>137</v>
      </c>
      <c r="P3835">
        <f t="shared" si="239"/>
        <v>9460</v>
      </c>
      <c r="Q3835">
        <v>11000</v>
      </c>
      <c r="R3835">
        <v>252</v>
      </c>
      <c r="S3835">
        <f t="shared" si="240"/>
        <v>3.9</v>
      </c>
    </row>
    <row r="3836" spans="1:19" x14ac:dyDescent="0.25">
      <c r="A3836" t="s">
        <v>16</v>
      </c>
      <c r="B3836" t="s">
        <v>7798</v>
      </c>
      <c r="C3836">
        <v>2022</v>
      </c>
      <c r="D3836">
        <f t="shared" si="237"/>
        <v>756.38980000000004</v>
      </c>
      <c r="E3836">
        <v>470</v>
      </c>
      <c r="F3836" t="s">
        <v>7799</v>
      </c>
      <c r="H3836" t="s">
        <v>4256</v>
      </c>
      <c r="I3836" t="s">
        <v>257</v>
      </c>
      <c r="J3836" t="s">
        <v>118</v>
      </c>
      <c r="K3836" t="s">
        <v>33</v>
      </c>
      <c r="L3836" t="s">
        <v>41</v>
      </c>
      <c r="M3836">
        <f t="shared" si="238"/>
        <v>0</v>
      </c>
      <c r="N3836" t="s">
        <v>24</v>
      </c>
      <c r="O3836" t="s">
        <v>7800</v>
      </c>
      <c r="P3836">
        <f t="shared" si="239"/>
        <v>61834</v>
      </c>
      <c r="Q3836">
        <v>71900</v>
      </c>
      <c r="R3836">
        <v>563</v>
      </c>
      <c r="S3836" t="e">
        <f t="shared" si="240"/>
        <v>#VALUE!</v>
      </c>
    </row>
    <row r="3837" spans="1:19" x14ac:dyDescent="0.25">
      <c r="A3837" t="s">
        <v>120</v>
      </c>
      <c r="B3837" t="s">
        <v>7801</v>
      </c>
      <c r="C3837">
        <v>2006</v>
      </c>
      <c r="D3837">
        <f t="shared" si="237"/>
        <v>158198.122</v>
      </c>
      <c r="E3837">
        <v>98300</v>
      </c>
      <c r="F3837" t="s">
        <v>7802</v>
      </c>
      <c r="G3837" t="s">
        <v>29</v>
      </c>
      <c r="H3837" t="s">
        <v>7803</v>
      </c>
      <c r="I3837" t="s">
        <v>107</v>
      </c>
      <c r="J3837" t="s">
        <v>22</v>
      </c>
      <c r="K3837" t="s">
        <v>22</v>
      </c>
      <c r="L3837" t="s">
        <v>23</v>
      </c>
      <c r="M3837">
        <f t="shared" si="238"/>
        <v>1</v>
      </c>
      <c r="N3837" t="s">
        <v>24</v>
      </c>
      <c r="O3837" t="s">
        <v>215</v>
      </c>
      <c r="P3837">
        <f t="shared" si="239"/>
        <v>13674</v>
      </c>
      <c r="Q3837">
        <v>15900</v>
      </c>
      <c r="R3837">
        <v>362</v>
      </c>
      <c r="S3837">
        <f t="shared" si="240"/>
        <v>5.4</v>
      </c>
    </row>
    <row r="3838" spans="1:19" x14ac:dyDescent="0.25">
      <c r="A3838" t="s">
        <v>50</v>
      </c>
      <c r="B3838" t="s">
        <v>7804</v>
      </c>
      <c r="C3838">
        <v>2013</v>
      </c>
      <c r="D3838">
        <f t="shared" si="237"/>
        <v>86743.426000000007</v>
      </c>
      <c r="E3838">
        <v>53900</v>
      </c>
      <c r="F3838" t="s">
        <v>5307</v>
      </c>
      <c r="G3838" t="s">
        <v>29</v>
      </c>
      <c r="H3838" t="s">
        <v>1814</v>
      </c>
      <c r="I3838" t="s">
        <v>48</v>
      </c>
      <c r="J3838" t="s">
        <v>22</v>
      </c>
      <c r="K3838" t="s">
        <v>22</v>
      </c>
      <c r="M3838">
        <f t="shared" si="238"/>
        <v>0</v>
      </c>
      <c r="O3838" t="s">
        <v>4236</v>
      </c>
      <c r="P3838">
        <f t="shared" si="239"/>
        <v>23607</v>
      </c>
      <c r="Q3838">
        <v>27450</v>
      </c>
      <c r="R3838">
        <v>420</v>
      </c>
      <c r="S3838">
        <f t="shared" si="240"/>
        <v>4</v>
      </c>
    </row>
    <row r="3839" spans="1:19" x14ac:dyDescent="0.25">
      <c r="A3839" t="s">
        <v>68</v>
      </c>
      <c r="B3839" t="s">
        <v>5695</v>
      </c>
      <c r="C3839">
        <v>2013</v>
      </c>
      <c r="D3839">
        <f t="shared" si="237"/>
        <v>133332.20965999999</v>
      </c>
      <c r="E3839">
        <v>82849</v>
      </c>
      <c r="F3839" t="s">
        <v>7805</v>
      </c>
      <c r="G3839" t="s">
        <v>29</v>
      </c>
      <c r="H3839" t="s">
        <v>479</v>
      </c>
      <c r="I3839" t="s">
        <v>95</v>
      </c>
      <c r="J3839" t="s">
        <v>214</v>
      </c>
      <c r="K3839" t="s">
        <v>22</v>
      </c>
      <c r="L3839" t="s">
        <v>41</v>
      </c>
      <c r="M3839">
        <f t="shared" si="238"/>
        <v>0</v>
      </c>
      <c r="N3839" t="s">
        <v>24</v>
      </c>
      <c r="O3839" t="s">
        <v>3869</v>
      </c>
      <c r="P3839">
        <f t="shared" si="239"/>
        <v>17199.14</v>
      </c>
      <c r="Q3839">
        <v>19999</v>
      </c>
      <c r="R3839">
        <v>300</v>
      </c>
      <c r="S3839">
        <f t="shared" si="240"/>
        <v>3</v>
      </c>
    </row>
    <row r="3840" spans="1:19" x14ac:dyDescent="0.25">
      <c r="A3840" t="s">
        <v>277</v>
      </c>
      <c r="B3840" t="s">
        <v>7806</v>
      </c>
      <c r="C3840">
        <v>2009</v>
      </c>
      <c r="D3840">
        <f t="shared" si="237"/>
        <v>41038.17</v>
      </c>
      <c r="E3840">
        <v>25500</v>
      </c>
      <c r="F3840" t="s">
        <v>447</v>
      </c>
      <c r="G3840" t="s">
        <v>29</v>
      </c>
      <c r="H3840" t="s">
        <v>3508</v>
      </c>
      <c r="I3840" t="s">
        <v>134</v>
      </c>
      <c r="J3840" t="s">
        <v>22</v>
      </c>
      <c r="K3840" t="s">
        <v>22</v>
      </c>
      <c r="L3840" t="s">
        <v>41</v>
      </c>
      <c r="M3840">
        <f t="shared" si="238"/>
        <v>0</v>
      </c>
      <c r="N3840" t="s">
        <v>24</v>
      </c>
      <c r="O3840" t="s">
        <v>7807</v>
      </c>
      <c r="P3840">
        <f t="shared" si="239"/>
        <v>68795.7</v>
      </c>
      <c r="Q3840">
        <v>79995</v>
      </c>
      <c r="R3840">
        <v>385</v>
      </c>
      <c r="S3840">
        <f t="shared" si="240"/>
        <v>3.8</v>
      </c>
    </row>
    <row r="3841" spans="1:19" x14ac:dyDescent="0.25">
      <c r="A3841" t="s">
        <v>201</v>
      </c>
      <c r="B3841" t="s">
        <v>7808</v>
      </c>
      <c r="C3841">
        <v>2020</v>
      </c>
      <c r="D3841">
        <f t="shared" si="237"/>
        <v>86022.441680000004</v>
      </c>
      <c r="E3841">
        <v>53452</v>
      </c>
      <c r="F3841" t="s">
        <v>7809</v>
      </c>
      <c r="G3841" t="s">
        <v>29</v>
      </c>
      <c r="H3841" t="s">
        <v>1200</v>
      </c>
      <c r="I3841" t="s">
        <v>72</v>
      </c>
      <c r="J3841" t="s">
        <v>61</v>
      </c>
      <c r="K3841" t="s">
        <v>22</v>
      </c>
      <c r="L3841" t="s">
        <v>23</v>
      </c>
      <c r="M3841">
        <f t="shared" si="238"/>
        <v>1</v>
      </c>
      <c r="N3841" t="s">
        <v>24</v>
      </c>
      <c r="O3841" t="s">
        <v>6628</v>
      </c>
      <c r="P3841">
        <f t="shared" si="239"/>
        <v>14615.699999999999</v>
      </c>
      <c r="Q3841">
        <v>16995</v>
      </c>
      <c r="R3841">
        <v>147</v>
      </c>
      <c r="S3841">
        <f t="shared" si="240"/>
        <v>2</v>
      </c>
    </row>
    <row r="3842" spans="1:19" x14ac:dyDescent="0.25">
      <c r="A3842" t="s">
        <v>148</v>
      </c>
      <c r="B3842" t="s">
        <v>1233</v>
      </c>
      <c r="C3842">
        <v>2004</v>
      </c>
      <c r="D3842">
        <f t="shared" si="237"/>
        <v>64391.302739999999</v>
      </c>
      <c r="E3842">
        <v>40011</v>
      </c>
      <c r="F3842" t="s">
        <v>7810</v>
      </c>
      <c r="G3842" t="s">
        <v>29</v>
      </c>
      <c r="H3842" t="s">
        <v>3640</v>
      </c>
      <c r="I3842" t="s">
        <v>557</v>
      </c>
      <c r="J3842" t="s">
        <v>214</v>
      </c>
      <c r="K3842" t="s">
        <v>22</v>
      </c>
      <c r="L3842" t="s">
        <v>41</v>
      </c>
      <c r="M3842">
        <f t="shared" si="238"/>
        <v>0</v>
      </c>
      <c r="N3842" t="s">
        <v>24</v>
      </c>
      <c r="O3842" t="s">
        <v>2737</v>
      </c>
      <c r="P3842">
        <f t="shared" si="239"/>
        <v>20210</v>
      </c>
      <c r="Q3842">
        <v>23500</v>
      </c>
      <c r="R3842">
        <v>350</v>
      </c>
      <c r="S3842">
        <f t="shared" si="240"/>
        <v>5.7</v>
      </c>
    </row>
    <row r="3843" spans="1:19" x14ac:dyDescent="0.25">
      <c r="A3843" t="s">
        <v>26</v>
      </c>
      <c r="B3843" t="s">
        <v>7811</v>
      </c>
      <c r="C3843">
        <v>2018</v>
      </c>
      <c r="D3843">
        <f t="shared" ref="D3843:D3906" si="241">E3843*1.60934</f>
        <v>73707.771999999997</v>
      </c>
      <c r="E3843">
        <v>45800</v>
      </c>
      <c r="F3843" t="s">
        <v>1014</v>
      </c>
      <c r="G3843" t="s">
        <v>29</v>
      </c>
      <c r="H3843" t="s">
        <v>230</v>
      </c>
      <c r="I3843" t="s">
        <v>72</v>
      </c>
      <c r="J3843" t="s">
        <v>61</v>
      </c>
      <c r="K3843" t="s">
        <v>22</v>
      </c>
      <c r="L3843" t="s">
        <v>23</v>
      </c>
      <c r="M3843">
        <f t="shared" ref="M3843:M3906" si="242">IF(ISNUMBER(SEARCH("At least 1 accident or damage reported", L3843)), 1, 0)</f>
        <v>1</v>
      </c>
      <c r="N3843" t="s">
        <v>24</v>
      </c>
      <c r="O3843" t="s">
        <v>2604</v>
      </c>
      <c r="P3843">
        <f t="shared" ref="P3843:P3906" si="243">Q3843*0.86</f>
        <v>17974</v>
      </c>
      <c r="Q3843">
        <v>20900</v>
      </c>
      <c r="R3843">
        <v>240</v>
      </c>
      <c r="S3843">
        <f t="shared" ref="S3843:S3906" si="244">VALUE(SUBSTITUTE(MID(H3843, SEARCH("L", H3843)-4, 4), "L", ""))</f>
        <v>2</v>
      </c>
    </row>
    <row r="3844" spans="1:19" x14ac:dyDescent="0.25">
      <c r="A3844" t="s">
        <v>567</v>
      </c>
      <c r="B3844" t="s">
        <v>1122</v>
      </c>
      <c r="C3844">
        <v>2022</v>
      </c>
      <c r="D3844">
        <f t="shared" si="241"/>
        <v>25332.620940000001</v>
      </c>
      <c r="E3844">
        <v>15741</v>
      </c>
      <c r="F3844" t="s">
        <v>7812</v>
      </c>
      <c r="G3844" t="s">
        <v>29</v>
      </c>
      <c r="H3844" t="s">
        <v>483</v>
      </c>
      <c r="I3844" t="s">
        <v>31</v>
      </c>
      <c r="J3844" t="s">
        <v>2158</v>
      </c>
      <c r="K3844" t="s">
        <v>22</v>
      </c>
      <c r="L3844" t="s">
        <v>41</v>
      </c>
      <c r="M3844">
        <f t="shared" si="242"/>
        <v>0</v>
      </c>
      <c r="O3844" t="s">
        <v>3222</v>
      </c>
      <c r="P3844">
        <f t="shared" si="243"/>
        <v>39559.14</v>
      </c>
      <c r="Q3844">
        <v>45999</v>
      </c>
      <c r="R3844" t="e">
        <v>#VALUE!</v>
      </c>
      <c r="S3844" t="e">
        <f t="shared" si="244"/>
        <v>#VALUE!</v>
      </c>
    </row>
    <row r="3845" spans="1:19" x14ac:dyDescent="0.25">
      <c r="A3845" t="s">
        <v>201</v>
      </c>
      <c r="B3845" t="s">
        <v>7813</v>
      </c>
      <c r="C3845">
        <v>2023</v>
      </c>
      <c r="D3845">
        <f t="shared" si="241"/>
        <v>17863.673999999999</v>
      </c>
      <c r="E3845">
        <v>11100</v>
      </c>
      <c r="F3845" t="s">
        <v>7814</v>
      </c>
      <c r="G3845" t="s">
        <v>29</v>
      </c>
      <c r="H3845" t="s">
        <v>7815</v>
      </c>
      <c r="I3845" t="s">
        <v>107</v>
      </c>
      <c r="J3845" t="s">
        <v>118</v>
      </c>
      <c r="K3845" t="s">
        <v>22</v>
      </c>
      <c r="L3845" t="s">
        <v>41</v>
      </c>
      <c r="M3845">
        <f t="shared" si="242"/>
        <v>0</v>
      </c>
      <c r="N3845" t="s">
        <v>24</v>
      </c>
      <c r="O3845" t="s">
        <v>7816</v>
      </c>
      <c r="P3845">
        <f t="shared" si="243"/>
        <v>34572</v>
      </c>
      <c r="Q3845">
        <v>40200</v>
      </c>
      <c r="R3845">
        <v>281</v>
      </c>
      <c r="S3845">
        <f t="shared" si="244"/>
        <v>2.5</v>
      </c>
    </row>
    <row r="3846" spans="1:19" x14ac:dyDescent="0.25">
      <c r="A3846" t="s">
        <v>16</v>
      </c>
      <c r="B3846" t="s">
        <v>2984</v>
      </c>
      <c r="C3846">
        <v>2020</v>
      </c>
      <c r="D3846">
        <f t="shared" si="241"/>
        <v>57936.24</v>
      </c>
      <c r="E3846">
        <v>36000</v>
      </c>
      <c r="F3846" t="s">
        <v>1197</v>
      </c>
      <c r="G3846" t="s">
        <v>19</v>
      </c>
      <c r="H3846" t="s">
        <v>5171</v>
      </c>
      <c r="I3846" t="s">
        <v>72</v>
      </c>
      <c r="J3846" t="s">
        <v>118</v>
      </c>
      <c r="K3846" t="s">
        <v>33</v>
      </c>
      <c r="L3846" t="s">
        <v>41</v>
      </c>
      <c r="M3846">
        <f t="shared" si="242"/>
        <v>0</v>
      </c>
      <c r="N3846" t="s">
        <v>24</v>
      </c>
      <c r="O3846" t="s">
        <v>2456</v>
      </c>
      <c r="P3846">
        <f t="shared" si="243"/>
        <v>37840</v>
      </c>
      <c r="Q3846">
        <v>44000</v>
      </c>
      <c r="R3846">
        <v>385</v>
      </c>
      <c r="S3846">
        <f t="shared" si="244"/>
        <v>6.2</v>
      </c>
    </row>
    <row r="3847" spans="1:19" x14ac:dyDescent="0.25">
      <c r="A3847" t="s">
        <v>68</v>
      </c>
      <c r="B3847" t="s">
        <v>4071</v>
      </c>
      <c r="C3847">
        <v>2013</v>
      </c>
      <c r="D3847">
        <f t="shared" si="241"/>
        <v>112251.465</v>
      </c>
      <c r="E3847">
        <v>69750</v>
      </c>
      <c r="F3847" t="s">
        <v>7817</v>
      </c>
      <c r="G3847" t="s">
        <v>29</v>
      </c>
      <c r="H3847" t="s">
        <v>479</v>
      </c>
      <c r="I3847" t="s">
        <v>95</v>
      </c>
      <c r="J3847" t="s">
        <v>118</v>
      </c>
      <c r="K3847" t="s">
        <v>108</v>
      </c>
      <c r="L3847" t="s">
        <v>23</v>
      </c>
      <c r="M3847">
        <f t="shared" si="242"/>
        <v>1</v>
      </c>
      <c r="N3847" t="s">
        <v>24</v>
      </c>
      <c r="O3847" t="s">
        <v>3859</v>
      </c>
      <c r="P3847">
        <f t="shared" si="243"/>
        <v>13759.14</v>
      </c>
      <c r="Q3847">
        <v>15999</v>
      </c>
      <c r="R3847">
        <v>300</v>
      </c>
      <c r="S3847">
        <f t="shared" si="244"/>
        <v>3</v>
      </c>
    </row>
    <row r="3848" spans="1:19" x14ac:dyDescent="0.25">
      <c r="A3848" t="s">
        <v>120</v>
      </c>
      <c r="B3848" t="s">
        <v>2993</v>
      </c>
      <c r="C3848">
        <v>2021</v>
      </c>
      <c r="D3848">
        <f t="shared" si="241"/>
        <v>30838.17308</v>
      </c>
      <c r="E3848">
        <v>19162</v>
      </c>
      <c r="F3848" t="s">
        <v>7818</v>
      </c>
      <c r="G3848" t="s">
        <v>29</v>
      </c>
      <c r="H3848" t="s">
        <v>1919</v>
      </c>
      <c r="I3848" t="s">
        <v>107</v>
      </c>
      <c r="J3848" t="s">
        <v>22</v>
      </c>
      <c r="K3848" t="s">
        <v>22</v>
      </c>
      <c r="L3848" t="s">
        <v>41</v>
      </c>
      <c r="M3848">
        <f t="shared" si="242"/>
        <v>0</v>
      </c>
      <c r="N3848" t="s">
        <v>24</v>
      </c>
      <c r="O3848" t="s">
        <v>1261</v>
      </c>
      <c r="P3848">
        <f t="shared" si="243"/>
        <v>33110</v>
      </c>
      <c r="Q3848">
        <v>38500</v>
      </c>
      <c r="R3848">
        <v>255</v>
      </c>
      <c r="S3848">
        <f t="shared" si="244"/>
        <v>2</v>
      </c>
    </row>
    <row r="3849" spans="1:19" x14ac:dyDescent="0.25">
      <c r="A3849" t="s">
        <v>50</v>
      </c>
      <c r="B3849" t="s">
        <v>1370</v>
      </c>
      <c r="C3849">
        <v>2023</v>
      </c>
      <c r="D3849">
        <f t="shared" si="241"/>
        <v>9730.0696399999997</v>
      </c>
      <c r="E3849">
        <v>6046</v>
      </c>
      <c r="F3849" t="s">
        <v>7819</v>
      </c>
      <c r="G3849" t="s">
        <v>46</v>
      </c>
      <c r="H3849" t="s">
        <v>1110</v>
      </c>
      <c r="I3849" t="s">
        <v>39</v>
      </c>
      <c r="J3849" t="s">
        <v>5093</v>
      </c>
      <c r="K3849" t="s">
        <v>22</v>
      </c>
      <c r="L3849" t="s">
        <v>41</v>
      </c>
      <c r="M3849">
        <f t="shared" si="242"/>
        <v>0</v>
      </c>
      <c r="O3849" t="s">
        <v>7820</v>
      </c>
      <c r="P3849">
        <f t="shared" si="243"/>
        <v>44374.28</v>
      </c>
      <c r="Q3849">
        <v>51598</v>
      </c>
      <c r="R3849" t="e">
        <v>#VALUE!</v>
      </c>
      <c r="S3849">
        <f t="shared" si="244"/>
        <v>2</v>
      </c>
    </row>
    <row r="3850" spans="1:19" x14ac:dyDescent="0.25">
      <c r="A3850" t="s">
        <v>16</v>
      </c>
      <c r="B3850" t="s">
        <v>1288</v>
      </c>
      <c r="C3850">
        <v>2020</v>
      </c>
      <c r="D3850">
        <f t="shared" si="241"/>
        <v>27358.78</v>
      </c>
      <c r="E3850">
        <v>17000</v>
      </c>
      <c r="F3850" t="s">
        <v>1512</v>
      </c>
      <c r="G3850" t="s">
        <v>29</v>
      </c>
      <c r="H3850" t="s">
        <v>6390</v>
      </c>
      <c r="I3850" t="s">
        <v>165</v>
      </c>
      <c r="J3850" t="s">
        <v>40</v>
      </c>
      <c r="K3850" t="s">
        <v>22</v>
      </c>
      <c r="L3850" t="s">
        <v>23</v>
      </c>
      <c r="M3850">
        <f t="shared" si="242"/>
        <v>1</v>
      </c>
      <c r="N3850" t="s">
        <v>24</v>
      </c>
      <c r="O3850" t="s">
        <v>352</v>
      </c>
      <c r="P3850">
        <f t="shared" si="243"/>
        <v>18060</v>
      </c>
      <c r="Q3850">
        <v>21000</v>
      </c>
      <c r="R3850">
        <v>300</v>
      </c>
      <c r="S3850">
        <f t="shared" si="244"/>
        <v>2.2999999999999998</v>
      </c>
    </row>
    <row r="3851" spans="1:19" x14ac:dyDescent="0.25">
      <c r="A3851" t="s">
        <v>50</v>
      </c>
      <c r="B3851" t="s">
        <v>7125</v>
      </c>
      <c r="C3851">
        <v>2019</v>
      </c>
      <c r="D3851">
        <f t="shared" si="241"/>
        <v>17432.370879999999</v>
      </c>
      <c r="E3851">
        <v>10832</v>
      </c>
      <c r="F3851" t="s">
        <v>7821</v>
      </c>
      <c r="G3851" t="s">
        <v>46</v>
      </c>
      <c r="H3851" t="s">
        <v>2253</v>
      </c>
      <c r="I3851" t="s">
        <v>48</v>
      </c>
      <c r="J3851" t="s">
        <v>22</v>
      </c>
      <c r="K3851" t="s">
        <v>22</v>
      </c>
      <c r="L3851" t="s">
        <v>41</v>
      </c>
      <c r="M3851">
        <f t="shared" si="242"/>
        <v>0</v>
      </c>
      <c r="N3851" t="s">
        <v>24</v>
      </c>
      <c r="O3851" t="s">
        <v>2551</v>
      </c>
      <c r="P3851">
        <f t="shared" si="243"/>
        <v>36550</v>
      </c>
      <c r="Q3851">
        <v>42500</v>
      </c>
      <c r="R3851">
        <v>335</v>
      </c>
      <c r="S3851">
        <f t="shared" si="244"/>
        <v>3</v>
      </c>
    </row>
    <row r="3852" spans="1:19" x14ac:dyDescent="0.25">
      <c r="A3852" t="s">
        <v>97</v>
      </c>
      <c r="B3852" t="s">
        <v>7822</v>
      </c>
      <c r="C3852">
        <v>2004</v>
      </c>
      <c r="D3852">
        <f t="shared" si="241"/>
        <v>279143.24167999998</v>
      </c>
      <c r="E3852">
        <v>173452</v>
      </c>
      <c r="F3852" t="s">
        <v>7823</v>
      </c>
      <c r="G3852" t="s">
        <v>29</v>
      </c>
      <c r="H3852" t="s">
        <v>495</v>
      </c>
      <c r="I3852" t="s">
        <v>557</v>
      </c>
      <c r="J3852" t="s">
        <v>61</v>
      </c>
      <c r="K3852" t="s">
        <v>22</v>
      </c>
      <c r="L3852" t="s">
        <v>23</v>
      </c>
      <c r="M3852">
        <f t="shared" si="242"/>
        <v>1</v>
      </c>
      <c r="N3852" t="s">
        <v>24</v>
      </c>
      <c r="O3852" t="s">
        <v>2961</v>
      </c>
      <c r="P3852">
        <f t="shared" si="243"/>
        <v>3440</v>
      </c>
      <c r="Q3852">
        <v>4000</v>
      </c>
      <c r="R3852">
        <v>130</v>
      </c>
      <c r="S3852">
        <f t="shared" si="244"/>
        <v>1.8</v>
      </c>
    </row>
    <row r="3853" spans="1:19" x14ac:dyDescent="0.25">
      <c r="A3853" t="s">
        <v>201</v>
      </c>
      <c r="B3853" t="s">
        <v>7824</v>
      </c>
      <c r="C3853">
        <v>2017</v>
      </c>
      <c r="D3853">
        <f t="shared" si="241"/>
        <v>166305.97691999999</v>
      </c>
      <c r="E3853">
        <v>103338</v>
      </c>
      <c r="F3853" t="s">
        <v>7825</v>
      </c>
      <c r="G3853" t="s">
        <v>29</v>
      </c>
      <c r="H3853" t="s">
        <v>53</v>
      </c>
      <c r="I3853" t="s">
        <v>571</v>
      </c>
      <c r="J3853" t="s">
        <v>7826</v>
      </c>
      <c r="K3853" t="s">
        <v>22</v>
      </c>
      <c r="L3853" t="s">
        <v>23</v>
      </c>
      <c r="M3853">
        <f t="shared" si="242"/>
        <v>1</v>
      </c>
      <c r="O3853" t="s">
        <v>7827</v>
      </c>
      <c r="P3853">
        <f t="shared" si="243"/>
        <v>14824.68</v>
      </c>
      <c r="Q3853">
        <v>17238</v>
      </c>
      <c r="R3853" t="e">
        <v>#VALUE!</v>
      </c>
      <c r="S3853" t="e">
        <f t="shared" si="244"/>
        <v>#VALUE!</v>
      </c>
    </row>
    <row r="3854" spans="1:19" x14ac:dyDescent="0.25">
      <c r="A3854" t="s">
        <v>16</v>
      </c>
      <c r="B3854" t="s">
        <v>2727</v>
      </c>
      <c r="C3854">
        <v>2022</v>
      </c>
      <c r="D3854">
        <f t="shared" si="241"/>
        <v>45061.52</v>
      </c>
      <c r="E3854">
        <v>28000</v>
      </c>
      <c r="F3854" t="s">
        <v>3807</v>
      </c>
      <c r="G3854" t="s">
        <v>29</v>
      </c>
      <c r="H3854" t="s">
        <v>769</v>
      </c>
      <c r="I3854" t="s">
        <v>72</v>
      </c>
      <c r="J3854" t="s">
        <v>22</v>
      </c>
      <c r="K3854" t="s">
        <v>22</v>
      </c>
      <c r="L3854" t="s">
        <v>41</v>
      </c>
      <c r="M3854">
        <f t="shared" si="242"/>
        <v>0</v>
      </c>
      <c r="N3854" t="s">
        <v>24</v>
      </c>
      <c r="O3854" t="s">
        <v>102</v>
      </c>
      <c r="P3854">
        <f t="shared" si="243"/>
        <v>46010</v>
      </c>
      <c r="Q3854">
        <v>53500</v>
      </c>
      <c r="R3854">
        <v>400</v>
      </c>
      <c r="S3854">
        <f t="shared" si="244"/>
        <v>3.5</v>
      </c>
    </row>
    <row r="3855" spans="1:19" x14ac:dyDescent="0.25">
      <c r="A3855" t="s">
        <v>50</v>
      </c>
      <c r="B3855" t="s">
        <v>7828</v>
      </c>
      <c r="C3855">
        <v>2019</v>
      </c>
      <c r="D3855">
        <f t="shared" si="241"/>
        <v>83659.930559999993</v>
      </c>
      <c r="E3855">
        <v>51984</v>
      </c>
      <c r="F3855" t="s">
        <v>7829</v>
      </c>
      <c r="G3855" t="s">
        <v>46</v>
      </c>
      <c r="H3855" t="s">
        <v>2253</v>
      </c>
      <c r="I3855" t="s">
        <v>95</v>
      </c>
      <c r="J3855" t="s">
        <v>118</v>
      </c>
      <c r="K3855" t="s">
        <v>136</v>
      </c>
      <c r="L3855" t="s">
        <v>41</v>
      </c>
      <c r="M3855">
        <f t="shared" si="242"/>
        <v>0</v>
      </c>
      <c r="N3855" t="s">
        <v>24</v>
      </c>
      <c r="O3855" t="s">
        <v>7830</v>
      </c>
      <c r="P3855">
        <f t="shared" si="243"/>
        <v>38588.199999999997</v>
      </c>
      <c r="Q3855">
        <v>44870</v>
      </c>
      <c r="R3855">
        <v>335</v>
      </c>
      <c r="S3855">
        <f t="shared" si="244"/>
        <v>3</v>
      </c>
    </row>
    <row r="3856" spans="1:19" x14ac:dyDescent="0.25">
      <c r="A3856" t="s">
        <v>148</v>
      </c>
      <c r="B3856" t="s">
        <v>5194</v>
      </c>
      <c r="C3856">
        <v>2020</v>
      </c>
      <c r="D3856">
        <f t="shared" si="241"/>
        <v>14442.21716</v>
      </c>
      <c r="E3856">
        <v>8974</v>
      </c>
      <c r="F3856" t="s">
        <v>7831</v>
      </c>
      <c r="G3856" t="s">
        <v>29</v>
      </c>
      <c r="H3856" t="s">
        <v>1368</v>
      </c>
      <c r="I3856" t="s">
        <v>72</v>
      </c>
      <c r="J3856" t="s">
        <v>487</v>
      </c>
      <c r="K3856" t="s">
        <v>22</v>
      </c>
      <c r="L3856" t="s">
        <v>23</v>
      </c>
      <c r="M3856">
        <f t="shared" si="242"/>
        <v>1</v>
      </c>
      <c r="N3856" t="s">
        <v>24</v>
      </c>
      <c r="O3856" t="s">
        <v>7832</v>
      </c>
      <c r="P3856">
        <f t="shared" si="243"/>
        <v>68714</v>
      </c>
      <c r="Q3856">
        <v>79900</v>
      </c>
      <c r="R3856">
        <v>490</v>
      </c>
      <c r="S3856">
        <f t="shared" si="244"/>
        <v>6.2</v>
      </c>
    </row>
    <row r="3857" spans="1:19" x14ac:dyDescent="0.25">
      <c r="A3857" t="s">
        <v>794</v>
      </c>
      <c r="B3857" t="s">
        <v>3797</v>
      </c>
      <c r="C3857">
        <v>2014</v>
      </c>
      <c r="D3857">
        <f t="shared" si="241"/>
        <v>160932.39066</v>
      </c>
      <c r="E3857">
        <v>99999</v>
      </c>
      <c r="F3857" t="s">
        <v>7833</v>
      </c>
      <c r="G3857" t="s">
        <v>29</v>
      </c>
      <c r="H3857" t="s">
        <v>3410</v>
      </c>
      <c r="I3857" t="s">
        <v>134</v>
      </c>
      <c r="J3857" t="s">
        <v>118</v>
      </c>
      <c r="K3857" t="s">
        <v>22</v>
      </c>
      <c r="L3857" t="s">
        <v>41</v>
      </c>
      <c r="M3857">
        <f t="shared" si="242"/>
        <v>0</v>
      </c>
      <c r="N3857" t="s">
        <v>24</v>
      </c>
      <c r="O3857" t="s">
        <v>7834</v>
      </c>
      <c r="P3857">
        <f t="shared" si="243"/>
        <v>9458.2800000000007</v>
      </c>
      <c r="Q3857">
        <v>10998</v>
      </c>
      <c r="R3857">
        <v>179</v>
      </c>
      <c r="S3857">
        <f t="shared" si="244"/>
        <v>2.5</v>
      </c>
    </row>
    <row r="3858" spans="1:19" x14ac:dyDescent="0.25">
      <c r="A3858" t="s">
        <v>120</v>
      </c>
      <c r="B3858" t="s">
        <v>4828</v>
      </c>
      <c r="C3858">
        <v>2017</v>
      </c>
      <c r="D3858">
        <f t="shared" si="241"/>
        <v>95594.796000000002</v>
      </c>
      <c r="E3858">
        <v>59400</v>
      </c>
      <c r="F3858" t="s">
        <v>7835</v>
      </c>
      <c r="G3858" t="s">
        <v>29</v>
      </c>
      <c r="H3858" t="s">
        <v>475</v>
      </c>
      <c r="I3858" t="s">
        <v>48</v>
      </c>
      <c r="J3858" t="s">
        <v>22</v>
      </c>
      <c r="K3858" t="s">
        <v>22</v>
      </c>
      <c r="L3858" t="s">
        <v>23</v>
      </c>
      <c r="M3858">
        <f t="shared" si="242"/>
        <v>1</v>
      </c>
      <c r="N3858" t="s">
        <v>24</v>
      </c>
      <c r="O3858" t="s">
        <v>352</v>
      </c>
      <c r="P3858">
        <f t="shared" si="243"/>
        <v>18060</v>
      </c>
      <c r="Q3858">
        <v>21000</v>
      </c>
      <c r="R3858">
        <v>241</v>
      </c>
      <c r="S3858">
        <f t="shared" si="244"/>
        <v>2</v>
      </c>
    </row>
    <row r="3859" spans="1:19" x14ac:dyDescent="0.25">
      <c r="A3859" t="s">
        <v>130</v>
      </c>
      <c r="B3859" t="s">
        <v>5430</v>
      </c>
      <c r="C3859">
        <v>2020</v>
      </c>
      <c r="D3859">
        <f t="shared" si="241"/>
        <v>75875.552979999993</v>
      </c>
      <c r="E3859">
        <v>47147</v>
      </c>
      <c r="F3859" t="s">
        <v>7836</v>
      </c>
      <c r="G3859" t="s">
        <v>29</v>
      </c>
      <c r="H3859" t="s">
        <v>5432</v>
      </c>
      <c r="I3859" t="s">
        <v>289</v>
      </c>
      <c r="J3859" t="s">
        <v>4291</v>
      </c>
      <c r="K3859" t="s">
        <v>1103</v>
      </c>
      <c r="L3859" t="s">
        <v>41</v>
      </c>
      <c r="M3859">
        <f t="shared" si="242"/>
        <v>0</v>
      </c>
      <c r="N3859" t="s">
        <v>24</v>
      </c>
      <c r="O3859" t="s">
        <v>7837</v>
      </c>
      <c r="P3859">
        <f t="shared" si="243"/>
        <v>20317.5</v>
      </c>
      <c r="Q3859">
        <v>23625</v>
      </c>
      <c r="R3859" t="e">
        <v>#VALUE!</v>
      </c>
      <c r="S3859" t="e">
        <f t="shared" si="244"/>
        <v>#VALUE!</v>
      </c>
    </row>
    <row r="3860" spans="1:19" x14ac:dyDescent="0.25">
      <c r="A3860" t="s">
        <v>16</v>
      </c>
      <c r="B3860" t="s">
        <v>2989</v>
      </c>
      <c r="C3860">
        <v>2018</v>
      </c>
      <c r="D3860">
        <f t="shared" si="241"/>
        <v>86553.523879999993</v>
      </c>
      <c r="E3860">
        <v>53782</v>
      </c>
      <c r="F3860" t="s">
        <v>7838</v>
      </c>
      <c r="G3860" t="s">
        <v>29</v>
      </c>
      <c r="H3860" t="s">
        <v>3820</v>
      </c>
      <c r="I3860" t="s">
        <v>134</v>
      </c>
      <c r="J3860" t="s">
        <v>22</v>
      </c>
      <c r="K3860" t="s">
        <v>22</v>
      </c>
      <c r="L3860" t="s">
        <v>23</v>
      </c>
      <c r="M3860">
        <f t="shared" si="242"/>
        <v>1</v>
      </c>
      <c r="N3860" t="s">
        <v>24</v>
      </c>
      <c r="O3860" t="s">
        <v>2957</v>
      </c>
      <c r="P3860">
        <f t="shared" si="243"/>
        <v>25757</v>
      </c>
      <c r="Q3860">
        <v>29950</v>
      </c>
      <c r="R3860">
        <v>460</v>
      </c>
      <c r="S3860">
        <f t="shared" si="244"/>
        <v>5</v>
      </c>
    </row>
    <row r="3861" spans="1:19" x14ac:dyDescent="0.25">
      <c r="A3861" t="s">
        <v>16</v>
      </c>
      <c r="B3861" t="s">
        <v>5689</v>
      </c>
      <c r="C3861">
        <v>2011</v>
      </c>
      <c r="D3861">
        <f t="shared" si="241"/>
        <v>257494.39999999999</v>
      </c>
      <c r="E3861">
        <v>160000</v>
      </c>
      <c r="F3861" t="s">
        <v>4027</v>
      </c>
      <c r="G3861" t="s">
        <v>29</v>
      </c>
      <c r="H3861" t="s">
        <v>1642</v>
      </c>
      <c r="I3861" t="s">
        <v>72</v>
      </c>
      <c r="J3861" t="s">
        <v>22</v>
      </c>
      <c r="K3861" t="s">
        <v>22</v>
      </c>
      <c r="L3861" t="s">
        <v>41</v>
      </c>
      <c r="M3861">
        <f t="shared" si="242"/>
        <v>0</v>
      </c>
      <c r="N3861" t="s">
        <v>24</v>
      </c>
      <c r="O3861" t="s">
        <v>6725</v>
      </c>
      <c r="P3861">
        <f t="shared" si="243"/>
        <v>4042</v>
      </c>
      <c r="Q3861">
        <v>4700</v>
      </c>
      <c r="R3861">
        <v>365</v>
      </c>
      <c r="S3861">
        <f t="shared" si="244"/>
        <v>3.5</v>
      </c>
    </row>
    <row r="3862" spans="1:19" x14ac:dyDescent="0.25">
      <c r="A3862" t="s">
        <v>148</v>
      </c>
      <c r="B3862" t="s">
        <v>2195</v>
      </c>
      <c r="C3862">
        <v>2015</v>
      </c>
      <c r="D3862">
        <f t="shared" si="241"/>
        <v>804.67</v>
      </c>
      <c r="E3862">
        <v>500</v>
      </c>
      <c r="F3862" t="s">
        <v>841</v>
      </c>
      <c r="G3862" t="s">
        <v>29</v>
      </c>
      <c r="H3862" t="s">
        <v>164</v>
      </c>
      <c r="I3862" t="s">
        <v>21</v>
      </c>
      <c r="J3862" t="s">
        <v>118</v>
      </c>
      <c r="K3862" t="s">
        <v>22</v>
      </c>
      <c r="L3862" t="s">
        <v>23</v>
      </c>
      <c r="M3862">
        <f t="shared" si="242"/>
        <v>1</v>
      </c>
      <c r="N3862" t="s">
        <v>24</v>
      </c>
      <c r="O3862" t="s">
        <v>1193</v>
      </c>
      <c r="P3862">
        <f t="shared" si="243"/>
        <v>31820</v>
      </c>
      <c r="Q3862">
        <v>37000</v>
      </c>
      <c r="R3862">
        <v>355</v>
      </c>
      <c r="S3862">
        <f t="shared" si="244"/>
        <v>5.3</v>
      </c>
    </row>
    <row r="3863" spans="1:19" x14ac:dyDescent="0.25">
      <c r="A3863" t="s">
        <v>16</v>
      </c>
      <c r="B3863" t="s">
        <v>7839</v>
      </c>
      <c r="C3863">
        <v>2020</v>
      </c>
      <c r="D3863">
        <f t="shared" si="241"/>
        <v>67592.28</v>
      </c>
      <c r="E3863">
        <v>42000</v>
      </c>
      <c r="F3863" t="s">
        <v>4229</v>
      </c>
      <c r="G3863" t="s">
        <v>29</v>
      </c>
      <c r="H3863" t="s">
        <v>6619</v>
      </c>
      <c r="I3863" t="s">
        <v>72</v>
      </c>
      <c r="J3863" t="s">
        <v>118</v>
      </c>
      <c r="K3863" t="s">
        <v>146</v>
      </c>
      <c r="M3863">
        <f t="shared" si="242"/>
        <v>0</v>
      </c>
      <c r="O3863" t="s">
        <v>1716</v>
      </c>
      <c r="P3863">
        <f t="shared" si="243"/>
        <v>16340</v>
      </c>
      <c r="Q3863">
        <v>19000</v>
      </c>
      <c r="R3863">
        <v>181</v>
      </c>
      <c r="S3863">
        <f t="shared" si="244"/>
        <v>1.5</v>
      </c>
    </row>
    <row r="3864" spans="1:19" x14ac:dyDescent="0.25">
      <c r="A3864" t="s">
        <v>125</v>
      </c>
      <c r="B3864" t="s">
        <v>7840</v>
      </c>
      <c r="C3864">
        <v>2018</v>
      </c>
      <c r="D3864">
        <f t="shared" si="241"/>
        <v>102997.75999999999</v>
      </c>
      <c r="E3864">
        <v>64000</v>
      </c>
      <c r="F3864" t="s">
        <v>1263</v>
      </c>
      <c r="G3864" t="s">
        <v>19</v>
      </c>
      <c r="H3864" t="s">
        <v>5079</v>
      </c>
      <c r="I3864" t="s">
        <v>72</v>
      </c>
      <c r="J3864" t="s">
        <v>118</v>
      </c>
      <c r="K3864" t="s">
        <v>33</v>
      </c>
      <c r="L3864" t="s">
        <v>41</v>
      </c>
      <c r="M3864">
        <f t="shared" si="242"/>
        <v>0</v>
      </c>
      <c r="N3864" t="s">
        <v>24</v>
      </c>
      <c r="O3864" t="s">
        <v>1024</v>
      </c>
      <c r="P3864">
        <f t="shared" si="243"/>
        <v>30100</v>
      </c>
      <c r="Q3864">
        <v>35000</v>
      </c>
      <c r="R3864">
        <v>283</v>
      </c>
      <c r="S3864">
        <f t="shared" si="244"/>
        <v>3.6</v>
      </c>
    </row>
    <row r="3865" spans="1:19" x14ac:dyDescent="0.25">
      <c r="A3865" t="s">
        <v>26</v>
      </c>
      <c r="B3865" t="s">
        <v>7841</v>
      </c>
      <c r="C3865">
        <v>2021</v>
      </c>
      <c r="D3865">
        <f t="shared" si="241"/>
        <v>46027.123999999996</v>
      </c>
      <c r="E3865">
        <v>28600</v>
      </c>
      <c r="F3865" t="s">
        <v>7842</v>
      </c>
      <c r="G3865" t="s">
        <v>46</v>
      </c>
      <c r="H3865" t="s">
        <v>7843</v>
      </c>
      <c r="I3865" t="s">
        <v>72</v>
      </c>
      <c r="J3865" t="s">
        <v>33</v>
      </c>
      <c r="K3865" t="s">
        <v>22</v>
      </c>
      <c r="L3865" t="s">
        <v>41</v>
      </c>
      <c r="M3865">
        <f t="shared" si="242"/>
        <v>0</v>
      </c>
      <c r="N3865" t="s">
        <v>24</v>
      </c>
      <c r="O3865" t="s">
        <v>2472</v>
      </c>
      <c r="P3865">
        <f t="shared" si="243"/>
        <v>20639.14</v>
      </c>
      <c r="Q3865">
        <v>23999</v>
      </c>
      <c r="R3865">
        <v>139</v>
      </c>
      <c r="S3865">
        <f t="shared" si="244"/>
        <v>1.6</v>
      </c>
    </row>
    <row r="3866" spans="1:19" x14ac:dyDescent="0.25">
      <c r="A3866" t="s">
        <v>503</v>
      </c>
      <c r="B3866" t="s">
        <v>7844</v>
      </c>
      <c r="C3866">
        <v>2019</v>
      </c>
      <c r="D3866">
        <f t="shared" si="241"/>
        <v>42388.406260000003</v>
      </c>
      <c r="E3866">
        <v>26339</v>
      </c>
      <c r="F3866" t="s">
        <v>7845</v>
      </c>
      <c r="G3866" t="s">
        <v>29</v>
      </c>
      <c r="H3866" t="s">
        <v>6884</v>
      </c>
      <c r="I3866" t="s">
        <v>95</v>
      </c>
      <c r="J3866" t="s">
        <v>214</v>
      </c>
      <c r="K3866" t="s">
        <v>22</v>
      </c>
      <c r="L3866" t="s">
        <v>23</v>
      </c>
      <c r="M3866">
        <f t="shared" si="242"/>
        <v>1</v>
      </c>
      <c r="N3866" t="s">
        <v>24</v>
      </c>
      <c r="O3866" t="s">
        <v>5398</v>
      </c>
      <c r="P3866">
        <f t="shared" si="243"/>
        <v>31605</v>
      </c>
      <c r="Q3866">
        <v>36750</v>
      </c>
      <c r="R3866">
        <v>308</v>
      </c>
      <c r="S3866">
        <f t="shared" si="244"/>
        <v>3.6</v>
      </c>
    </row>
    <row r="3867" spans="1:19" x14ac:dyDescent="0.25">
      <c r="A3867" t="s">
        <v>690</v>
      </c>
      <c r="B3867" t="s">
        <v>1080</v>
      </c>
      <c r="C3867">
        <v>2018</v>
      </c>
      <c r="D3867">
        <f t="shared" si="241"/>
        <v>46097.934959999999</v>
      </c>
      <c r="E3867">
        <v>28644</v>
      </c>
      <c r="F3867" t="s">
        <v>7846</v>
      </c>
      <c r="G3867" t="s">
        <v>29</v>
      </c>
      <c r="H3867" t="s">
        <v>1592</v>
      </c>
      <c r="I3867" t="s">
        <v>95</v>
      </c>
      <c r="J3867" t="s">
        <v>22</v>
      </c>
      <c r="K3867" t="s">
        <v>22</v>
      </c>
      <c r="M3867">
        <f t="shared" si="242"/>
        <v>0</v>
      </c>
      <c r="O3867" t="s">
        <v>3331</v>
      </c>
      <c r="P3867">
        <f t="shared" si="243"/>
        <v>35690</v>
      </c>
      <c r="Q3867">
        <v>41500</v>
      </c>
      <c r="R3867">
        <v>505</v>
      </c>
      <c r="S3867">
        <f t="shared" si="244"/>
        <v>2.9</v>
      </c>
    </row>
    <row r="3868" spans="1:19" x14ac:dyDescent="0.25">
      <c r="A3868" t="s">
        <v>450</v>
      </c>
      <c r="B3868" t="s">
        <v>7021</v>
      </c>
      <c r="C3868">
        <v>2008</v>
      </c>
      <c r="D3868">
        <f t="shared" si="241"/>
        <v>239373.2316</v>
      </c>
      <c r="E3868">
        <v>148740</v>
      </c>
      <c r="F3868" t="s">
        <v>7847</v>
      </c>
      <c r="G3868" t="s">
        <v>29</v>
      </c>
      <c r="H3868" t="s">
        <v>7848</v>
      </c>
      <c r="I3868" t="s">
        <v>839</v>
      </c>
      <c r="J3868" t="s">
        <v>22</v>
      </c>
      <c r="K3868" t="s">
        <v>22</v>
      </c>
      <c r="L3868" t="s">
        <v>23</v>
      </c>
      <c r="M3868">
        <f t="shared" si="242"/>
        <v>1</v>
      </c>
      <c r="N3868" t="s">
        <v>24</v>
      </c>
      <c r="O3868" t="s">
        <v>537</v>
      </c>
      <c r="P3868">
        <f t="shared" si="243"/>
        <v>12470</v>
      </c>
      <c r="Q3868">
        <v>14500</v>
      </c>
      <c r="R3868">
        <v>224</v>
      </c>
      <c r="S3868">
        <f t="shared" si="244"/>
        <v>2.5</v>
      </c>
    </row>
    <row r="3869" spans="1:19" x14ac:dyDescent="0.25">
      <c r="A3869" t="s">
        <v>503</v>
      </c>
      <c r="B3869" t="s">
        <v>7074</v>
      </c>
      <c r="C3869">
        <v>2021</v>
      </c>
      <c r="D3869">
        <f t="shared" si="241"/>
        <v>27228.423459999998</v>
      </c>
      <c r="E3869">
        <v>16919</v>
      </c>
      <c r="F3869" t="s">
        <v>7849</v>
      </c>
      <c r="G3869" t="s">
        <v>245</v>
      </c>
      <c r="H3869" t="s">
        <v>3791</v>
      </c>
      <c r="I3869" t="s">
        <v>165</v>
      </c>
      <c r="J3869" t="s">
        <v>22</v>
      </c>
      <c r="K3869" t="s">
        <v>22</v>
      </c>
      <c r="L3869" t="s">
        <v>23</v>
      </c>
      <c r="M3869">
        <f t="shared" si="242"/>
        <v>1</v>
      </c>
      <c r="N3869" t="s">
        <v>24</v>
      </c>
      <c r="O3869" t="s">
        <v>300</v>
      </c>
      <c r="P3869">
        <f t="shared" si="243"/>
        <v>62780</v>
      </c>
      <c r="Q3869">
        <v>73000</v>
      </c>
      <c r="R3869">
        <v>445</v>
      </c>
      <c r="S3869">
        <f t="shared" si="244"/>
        <v>6.6</v>
      </c>
    </row>
    <row r="3870" spans="1:19" x14ac:dyDescent="0.25">
      <c r="A3870" t="s">
        <v>148</v>
      </c>
      <c r="B3870" t="s">
        <v>7850</v>
      </c>
      <c r="C3870">
        <v>2005</v>
      </c>
      <c r="D3870">
        <f t="shared" si="241"/>
        <v>273587.8</v>
      </c>
      <c r="E3870">
        <v>170000</v>
      </c>
      <c r="F3870" t="s">
        <v>4067</v>
      </c>
      <c r="G3870" t="s">
        <v>29</v>
      </c>
      <c r="H3870" t="s">
        <v>6066</v>
      </c>
      <c r="I3870" t="s">
        <v>557</v>
      </c>
      <c r="J3870" t="s">
        <v>61</v>
      </c>
      <c r="K3870" t="s">
        <v>33</v>
      </c>
      <c r="L3870" t="s">
        <v>23</v>
      </c>
      <c r="M3870">
        <f t="shared" si="242"/>
        <v>1</v>
      </c>
      <c r="N3870" t="s">
        <v>24</v>
      </c>
      <c r="O3870" t="s">
        <v>621</v>
      </c>
      <c r="P3870">
        <f t="shared" si="243"/>
        <v>7740</v>
      </c>
      <c r="Q3870">
        <v>9000</v>
      </c>
      <c r="R3870">
        <v>285</v>
      </c>
      <c r="S3870">
        <f t="shared" si="244"/>
        <v>4.8</v>
      </c>
    </row>
    <row r="3871" spans="1:19" x14ac:dyDescent="0.25">
      <c r="A3871" t="s">
        <v>120</v>
      </c>
      <c r="B3871" t="s">
        <v>917</v>
      </c>
      <c r="C3871">
        <v>2013</v>
      </c>
      <c r="D3871">
        <f t="shared" si="241"/>
        <v>209214.2</v>
      </c>
      <c r="E3871">
        <v>130000</v>
      </c>
      <c r="F3871" t="s">
        <v>4097</v>
      </c>
      <c r="G3871" t="s">
        <v>29</v>
      </c>
      <c r="H3871" t="s">
        <v>919</v>
      </c>
      <c r="I3871" t="s">
        <v>72</v>
      </c>
      <c r="J3871" t="s">
        <v>33</v>
      </c>
      <c r="K3871" t="s">
        <v>146</v>
      </c>
      <c r="L3871" t="s">
        <v>23</v>
      </c>
      <c r="M3871">
        <f t="shared" si="242"/>
        <v>1</v>
      </c>
      <c r="N3871" t="s">
        <v>24</v>
      </c>
      <c r="O3871" t="s">
        <v>4638</v>
      </c>
      <c r="P3871">
        <f t="shared" si="243"/>
        <v>23134</v>
      </c>
      <c r="Q3871">
        <v>26900</v>
      </c>
      <c r="R3871">
        <v>429</v>
      </c>
      <c r="S3871">
        <f t="shared" si="244"/>
        <v>4.5999999999999996</v>
      </c>
    </row>
    <row r="3872" spans="1:19" x14ac:dyDescent="0.25">
      <c r="A3872" t="s">
        <v>16</v>
      </c>
      <c r="B3872" t="s">
        <v>7851</v>
      </c>
      <c r="C3872">
        <v>2022</v>
      </c>
      <c r="D3872">
        <f t="shared" si="241"/>
        <v>3040.0432599999999</v>
      </c>
      <c r="E3872">
        <v>1889</v>
      </c>
      <c r="F3872" t="s">
        <v>7852</v>
      </c>
      <c r="G3872" t="s">
        <v>331</v>
      </c>
      <c r="H3872" t="s">
        <v>7853</v>
      </c>
      <c r="I3872" t="s">
        <v>521</v>
      </c>
      <c r="J3872" t="s">
        <v>118</v>
      </c>
      <c r="K3872" t="s">
        <v>33</v>
      </c>
      <c r="L3872" t="s">
        <v>41</v>
      </c>
      <c r="M3872">
        <f t="shared" si="242"/>
        <v>0</v>
      </c>
      <c r="N3872" t="s">
        <v>24</v>
      </c>
      <c r="O3872" t="s">
        <v>7854</v>
      </c>
      <c r="P3872">
        <f t="shared" si="243"/>
        <v>28251</v>
      </c>
      <c r="Q3872">
        <v>32850</v>
      </c>
      <c r="R3872">
        <v>221</v>
      </c>
      <c r="S3872">
        <f t="shared" si="244"/>
        <v>2.5</v>
      </c>
    </row>
    <row r="3873" spans="1:19" x14ac:dyDescent="0.25">
      <c r="A3873" t="s">
        <v>125</v>
      </c>
      <c r="B3873" t="s">
        <v>4104</v>
      </c>
      <c r="C3873">
        <v>2018</v>
      </c>
      <c r="D3873">
        <f t="shared" si="241"/>
        <v>100096.11998</v>
      </c>
      <c r="E3873">
        <v>62197</v>
      </c>
      <c r="F3873" t="s">
        <v>7855</v>
      </c>
      <c r="G3873" t="s">
        <v>29</v>
      </c>
      <c r="H3873" t="s">
        <v>570</v>
      </c>
      <c r="I3873" t="s">
        <v>31</v>
      </c>
      <c r="J3873" t="s">
        <v>7514</v>
      </c>
      <c r="K3873" t="s">
        <v>22</v>
      </c>
      <c r="L3873" t="s">
        <v>41</v>
      </c>
      <c r="M3873">
        <f t="shared" si="242"/>
        <v>0</v>
      </c>
      <c r="N3873" t="s">
        <v>24</v>
      </c>
      <c r="O3873" t="s">
        <v>7856</v>
      </c>
      <c r="P3873">
        <f t="shared" si="243"/>
        <v>22954.26</v>
      </c>
      <c r="Q3873">
        <v>26691</v>
      </c>
      <c r="R3873" t="e">
        <v>#VALUE!</v>
      </c>
      <c r="S3873" t="e">
        <f t="shared" si="244"/>
        <v>#VALUE!</v>
      </c>
    </row>
    <row r="3874" spans="1:19" x14ac:dyDescent="0.25">
      <c r="A3874" t="s">
        <v>16</v>
      </c>
      <c r="B3874" t="s">
        <v>157</v>
      </c>
      <c r="C3874">
        <v>2016</v>
      </c>
      <c r="D3874">
        <f t="shared" si="241"/>
        <v>114263.14</v>
      </c>
      <c r="E3874">
        <v>71000</v>
      </c>
      <c r="F3874" t="s">
        <v>1825</v>
      </c>
      <c r="G3874" t="s">
        <v>19</v>
      </c>
      <c r="H3874" t="s">
        <v>3504</v>
      </c>
      <c r="I3874" t="s">
        <v>72</v>
      </c>
      <c r="J3874" t="s">
        <v>22</v>
      </c>
      <c r="K3874" t="s">
        <v>136</v>
      </c>
      <c r="L3874" t="s">
        <v>23</v>
      </c>
      <c r="M3874">
        <f t="shared" si="242"/>
        <v>1</v>
      </c>
      <c r="N3874" t="s">
        <v>24</v>
      </c>
      <c r="O3874" t="s">
        <v>7857</v>
      </c>
      <c r="P3874">
        <f t="shared" si="243"/>
        <v>20941</v>
      </c>
      <c r="Q3874">
        <v>24350</v>
      </c>
      <c r="R3874">
        <v>385</v>
      </c>
      <c r="S3874">
        <f t="shared" si="244"/>
        <v>5</v>
      </c>
    </row>
    <row r="3875" spans="1:19" x14ac:dyDescent="0.25">
      <c r="A3875" t="s">
        <v>35</v>
      </c>
      <c r="B3875" t="s">
        <v>1268</v>
      </c>
      <c r="C3875">
        <v>2016</v>
      </c>
      <c r="D3875">
        <f t="shared" si="241"/>
        <v>134218.95600000001</v>
      </c>
      <c r="E3875">
        <v>83400</v>
      </c>
      <c r="F3875" t="s">
        <v>7858</v>
      </c>
      <c r="G3875" t="s">
        <v>29</v>
      </c>
      <c r="H3875" t="s">
        <v>1269</v>
      </c>
      <c r="I3875" t="s">
        <v>72</v>
      </c>
      <c r="J3875" t="s">
        <v>40</v>
      </c>
      <c r="K3875" t="s">
        <v>108</v>
      </c>
      <c r="L3875" t="s">
        <v>23</v>
      </c>
      <c r="M3875">
        <f t="shared" si="242"/>
        <v>1</v>
      </c>
      <c r="N3875" t="s">
        <v>24</v>
      </c>
      <c r="O3875" t="s">
        <v>603</v>
      </c>
      <c r="P3875">
        <f t="shared" si="243"/>
        <v>19345.7</v>
      </c>
      <c r="Q3875">
        <v>22495</v>
      </c>
      <c r="R3875">
        <v>235</v>
      </c>
      <c r="S3875">
        <f t="shared" si="244"/>
        <v>2</v>
      </c>
    </row>
    <row r="3876" spans="1:19" x14ac:dyDescent="0.25">
      <c r="A3876" t="s">
        <v>363</v>
      </c>
      <c r="B3876" t="s">
        <v>7859</v>
      </c>
      <c r="C3876">
        <v>2019</v>
      </c>
      <c r="D3876">
        <f t="shared" si="241"/>
        <v>119757.42676</v>
      </c>
      <c r="E3876">
        <v>74414</v>
      </c>
      <c r="F3876" t="s">
        <v>7860</v>
      </c>
      <c r="G3876" t="s">
        <v>29</v>
      </c>
      <c r="H3876" t="s">
        <v>874</v>
      </c>
      <c r="I3876" t="s">
        <v>95</v>
      </c>
      <c r="J3876" t="s">
        <v>22</v>
      </c>
      <c r="K3876" t="s">
        <v>146</v>
      </c>
      <c r="L3876" t="s">
        <v>41</v>
      </c>
      <c r="M3876">
        <f t="shared" si="242"/>
        <v>0</v>
      </c>
      <c r="N3876" t="s">
        <v>24</v>
      </c>
      <c r="O3876" t="s">
        <v>722</v>
      </c>
      <c r="P3876">
        <f t="shared" si="243"/>
        <v>22360</v>
      </c>
      <c r="Q3876">
        <v>26000</v>
      </c>
      <c r="R3876">
        <v>310</v>
      </c>
      <c r="S3876">
        <f t="shared" si="244"/>
        <v>3.6</v>
      </c>
    </row>
    <row r="3877" spans="1:19" x14ac:dyDescent="0.25">
      <c r="A3877" t="s">
        <v>16</v>
      </c>
      <c r="B3877" t="s">
        <v>1931</v>
      </c>
      <c r="C3877">
        <v>2010</v>
      </c>
      <c r="D3877">
        <f t="shared" si="241"/>
        <v>47984.081440000002</v>
      </c>
      <c r="E3877">
        <v>29816</v>
      </c>
      <c r="F3877" t="s">
        <v>7861</v>
      </c>
      <c r="G3877" t="s">
        <v>29</v>
      </c>
      <c r="H3877" t="s">
        <v>7862</v>
      </c>
      <c r="I3877" t="s">
        <v>134</v>
      </c>
      <c r="J3877" t="s">
        <v>22</v>
      </c>
      <c r="K3877" t="s">
        <v>22</v>
      </c>
      <c r="L3877" t="s">
        <v>41</v>
      </c>
      <c r="M3877">
        <f t="shared" si="242"/>
        <v>0</v>
      </c>
      <c r="N3877" t="s">
        <v>24</v>
      </c>
      <c r="O3877" t="s">
        <v>1376</v>
      </c>
      <c r="P3877">
        <f t="shared" si="243"/>
        <v>32680</v>
      </c>
      <c r="Q3877">
        <v>38000</v>
      </c>
      <c r="R3877">
        <v>540</v>
      </c>
      <c r="S3877">
        <f t="shared" si="244"/>
        <v>5.4</v>
      </c>
    </row>
    <row r="3878" spans="1:19" x14ac:dyDescent="0.25">
      <c r="A3878" t="s">
        <v>16</v>
      </c>
      <c r="B3878" t="s">
        <v>1603</v>
      </c>
      <c r="C3878">
        <v>2015</v>
      </c>
      <c r="D3878">
        <f t="shared" si="241"/>
        <v>110640.51566</v>
      </c>
      <c r="E3878">
        <v>68749</v>
      </c>
      <c r="F3878" t="s">
        <v>7863</v>
      </c>
      <c r="G3878" t="s">
        <v>245</v>
      </c>
      <c r="H3878" t="s">
        <v>4514</v>
      </c>
      <c r="I3878" t="s">
        <v>107</v>
      </c>
      <c r="J3878" t="s">
        <v>33</v>
      </c>
      <c r="K3878" t="s">
        <v>22</v>
      </c>
      <c r="L3878" t="s">
        <v>41</v>
      </c>
      <c r="M3878">
        <f t="shared" si="242"/>
        <v>0</v>
      </c>
      <c r="N3878" t="s">
        <v>24</v>
      </c>
      <c r="O3878" t="s">
        <v>437</v>
      </c>
      <c r="P3878">
        <f t="shared" si="243"/>
        <v>38700</v>
      </c>
      <c r="Q3878">
        <v>45000</v>
      </c>
      <c r="R3878">
        <v>440</v>
      </c>
      <c r="S3878">
        <f t="shared" si="244"/>
        <v>6.7</v>
      </c>
    </row>
    <row r="3879" spans="1:19" x14ac:dyDescent="0.25">
      <c r="A3879" t="s">
        <v>68</v>
      </c>
      <c r="B3879" t="s">
        <v>6947</v>
      </c>
      <c r="C3879">
        <v>2005</v>
      </c>
      <c r="D3879">
        <f t="shared" si="241"/>
        <v>306410.2893</v>
      </c>
      <c r="E3879">
        <v>190395</v>
      </c>
      <c r="F3879" t="s">
        <v>7864</v>
      </c>
      <c r="G3879" t="s">
        <v>29</v>
      </c>
      <c r="H3879" t="s">
        <v>1890</v>
      </c>
      <c r="I3879" t="s">
        <v>72</v>
      </c>
      <c r="J3879" t="s">
        <v>22</v>
      </c>
      <c r="K3879" t="s">
        <v>108</v>
      </c>
      <c r="L3879" t="s">
        <v>41</v>
      </c>
      <c r="M3879">
        <f t="shared" si="242"/>
        <v>0</v>
      </c>
      <c r="N3879" t="s">
        <v>24</v>
      </c>
      <c r="O3879" t="s">
        <v>989</v>
      </c>
      <c r="P3879">
        <f t="shared" si="243"/>
        <v>4300</v>
      </c>
      <c r="Q3879">
        <v>5000</v>
      </c>
      <c r="R3879">
        <v>184</v>
      </c>
      <c r="S3879">
        <f t="shared" si="244"/>
        <v>2.5</v>
      </c>
    </row>
    <row r="3880" spans="1:19" x14ac:dyDescent="0.25">
      <c r="A3880" t="s">
        <v>396</v>
      </c>
      <c r="B3880" t="s">
        <v>7865</v>
      </c>
      <c r="C3880">
        <v>2015</v>
      </c>
      <c r="D3880">
        <f t="shared" si="241"/>
        <v>54962.179680000001</v>
      </c>
      <c r="E3880">
        <v>34152</v>
      </c>
      <c r="F3880" t="s">
        <v>7866</v>
      </c>
      <c r="G3880" t="s">
        <v>29</v>
      </c>
      <c r="H3880" t="s">
        <v>7867</v>
      </c>
      <c r="I3880" t="s">
        <v>48</v>
      </c>
      <c r="J3880" t="s">
        <v>40</v>
      </c>
      <c r="K3880" t="s">
        <v>214</v>
      </c>
      <c r="L3880" t="s">
        <v>41</v>
      </c>
      <c r="M3880">
        <f t="shared" si="242"/>
        <v>0</v>
      </c>
      <c r="N3880" t="s">
        <v>24</v>
      </c>
      <c r="O3880" t="s">
        <v>7868</v>
      </c>
      <c r="P3880">
        <f t="shared" si="243"/>
        <v>159530</v>
      </c>
      <c r="Q3880">
        <v>185500</v>
      </c>
      <c r="R3880">
        <v>602</v>
      </c>
      <c r="S3880">
        <f t="shared" si="244"/>
        <v>5.2</v>
      </c>
    </row>
    <row r="3881" spans="1:19" x14ac:dyDescent="0.25">
      <c r="A3881" t="s">
        <v>97</v>
      </c>
      <c r="B3881" t="s">
        <v>5808</v>
      </c>
      <c r="C3881">
        <v>2007</v>
      </c>
      <c r="D3881">
        <f t="shared" si="241"/>
        <v>158565.05152000001</v>
      </c>
      <c r="E3881">
        <v>98528</v>
      </c>
      <c r="F3881" t="s">
        <v>7869</v>
      </c>
      <c r="G3881" t="s">
        <v>29</v>
      </c>
      <c r="H3881" t="s">
        <v>7480</v>
      </c>
      <c r="I3881" t="s">
        <v>247</v>
      </c>
      <c r="J3881" t="s">
        <v>118</v>
      </c>
      <c r="K3881" t="s">
        <v>33</v>
      </c>
      <c r="L3881" t="s">
        <v>23</v>
      </c>
      <c r="M3881">
        <f t="shared" si="242"/>
        <v>1</v>
      </c>
      <c r="N3881" t="s">
        <v>24</v>
      </c>
      <c r="O3881" t="s">
        <v>7870</v>
      </c>
      <c r="P3881">
        <f t="shared" si="243"/>
        <v>6407</v>
      </c>
      <c r="Q3881">
        <v>7450</v>
      </c>
      <c r="R3881">
        <v>158</v>
      </c>
      <c r="S3881">
        <f t="shared" si="244"/>
        <v>2.4</v>
      </c>
    </row>
    <row r="3882" spans="1:19" x14ac:dyDescent="0.25">
      <c r="A3882" t="s">
        <v>68</v>
      </c>
      <c r="B3882" t="s">
        <v>3453</v>
      </c>
      <c r="C3882">
        <v>2011</v>
      </c>
      <c r="D3882">
        <f t="shared" si="241"/>
        <v>147254.60999999999</v>
      </c>
      <c r="E3882">
        <v>91500</v>
      </c>
      <c r="F3882" t="s">
        <v>7871</v>
      </c>
      <c r="G3882" t="s">
        <v>29</v>
      </c>
      <c r="H3882" t="s">
        <v>479</v>
      </c>
      <c r="I3882" t="s">
        <v>21</v>
      </c>
      <c r="J3882" t="s">
        <v>40</v>
      </c>
      <c r="K3882" t="s">
        <v>146</v>
      </c>
      <c r="L3882" t="s">
        <v>23</v>
      </c>
      <c r="M3882">
        <f t="shared" si="242"/>
        <v>1</v>
      </c>
      <c r="N3882" t="s">
        <v>24</v>
      </c>
      <c r="O3882" t="s">
        <v>7872</v>
      </c>
      <c r="P3882">
        <f t="shared" si="243"/>
        <v>11695.14</v>
      </c>
      <c r="Q3882">
        <v>13599</v>
      </c>
      <c r="R3882">
        <v>300</v>
      </c>
      <c r="S3882">
        <f t="shared" si="244"/>
        <v>3</v>
      </c>
    </row>
    <row r="3883" spans="1:19" x14ac:dyDescent="0.25">
      <c r="A3883" t="s">
        <v>148</v>
      </c>
      <c r="B3883" t="s">
        <v>3194</v>
      </c>
      <c r="C3883">
        <v>2017</v>
      </c>
      <c r="D3883">
        <f t="shared" si="241"/>
        <v>81834.938999999998</v>
      </c>
      <c r="E3883">
        <v>50850</v>
      </c>
      <c r="F3883" t="s">
        <v>7873</v>
      </c>
      <c r="G3883" t="s">
        <v>29</v>
      </c>
      <c r="H3883" t="s">
        <v>3196</v>
      </c>
      <c r="I3883" t="s">
        <v>134</v>
      </c>
      <c r="J3883" t="s">
        <v>40</v>
      </c>
      <c r="K3883" t="s">
        <v>22</v>
      </c>
      <c r="L3883" t="s">
        <v>41</v>
      </c>
      <c r="M3883">
        <f t="shared" si="242"/>
        <v>0</v>
      </c>
      <c r="N3883" t="s">
        <v>24</v>
      </c>
      <c r="O3883" t="s">
        <v>1193</v>
      </c>
      <c r="P3883">
        <f t="shared" si="243"/>
        <v>31820</v>
      </c>
      <c r="Q3883">
        <v>37000</v>
      </c>
      <c r="R3883">
        <v>455</v>
      </c>
      <c r="S3883">
        <f t="shared" si="244"/>
        <v>6.2</v>
      </c>
    </row>
    <row r="3884" spans="1:19" x14ac:dyDescent="0.25">
      <c r="A3884" t="s">
        <v>857</v>
      </c>
      <c r="B3884" t="s">
        <v>1669</v>
      </c>
      <c r="C3884">
        <v>1999</v>
      </c>
      <c r="D3884">
        <f t="shared" si="241"/>
        <v>209214.2</v>
      </c>
      <c r="E3884">
        <v>130000</v>
      </c>
      <c r="F3884" t="s">
        <v>4097</v>
      </c>
      <c r="G3884" t="s">
        <v>29</v>
      </c>
      <c r="H3884" t="s">
        <v>1518</v>
      </c>
      <c r="I3884" t="s">
        <v>72</v>
      </c>
      <c r="J3884" t="s">
        <v>73</v>
      </c>
      <c r="K3884" t="s">
        <v>146</v>
      </c>
      <c r="L3884" t="s">
        <v>23</v>
      </c>
      <c r="M3884">
        <f t="shared" si="242"/>
        <v>1</v>
      </c>
      <c r="N3884" t="s">
        <v>24</v>
      </c>
      <c r="O3884" t="s">
        <v>621</v>
      </c>
      <c r="P3884">
        <f t="shared" si="243"/>
        <v>7740</v>
      </c>
      <c r="Q3884">
        <v>9000</v>
      </c>
      <c r="R3884">
        <v>140</v>
      </c>
      <c r="S3884">
        <f t="shared" si="244"/>
        <v>1.8</v>
      </c>
    </row>
    <row r="3885" spans="1:19" x14ac:dyDescent="0.25">
      <c r="A3885" t="s">
        <v>97</v>
      </c>
      <c r="B3885" t="s">
        <v>6282</v>
      </c>
      <c r="C3885">
        <v>2005</v>
      </c>
      <c r="D3885">
        <f t="shared" si="241"/>
        <v>320902.39600000001</v>
      </c>
      <c r="E3885">
        <v>199400</v>
      </c>
      <c r="F3885" t="s">
        <v>7874</v>
      </c>
      <c r="G3885" t="s">
        <v>29</v>
      </c>
      <c r="H3885" t="s">
        <v>1857</v>
      </c>
      <c r="I3885" t="s">
        <v>72</v>
      </c>
      <c r="J3885" t="s">
        <v>33</v>
      </c>
      <c r="K3885" t="s">
        <v>33</v>
      </c>
      <c r="L3885" t="s">
        <v>23</v>
      </c>
      <c r="M3885">
        <f t="shared" si="242"/>
        <v>1</v>
      </c>
      <c r="N3885" t="s">
        <v>24</v>
      </c>
      <c r="O3885" t="s">
        <v>726</v>
      </c>
      <c r="P3885">
        <f t="shared" si="243"/>
        <v>7310</v>
      </c>
      <c r="Q3885">
        <v>8500</v>
      </c>
      <c r="R3885">
        <v>282</v>
      </c>
      <c r="S3885">
        <f t="shared" si="244"/>
        <v>4.7</v>
      </c>
    </row>
    <row r="3886" spans="1:19" x14ac:dyDescent="0.25">
      <c r="A3886" t="s">
        <v>567</v>
      </c>
      <c r="B3886" t="s">
        <v>7875</v>
      </c>
      <c r="C3886">
        <v>2013</v>
      </c>
      <c r="D3886">
        <f t="shared" si="241"/>
        <v>135538.61480000001</v>
      </c>
      <c r="E3886">
        <v>84220</v>
      </c>
      <c r="F3886" t="s">
        <v>7876</v>
      </c>
      <c r="G3886" t="s">
        <v>29</v>
      </c>
      <c r="H3886" t="s">
        <v>208</v>
      </c>
      <c r="I3886" t="s">
        <v>21</v>
      </c>
      <c r="J3886" t="s">
        <v>118</v>
      </c>
      <c r="K3886" t="s">
        <v>33</v>
      </c>
      <c r="L3886" t="s">
        <v>23</v>
      </c>
      <c r="M3886">
        <f t="shared" si="242"/>
        <v>1</v>
      </c>
      <c r="N3886" t="s">
        <v>24</v>
      </c>
      <c r="O3886" t="s">
        <v>741</v>
      </c>
      <c r="P3886">
        <f t="shared" si="243"/>
        <v>22790</v>
      </c>
      <c r="Q3886">
        <v>26500</v>
      </c>
      <c r="R3886">
        <v>383</v>
      </c>
      <c r="S3886">
        <f t="shared" si="244"/>
        <v>5.7</v>
      </c>
    </row>
    <row r="3887" spans="1:19" x14ac:dyDescent="0.25">
      <c r="A3887" t="s">
        <v>120</v>
      </c>
      <c r="B3887" t="s">
        <v>3037</v>
      </c>
      <c r="C3887">
        <v>2016</v>
      </c>
      <c r="D3887">
        <f t="shared" si="241"/>
        <v>108276.3952</v>
      </c>
      <c r="E3887">
        <v>67280</v>
      </c>
      <c r="F3887" t="s">
        <v>7877</v>
      </c>
      <c r="G3887" t="s">
        <v>29</v>
      </c>
      <c r="H3887" t="s">
        <v>3039</v>
      </c>
      <c r="I3887" t="s">
        <v>48</v>
      </c>
      <c r="J3887" t="s">
        <v>118</v>
      </c>
      <c r="K3887" t="s">
        <v>22</v>
      </c>
      <c r="L3887" t="s">
        <v>41</v>
      </c>
      <c r="M3887">
        <f t="shared" si="242"/>
        <v>0</v>
      </c>
      <c r="N3887" t="s">
        <v>24</v>
      </c>
      <c r="O3887" t="s">
        <v>2535</v>
      </c>
      <c r="P3887">
        <f t="shared" si="243"/>
        <v>36119.14</v>
      </c>
      <c r="Q3887">
        <v>41999</v>
      </c>
      <c r="R3887">
        <v>449</v>
      </c>
      <c r="S3887">
        <f t="shared" si="244"/>
        <v>4.7</v>
      </c>
    </row>
    <row r="3888" spans="1:19" x14ac:dyDescent="0.25">
      <c r="A3888" t="s">
        <v>426</v>
      </c>
      <c r="B3888" t="s">
        <v>7878</v>
      </c>
      <c r="C3888">
        <v>2021</v>
      </c>
      <c r="D3888">
        <f t="shared" si="241"/>
        <v>26615.264920000001</v>
      </c>
      <c r="E3888">
        <v>16538</v>
      </c>
      <c r="F3888" t="s">
        <v>7879</v>
      </c>
      <c r="G3888" t="s">
        <v>29</v>
      </c>
      <c r="H3888" t="s">
        <v>1530</v>
      </c>
      <c r="I3888" t="s">
        <v>39</v>
      </c>
      <c r="J3888" t="s">
        <v>7880</v>
      </c>
      <c r="K3888" t="s">
        <v>1532</v>
      </c>
      <c r="L3888" t="s">
        <v>41</v>
      </c>
      <c r="M3888">
        <f t="shared" si="242"/>
        <v>0</v>
      </c>
      <c r="O3888" t="s">
        <v>7881</v>
      </c>
      <c r="P3888">
        <f t="shared" si="243"/>
        <v>22358.28</v>
      </c>
      <c r="Q3888">
        <v>25998</v>
      </c>
      <c r="R3888" t="e">
        <v>#VALUE!</v>
      </c>
      <c r="S3888">
        <f t="shared" si="244"/>
        <v>2</v>
      </c>
    </row>
    <row r="3889" spans="1:19" x14ac:dyDescent="0.25">
      <c r="A3889" t="s">
        <v>97</v>
      </c>
      <c r="B3889" t="s">
        <v>5997</v>
      </c>
      <c r="C3889">
        <v>2018</v>
      </c>
      <c r="D3889">
        <f t="shared" si="241"/>
        <v>106216.44</v>
      </c>
      <c r="E3889">
        <v>66000</v>
      </c>
      <c r="F3889" t="s">
        <v>432</v>
      </c>
      <c r="G3889" t="s">
        <v>29</v>
      </c>
      <c r="H3889" t="s">
        <v>1062</v>
      </c>
      <c r="I3889" t="s">
        <v>21</v>
      </c>
      <c r="J3889" t="s">
        <v>33</v>
      </c>
      <c r="K3889" t="s">
        <v>22</v>
      </c>
      <c r="L3889" t="s">
        <v>41</v>
      </c>
      <c r="M3889">
        <f t="shared" si="242"/>
        <v>0</v>
      </c>
      <c r="N3889" t="s">
        <v>24</v>
      </c>
      <c r="O3889" t="s">
        <v>2464</v>
      </c>
      <c r="P3889">
        <f t="shared" si="243"/>
        <v>43860</v>
      </c>
      <c r="Q3889">
        <v>51000</v>
      </c>
      <c r="R3889">
        <v>381</v>
      </c>
      <c r="S3889">
        <f t="shared" si="244"/>
        <v>5.7</v>
      </c>
    </row>
    <row r="3890" spans="1:19" x14ac:dyDescent="0.25">
      <c r="A3890" t="s">
        <v>363</v>
      </c>
      <c r="B3890" t="s">
        <v>2556</v>
      </c>
      <c r="C3890">
        <v>2018</v>
      </c>
      <c r="D3890">
        <f t="shared" si="241"/>
        <v>86019.222999999998</v>
      </c>
      <c r="E3890">
        <v>53450</v>
      </c>
      <c r="F3890" t="s">
        <v>7882</v>
      </c>
      <c r="G3890" t="s">
        <v>29</v>
      </c>
      <c r="H3890" t="s">
        <v>1808</v>
      </c>
      <c r="I3890" t="s">
        <v>165</v>
      </c>
      <c r="J3890" t="s">
        <v>118</v>
      </c>
      <c r="K3890" t="s">
        <v>146</v>
      </c>
      <c r="L3890" t="s">
        <v>41</v>
      </c>
      <c r="M3890">
        <f t="shared" si="242"/>
        <v>0</v>
      </c>
      <c r="N3890" t="s">
        <v>24</v>
      </c>
      <c r="O3890" t="s">
        <v>2783</v>
      </c>
      <c r="P3890">
        <f t="shared" si="243"/>
        <v>42999.14</v>
      </c>
      <c r="Q3890">
        <v>49999</v>
      </c>
      <c r="R3890">
        <v>420</v>
      </c>
      <c r="S3890">
        <f t="shared" si="244"/>
        <v>6.2</v>
      </c>
    </row>
    <row r="3891" spans="1:19" x14ac:dyDescent="0.25">
      <c r="A3891" t="s">
        <v>426</v>
      </c>
      <c r="B3891" t="s">
        <v>7883</v>
      </c>
      <c r="C3891">
        <v>2018</v>
      </c>
      <c r="D3891">
        <f t="shared" si="241"/>
        <v>101834.20718</v>
      </c>
      <c r="E3891">
        <v>63277</v>
      </c>
      <c r="F3891" t="s">
        <v>7884</v>
      </c>
      <c r="G3891" t="s">
        <v>29</v>
      </c>
      <c r="H3891" t="s">
        <v>2496</v>
      </c>
      <c r="I3891" t="s">
        <v>21</v>
      </c>
      <c r="J3891" t="s">
        <v>118</v>
      </c>
      <c r="K3891" t="s">
        <v>22</v>
      </c>
      <c r="L3891" t="s">
        <v>41</v>
      </c>
      <c r="M3891">
        <f t="shared" si="242"/>
        <v>0</v>
      </c>
      <c r="N3891" t="s">
        <v>24</v>
      </c>
      <c r="O3891" t="s">
        <v>2604</v>
      </c>
      <c r="P3891">
        <f t="shared" si="243"/>
        <v>17974</v>
      </c>
      <c r="Q3891">
        <v>20900</v>
      </c>
      <c r="R3891">
        <v>170</v>
      </c>
      <c r="S3891">
        <f t="shared" si="244"/>
        <v>1.8</v>
      </c>
    </row>
    <row r="3892" spans="1:19" x14ac:dyDescent="0.25">
      <c r="A3892" t="s">
        <v>130</v>
      </c>
      <c r="B3892" t="s">
        <v>7468</v>
      </c>
      <c r="C3892">
        <v>2020</v>
      </c>
      <c r="D3892">
        <f t="shared" si="241"/>
        <v>49728.606</v>
      </c>
      <c r="E3892">
        <v>30900</v>
      </c>
      <c r="F3892" t="s">
        <v>1465</v>
      </c>
      <c r="G3892" t="s">
        <v>29</v>
      </c>
      <c r="H3892" t="s">
        <v>719</v>
      </c>
      <c r="I3892" t="s">
        <v>72</v>
      </c>
      <c r="J3892" t="s">
        <v>61</v>
      </c>
      <c r="K3892" t="s">
        <v>33</v>
      </c>
      <c r="L3892" t="s">
        <v>41</v>
      </c>
      <c r="M3892">
        <f t="shared" si="242"/>
        <v>0</v>
      </c>
      <c r="N3892" t="s">
        <v>24</v>
      </c>
      <c r="O3892" t="s">
        <v>352</v>
      </c>
      <c r="P3892">
        <f t="shared" si="243"/>
        <v>18060</v>
      </c>
      <c r="Q3892">
        <v>21000</v>
      </c>
      <c r="R3892">
        <v>182</v>
      </c>
      <c r="S3892">
        <f t="shared" si="244"/>
        <v>2.5</v>
      </c>
    </row>
    <row r="3893" spans="1:19" x14ac:dyDescent="0.25">
      <c r="A3893" t="s">
        <v>120</v>
      </c>
      <c r="B3893" t="s">
        <v>2109</v>
      </c>
      <c r="C3893">
        <v>2019</v>
      </c>
      <c r="D3893">
        <f t="shared" si="241"/>
        <v>97934.776360000003</v>
      </c>
      <c r="E3893">
        <v>60854</v>
      </c>
      <c r="F3893" t="s">
        <v>7885</v>
      </c>
      <c r="G3893" t="s">
        <v>29</v>
      </c>
      <c r="H3893" t="s">
        <v>530</v>
      </c>
      <c r="I3893" t="s">
        <v>39</v>
      </c>
      <c r="J3893" t="s">
        <v>118</v>
      </c>
      <c r="K3893" t="s">
        <v>22</v>
      </c>
      <c r="L3893" t="s">
        <v>41</v>
      </c>
      <c r="M3893">
        <f t="shared" si="242"/>
        <v>0</v>
      </c>
      <c r="O3893" t="s">
        <v>7886</v>
      </c>
      <c r="P3893">
        <f t="shared" si="243"/>
        <v>21928.28</v>
      </c>
      <c r="Q3893">
        <v>25498</v>
      </c>
      <c r="R3893" t="e">
        <v>#VALUE!</v>
      </c>
      <c r="S3893">
        <f t="shared" si="244"/>
        <v>2</v>
      </c>
    </row>
    <row r="3894" spans="1:19" x14ac:dyDescent="0.25">
      <c r="A3894" t="s">
        <v>16</v>
      </c>
      <c r="B3894" t="s">
        <v>2652</v>
      </c>
      <c r="C3894">
        <v>2015</v>
      </c>
      <c r="D3894">
        <f t="shared" si="241"/>
        <v>136793.9</v>
      </c>
      <c r="E3894">
        <v>85000</v>
      </c>
      <c r="F3894" t="s">
        <v>1365</v>
      </c>
      <c r="G3894" t="s">
        <v>29</v>
      </c>
      <c r="H3894" t="s">
        <v>1642</v>
      </c>
      <c r="I3894" t="s">
        <v>21</v>
      </c>
      <c r="J3894" t="s">
        <v>118</v>
      </c>
      <c r="K3894" t="s">
        <v>22</v>
      </c>
      <c r="L3894" t="s">
        <v>41</v>
      </c>
      <c r="M3894">
        <f t="shared" si="242"/>
        <v>0</v>
      </c>
      <c r="N3894" t="s">
        <v>24</v>
      </c>
      <c r="O3894" t="s">
        <v>67</v>
      </c>
      <c r="P3894">
        <f t="shared" si="243"/>
        <v>26660</v>
      </c>
      <c r="Q3894">
        <v>31000</v>
      </c>
      <c r="R3894">
        <v>365</v>
      </c>
      <c r="S3894">
        <f t="shared" si="244"/>
        <v>3.5</v>
      </c>
    </row>
    <row r="3895" spans="1:19" x14ac:dyDescent="0.25">
      <c r="A3895" t="s">
        <v>97</v>
      </c>
      <c r="B3895" t="s">
        <v>7887</v>
      </c>
      <c r="C3895">
        <v>2016</v>
      </c>
      <c r="D3895">
        <f t="shared" si="241"/>
        <v>174017.93419999999</v>
      </c>
      <c r="E3895">
        <v>108130</v>
      </c>
      <c r="F3895" t="s">
        <v>7888</v>
      </c>
      <c r="G3895" t="s">
        <v>29</v>
      </c>
      <c r="H3895" t="s">
        <v>7889</v>
      </c>
      <c r="I3895" t="s">
        <v>107</v>
      </c>
      <c r="J3895" t="s">
        <v>33</v>
      </c>
      <c r="K3895" t="s">
        <v>487</v>
      </c>
      <c r="L3895" t="s">
        <v>41</v>
      </c>
      <c r="M3895">
        <f t="shared" si="242"/>
        <v>0</v>
      </c>
      <c r="N3895" t="s">
        <v>24</v>
      </c>
      <c r="O3895" t="s">
        <v>441</v>
      </c>
      <c r="P3895">
        <f t="shared" si="243"/>
        <v>15910</v>
      </c>
      <c r="Q3895">
        <v>18500</v>
      </c>
      <c r="R3895">
        <v>176</v>
      </c>
      <c r="S3895">
        <f t="shared" si="244"/>
        <v>2.5</v>
      </c>
    </row>
    <row r="3896" spans="1:19" x14ac:dyDescent="0.25">
      <c r="A3896" t="s">
        <v>97</v>
      </c>
      <c r="B3896" t="s">
        <v>7890</v>
      </c>
      <c r="C3896">
        <v>2023</v>
      </c>
      <c r="D3896">
        <f t="shared" si="241"/>
        <v>18346.475999999999</v>
      </c>
      <c r="E3896">
        <v>11400</v>
      </c>
      <c r="F3896" t="s">
        <v>7891</v>
      </c>
      <c r="G3896" t="s">
        <v>29</v>
      </c>
      <c r="H3896" t="s">
        <v>3431</v>
      </c>
      <c r="I3896" t="s">
        <v>72</v>
      </c>
      <c r="J3896" t="s">
        <v>73</v>
      </c>
      <c r="K3896" t="s">
        <v>22</v>
      </c>
      <c r="L3896" t="s">
        <v>41</v>
      </c>
      <c r="M3896">
        <f t="shared" si="242"/>
        <v>0</v>
      </c>
      <c r="N3896" t="s">
        <v>24</v>
      </c>
      <c r="O3896" t="s">
        <v>2540</v>
      </c>
      <c r="P3896">
        <f t="shared" si="243"/>
        <v>39560</v>
      </c>
      <c r="Q3896">
        <v>46000</v>
      </c>
      <c r="R3896">
        <v>270</v>
      </c>
      <c r="S3896">
        <f t="shared" si="244"/>
        <v>4</v>
      </c>
    </row>
    <row r="3897" spans="1:19" x14ac:dyDescent="0.25">
      <c r="A3897" t="s">
        <v>120</v>
      </c>
      <c r="B3897" t="s">
        <v>2913</v>
      </c>
      <c r="C3897">
        <v>2013</v>
      </c>
      <c r="D3897">
        <f t="shared" si="241"/>
        <v>101871.22199999999</v>
      </c>
      <c r="E3897">
        <v>63300</v>
      </c>
      <c r="F3897" t="s">
        <v>5276</v>
      </c>
      <c r="G3897" t="s">
        <v>29</v>
      </c>
      <c r="H3897" t="s">
        <v>2915</v>
      </c>
      <c r="I3897" t="s">
        <v>48</v>
      </c>
      <c r="J3897" t="s">
        <v>22</v>
      </c>
      <c r="K3897" t="s">
        <v>22</v>
      </c>
      <c r="L3897" t="s">
        <v>41</v>
      </c>
      <c r="M3897">
        <f t="shared" si="242"/>
        <v>0</v>
      </c>
      <c r="N3897" t="s">
        <v>24</v>
      </c>
      <c r="O3897" t="s">
        <v>685</v>
      </c>
      <c r="P3897">
        <f t="shared" si="243"/>
        <v>19608</v>
      </c>
      <c r="Q3897">
        <v>22800</v>
      </c>
      <c r="R3897">
        <v>362</v>
      </c>
      <c r="S3897">
        <f t="shared" si="244"/>
        <v>4.5999999999999996</v>
      </c>
    </row>
    <row r="3898" spans="1:19" x14ac:dyDescent="0.25">
      <c r="A3898" t="s">
        <v>79</v>
      </c>
      <c r="B3898" t="s">
        <v>840</v>
      </c>
      <c r="C3898">
        <v>2020</v>
      </c>
      <c r="D3898">
        <f t="shared" si="241"/>
        <v>44256.85</v>
      </c>
      <c r="E3898">
        <v>27500</v>
      </c>
      <c r="F3898" t="s">
        <v>7892</v>
      </c>
      <c r="H3898" t="s">
        <v>710</v>
      </c>
      <c r="I3898" t="s">
        <v>72</v>
      </c>
      <c r="J3898" t="s">
        <v>33</v>
      </c>
      <c r="K3898" t="s">
        <v>118</v>
      </c>
      <c r="L3898" t="s">
        <v>41</v>
      </c>
      <c r="M3898">
        <f t="shared" si="242"/>
        <v>0</v>
      </c>
      <c r="N3898" t="s">
        <v>24</v>
      </c>
      <c r="O3898" t="s">
        <v>2456</v>
      </c>
      <c r="P3898">
        <f t="shared" si="243"/>
        <v>37840</v>
      </c>
      <c r="Q3898">
        <v>44000</v>
      </c>
      <c r="R3898">
        <v>455</v>
      </c>
      <c r="S3898" t="e">
        <f t="shared" si="244"/>
        <v>#VALUE!</v>
      </c>
    </row>
    <row r="3899" spans="1:19" x14ac:dyDescent="0.25">
      <c r="A3899" t="s">
        <v>68</v>
      </c>
      <c r="B3899" t="s">
        <v>7893</v>
      </c>
      <c r="C3899">
        <v>2012</v>
      </c>
      <c r="D3899">
        <f t="shared" si="241"/>
        <v>197305.084</v>
      </c>
      <c r="E3899">
        <v>122600</v>
      </c>
      <c r="F3899" t="s">
        <v>7894</v>
      </c>
      <c r="G3899" t="s">
        <v>29</v>
      </c>
      <c r="H3899" t="s">
        <v>479</v>
      </c>
      <c r="I3899" t="s">
        <v>95</v>
      </c>
      <c r="J3899" t="s">
        <v>22</v>
      </c>
      <c r="K3899" t="s">
        <v>22</v>
      </c>
      <c r="L3899" t="s">
        <v>23</v>
      </c>
      <c r="M3899">
        <f t="shared" si="242"/>
        <v>1</v>
      </c>
      <c r="N3899" t="s">
        <v>24</v>
      </c>
      <c r="O3899" t="s">
        <v>1671</v>
      </c>
      <c r="P3899">
        <f t="shared" si="243"/>
        <v>11094</v>
      </c>
      <c r="Q3899">
        <v>12900</v>
      </c>
      <c r="R3899">
        <v>300</v>
      </c>
      <c r="S3899">
        <f t="shared" si="244"/>
        <v>3</v>
      </c>
    </row>
    <row r="3900" spans="1:19" x14ac:dyDescent="0.25">
      <c r="A3900" t="s">
        <v>125</v>
      </c>
      <c r="B3900" t="s">
        <v>7895</v>
      </c>
      <c r="C3900">
        <v>2006</v>
      </c>
      <c r="D3900">
        <f t="shared" si="241"/>
        <v>234263.57709999999</v>
      </c>
      <c r="E3900">
        <v>145565</v>
      </c>
      <c r="F3900" t="s">
        <v>7896</v>
      </c>
      <c r="G3900" t="s">
        <v>29</v>
      </c>
      <c r="H3900" t="s">
        <v>308</v>
      </c>
      <c r="I3900" t="s">
        <v>72</v>
      </c>
      <c r="J3900" t="s">
        <v>40</v>
      </c>
      <c r="K3900" t="s">
        <v>33</v>
      </c>
      <c r="L3900" t="s">
        <v>23</v>
      </c>
      <c r="M3900">
        <f t="shared" si="242"/>
        <v>1</v>
      </c>
      <c r="N3900" t="s">
        <v>24</v>
      </c>
      <c r="O3900" t="s">
        <v>152</v>
      </c>
      <c r="P3900">
        <f t="shared" si="243"/>
        <v>3870</v>
      </c>
      <c r="Q3900">
        <v>4500</v>
      </c>
      <c r="R3900">
        <v>250</v>
      </c>
      <c r="S3900">
        <f t="shared" si="244"/>
        <v>3.5</v>
      </c>
    </row>
    <row r="3901" spans="1:19" x14ac:dyDescent="0.25">
      <c r="A3901" t="s">
        <v>16</v>
      </c>
      <c r="B3901" t="s">
        <v>7109</v>
      </c>
      <c r="C3901">
        <v>2016</v>
      </c>
      <c r="D3901">
        <f t="shared" si="241"/>
        <v>107021.11</v>
      </c>
      <c r="E3901">
        <v>66500</v>
      </c>
      <c r="F3901" t="s">
        <v>4894</v>
      </c>
      <c r="G3901" t="s">
        <v>29</v>
      </c>
      <c r="H3901" t="s">
        <v>1049</v>
      </c>
      <c r="I3901" t="s">
        <v>21</v>
      </c>
      <c r="J3901" t="s">
        <v>118</v>
      </c>
      <c r="K3901" t="s">
        <v>33</v>
      </c>
      <c r="L3901" t="s">
        <v>41</v>
      </c>
      <c r="M3901">
        <f t="shared" si="242"/>
        <v>0</v>
      </c>
      <c r="N3901" t="s">
        <v>24</v>
      </c>
      <c r="O3901" t="s">
        <v>543</v>
      </c>
      <c r="P3901">
        <f t="shared" si="243"/>
        <v>23220</v>
      </c>
      <c r="Q3901">
        <v>27000</v>
      </c>
      <c r="R3901">
        <v>310</v>
      </c>
      <c r="S3901">
        <f t="shared" si="244"/>
        <v>3.5</v>
      </c>
    </row>
    <row r="3902" spans="1:19" x14ac:dyDescent="0.25">
      <c r="A3902" t="s">
        <v>68</v>
      </c>
      <c r="B3902" t="s">
        <v>6294</v>
      </c>
      <c r="C3902">
        <v>2017</v>
      </c>
      <c r="D3902">
        <f t="shared" si="241"/>
        <v>120700.5</v>
      </c>
      <c r="E3902">
        <v>75000</v>
      </c>
      <c r="F3902" t="s">
        <v>681</v>
      </c>
      <c r="G3902" t="s">
        <v>29</v>
      </c>
      <c r="H3902" t="s">
        <v>371</v>
      </c>
      <c r="I3902" t="s">
        <v>72</v>
      </c>
      <c r="J3902" t="s">
        <v>40</v>
      </c>
      <c r="K3902" t="s">
        <v>22</v>
      </c>
      <c r="L3902" t="s">
        <v>41</v>
      </c>
      <c r="M3902">
        <f t="shared" si="242"/>
        <v>0</v>
      </c>
      <c r="N3902" t="s">
        <v>24</v>
      </c>
      <c r="O3902" t="s">
        <v>231</v>
      </c>
      <c r="P3902">
        <f t="shared" si="243"/>
        <v>17200</v>
      </c>
      <c r="Q3902">
        <v>20000</v>
      </c>
      <c r="R3902">
        <v>248</v>
      </c>
      <c r="S3902">
        <f t="shared" si="244"/>
        <v>2</v>
      </c>
    </row>
    <row r="3903" spans="1:19" x14ac:dyDescent="0.25">
      <c r="A3903" t="s">
        <v>857</v>
      </c>
      <c r="B3903" t="s">
        <v>6623</v>
      </c>
      <c r="C3903">
        <v>2021</v>
      </c>
      <c r="D3903">
        <f t="shared" si="241"/>
        <v>39881.054539999997</v>
      </c>
      <c r="E3903">
        <v>24781</v>
      </c>
      <c r="F3903" t="s">
        <v>7897</v>
      </c>
      <c r="G3903" t="s">
        <v>29</v>
      </c>
      <c r="H3903" t="s">
        <v>1466</v>
      </c>
      <c r="I3903" t="s">
        <v>571</v>
      </c>
      <c r="J3903" t="s">
        <v>2016</v>
      </c>
      <c r="K3903" t="s">
        <v>22</v>
      </c>
      <c r="M3903">
        <f t="shared" si="242"/>
        <v>0</v>
      </c>
      <c r="O3903" t="s">
        <v>7898</v>
      </c>
      <c r="P3903">
        <f t="shared" si="243"/>
        <v>24932.26</v>
      </c>
      <c r="Q3903">
        <v>28991</v>
      </c>
      <c r="R3903" t="e">
        <v>#VALUE!</v>
      </c>
      <c r="S3903" t="e">
        <f t="shared" si="244"/>
        <v>#VALUE!</v>
      </c>
    </row>
    <row r="3904" spans="1:19" x14ac:dyDescent="0.25">
      <c r="A3904" t="s">
        <v>68</v>
      </c>
      <c r="B3904" t="s">
        <v>1746</v>
      </c>
      <c r="C3904">
        <v>2013</v>
      </c>
      <c r="D3904">
        <f t="shared" si="241"/>
        <v>107825.78</v>
      </c>
      <c r="E3904">
        <v>67000</v>
      </c>
      <c r="F3904" t="s">
        <v>4501</v>
      </c>
      <c r="G3904" t="s">
        <v>29</v>
      </c>
      <c r="H3904" t="s">
        <v>3862</v>
      </c>
      <c r="I3904" t="s">
        <v>72</v>
      </c>
      <c r="J3904" t="s">
        <v>61</v>
      </c>
      <c r="K3904" t="s">
        <v>22</v>
      </c>
      <c r="L3904" t="s">
        <v>23</v>
      </c>
      <c r="M3904">
        <f t="shared" si="242"/>
        <v>1</v>
      </c>
      <c r="N3904" t="s">
        <v>24</v>
      </c>
      <c r="O3904" t="s">
        <v>1201</v>
      </c>
      <c r="P3904">
        <f t="shared" si="243"/>
        <v>21070</v>
      </c>
      <c r="Q3904">
        <v>24500</v>
      </c>
      <c r="R3904">
        <v>555</v>
      </c>
      <c r="S3904">
        <f t="shared" si="244"/>
        <v>4.4000000000000004</v>
      </c>
    </row>
    <row r="3905" spans="1:19" x14ac:dyDescent="0.25">
      <c r="A3905" t="s">
        <v>50</v>
      </c>
      <c r="B3905" t="s">
        <v>183</v>
      </c>
      <c r="C3905">
        <v>2019</v>
      </c>
      <c r="D3905">
        <f t="shared" si="241"/>
        <v>39428.83</v>
      </c>
      <c r="E3905">
        <v>24500</v>
      </c>
      <c r="F3905" t="s">
        <v>6178</v>
      </c>
      <c r="G3905" t="s">
        <v>29</v>
      </c>
      <c r="H3905" t="s">
        <v>371</v>
      </c>
      <c r="I3905" t="s">
        <v>72</v>
      </c>
      <c r="J3905" t="s">
        <v>22</v>
      </c>
      <c r="K3905" t="s">
        <v>136</v>
      </c>
      <c r="L3905" t="s">
        <v>41</v>
      </c>
      <c r="M3905">
        <f t="shared" si="242"/>
        <v>0</v>
      </c>
      <c r="N3905" t="s">
        <v>24</v>
      </c>
      <c r="O3905" t="s">
        <v>67</v>
      </c>
      <c r="P3905">
        <f t="shared" si="243"/>
        <v>26660</v>
      </c>
      <c r="Q3905">
        <v>31000</v>
      </c>
      <c r="R3905">
        <v>248</v>
      </c>
      <c r="S3905">
        <f t="shared" si="244"/>
        <v>2</v>
      </c>
    </row>
    <row r="3906" spans="1:19" x14ac:dyDescent="0.25">
      <c r="A3906" t="s">
        <v>50</v>
      </c>
      <c r="B3906" t="s">
        <v>3999</v>
      </c>
      <c r="C3906">
        <v>2013</v>
      </c>
      <c r="D3906">
        <f t="shared" si="241"/>
        <v>60350.25</v>
      </c>
      <c r="E3906">
        <v>37500</v>
      </c>
      <c r="F3906" t="s">
        <v>3340</v>
      </c>
      <c r="G3906" t="s">
        <v>29</v>
      </c>
      <c r="H3906" t="s">
        <v>1694</v>
      </c>
      <c r="I3906" t="s">
        <v>48</v>
      </c>
      <c r="J3906" t="s">
        <v>22</v>
      </c>
      <c r="K3906" t="s">
        <v>22</v>
      </c>
      <c r="L3906" t="s">
        <v>41</v>
      </c>
      <c r="M3906">
        <f t="shared" si="242"/>
        <v>0</v>
      </c>
      <c r="N3906" t="s">
        <v>24</v>
      </c>
      <c r="O3906" t="s">
        <v>722</v>
      </c>
      <c r="P3906">
        <f t="shared" si="243"/>
        <v>22360</v>
      </c>
      <c r="Q3906">
        <v>26000</v>
      </c>
      <c r="R3906">
        <v>333</v>
      </c>
      <c r="S3906">
        <f t="shared" si="244"/>
        <v>3</v>
      </c>
    </row>
    <row r="3907" spans="1:19" x14ac:dyDescent="0.25">
      <c r="A3907" t="s">
        <v>130</v>
      </c>
      <c r="B3907" t="s">
        <v>579</v>
      </c>
      <c r="C3907">
        <v>2013</v>
      </c>
      <c r="D3907">
        <f t="shared" ref="D3907:D3970" si="245">E3907*1.60934</f>
        <v>162543.34</v>
      </c>
      <c r="E3907">
        <v>101000</v>
      </c>
      <c r="F3907" t="s">
        <v>2287</v>
      </c>
      <c r="G3907" t="s">
        <v>29</v>
      </c>
      <c r="H3907" t="s">
        <v>4733</v>
      </c>
      <c r="I3907" t="s">
        <v>107</v>
      </c>
      <c r="J3907" t="s">
        <v>118</v>
      </c>
      <c r="K3907" t="s">
        <v>22</v>
      </c>
      <c r="L3907" t="s">
        <v>41</v>
      </c>
      <c r="M3907">
        <f t="shared" ref="M3907:M3970" si="246">IF(ISNUMBER(SEARCH("At least 1 accident or damage reported", L3907)), 1, 0)</f>
        <v>0</v>
      </c>
      <c r="N3907" t="s">
        <v>24</v>
      </c>
      <c r="O3907" t="s">
        <v>3310</v>
      </c>
      <c r="P3907">
        <f t="shared" ref="P3907:P3970" si="247">Q3907*0.86</f>
        <v>50740</v>
      </c>
      <c r="Q3907">
        <v>59000</v>
      </c>
      <c r="R3907">
        <v>545</v>
      </c>
      <c r="S3907">
        <f t="shared" ref="S3907:S3970" si="248">VALUE(SUBSTITUTE(MID(H3907, SEARCH("L", H3907)-4, 4), "L", ""))</f>
        <v>3.8</v>
      </c>
    </row>
    <row r="3908" spans="1:19" x14ac:dyDescent="0.25">
      <c r="A3908" t="s">
        <v>79</v>
      </c>
      <c r="B3908" t="s">
        <v>2010</v>
      </c>
      <c r="C3908">
        <v>2020</v>
      </c>
      <c r="D3908">
        <f t="shared" si="245"/>
        <v>40233.5</v>
      </c>
      <c r="E3908">
        <v>25000</v>
      </c>
      <c r="F3908" t="s">
        <v>1037</v>
      </c>
      <c r="H3908" t="s">
        <v>1906</v>
      </c>
      <c r="I3908" t="s">
        <v>257</v>
      </c>
      <c r="J3908" t="s">
        <v>40</v>
      </c>
      <c r="K3908" t="s">
        <v>22</v>
      </c>
      <c r="L3908" t="s">
        <v>41</v>
      </c>
      <c r="M3908">
        <f t="shared" si="246"/>
        <v>0</v>
      </c>
      <c r="N3908" t="s">
        <v>24</v>
      </c>
      <c r="O3908" t="s">
        <v>4461</v>
      </c>
      <c r="P3908">
        <f t="shared" si="247"/>
        <v>42995.7</v>
      </c>
      <c r="Q3908">
        <v>49995</v>
      </c>
      <c r="R3908">
        <v>425</v>
      </c>
      <c r="S3908" t="e">
        <f t="shared" si="248"/>
        <v>#VALUE!</v>
      </c>
    </row>
    <row r="3909" spans="1:19" x14ac:dyDescent="0.25">
      <c r="A3909" t="s">
        <v>97</v>
      </c>
      <c r="B3909" t="s">
        <v>2440</v>
      </c>
      <c r="C3909">
        <v>2000</v>
      </c>
      <c r="D3909">
        <f t="shared" si="245"/>
        <v>394288.3</v>
      </c>
      <c r="E3909">
        <v>245000</v>
      </c>
      <c r="F3909" t="s">
        <v>5724</v>
      </c>
      <c r="G3909" t="s">
        <v>29</v>
      </c>
      <c r="H3909" t="s">
        <v>6890</v>
      </c>
      <c r="I3909" t="s">
        <v>72</v>
      </c>
      <c r="J3909" t="s">
        <v>22</v>
      </c>
      <c r="K3909" t="s">
        <v>146</v>
      </c>
      <c r="L3909" t="s">
        <v>23</v>
      </c>
      <c r="M3909">
        <f t="shared" si="246"/>
        <v>1</v>
      </c>
      <c r="N3909" t="s">
        <v>24</v>
      </c>
      <c r="O3909" t="s">
        <v>2216</v>
      </c>
      <c r="P3909">
        <f t="shared" si="247"/>
        <v>2150</v>
      </c>
      <c r="Q3909">
        <v>2500</v>
      </c>
      <c r="R3909">
        <v>200</v>
      </c>
      <c r="S3909">
        <f t="shared" si="248"/>
        <v>3</v>
      </c>
    </row>
    <row r="3910" spans="1:19" x14ac:dyDescent="0.25">
      <c r="A3910" t="s">
        <v>79</v>
      </c>
      <c r="B3910" t="s">
        <v>1904</v>
      </c>
      <c r="C3910">
        <v>2021</v>
      </c>
      <c r="D3910">
        <f t="shared" si="245"/>
        <v>79263.213680000001</v>
      </c>
      <c r="E3910">
        <v>49252</v>
      </c>
      <c r="F3910" t="s">
        <v>7899</v>
      </c>
      <c r="H3910" t="s">
        <v>1019</v>
      </c>
      <c r="I3910" t="s">
        <v>778</v>
      </c>
      <c r="J3910" t="s">
        <v>7900</v>
      </c>
      <c r="K3910" t="s">
        <v>22</v>
      </c>
      <c r="L3910" t="s">
        <v>41</v>
      </c>
      <c r="M3910">
        <f t="shared" si="246"/>
        <v>0</v>
      </c>
      <c r="O3910" t="s">
        <v>2374</v>
      </c>
      <c r="P3910">
        <f t="shared" si="247"/>
        <v>32679.14</v>
      </c>
      <c r="Q3910">
        <v>37999</v>
      </c>
      <c r="R3910" t="e">
        <v>#VALUE!</v>
      </c>
      <c r="S3910" t="e">
        <f t="shared" si="248"/>
        <v>#VALUE!</v>
      </c>
    </row>
    <row r="3911" spans="1:19" x14ac:dyDescent="0.25">
      <c r="A3911" t="s">
        <v>1831</v>
      </c>
      <c r="B3911" t="s">
        <v>7901</v>
      </c>
      <c r="C3911">
        <v>2016</v>
      </c>
      <c r="D3911">
        <f t="shared" si="245"/>
        <v>167072.02275999999</v>
      </c>
      <c r="E3911">
        <v>103814</v>
      </c>
      <c r="F3911" t="s">
        <v>7902</v>
      </c>
      <c r="G3911" t="s">
        <v>29</v>
      </c>
      <c r="H3911" t="s">
        <v>7903</v>
      </c>
      <c r="I3911" t="s">
        <v>21</v>
      </c>
      <c r="J3911" t="s">
        <v>118</v>
      </c>
      <c r="K3911" t="s">
        <v>22</v>
      </c>
      <c r="L3911" t="s">
        <v>23</v>
      </c>
      <c r="M3911">
        <f t="shared" si="246"/>
        <v>1</v>
      </c>
      <c r="N3911" t="s">
        <v>24</v>
      </c>
      <c r="O3911" t="s">
        <v>1887</v>
      </c>
      <c r="P3911">
        <f t="shared" si="247"/>
        <v>12895.699999999999</v>
      </c>
      <c r="Q3911">
        <v>14995</v>
      </c>
      <c r="R3911">
        <v>200</v>
      </c>
      <c r="S3911">
        <f t="shared" si="248"/>
        <v>1.6</v>
      </c>
    </row>
    <row r="3912" spans="1:19" x14ac:dyDescent="0.25">
      <c r="A3912" t="s">
        <v>97</v>
      </c>
      <c r="B3912" t="s">
        <v>7904</v>
      </c>
      <c r="C3912">
        <v>2021</v>
      </c>
      <c r="D3912">
        <f t="shared" si="245"/>
        <v>43452.18</v>
      </c>
      <c r="E3912">
        <v>27000</v>
      </c>
      <c r="F3912" t="s">
        <v>4271</v>
      </c>
      <c r="G3912" t="s">
        <v>29</v>
      </c>
      <c r="H3912" t="s">
        <v>3431</v>
      </c>
      <c r="I3912" t="s">
        <v>72</v>
      </c>
      <c r="J3912" t="s">
        <v>118</v>
      </c>
      <c r="K3912" t="s">
        <v>22</v>
      </c>
      <c r="L3912" t="s">
        <v>41</v>
      </c>
      <c r="M3912">
        <f t="shared" si="246"/>
        <v>0</v>
      </c>
      <c r="N3912" t="s">
        <v>24</v>
      </c>
      <c r="O3912" t="s">
        <v>3686</v>
      </c>
      <c r="P3912">
        <f t="shared" si="247"/>
        <v>41710</v>
      </c>
      <c r="Q3912">
        <v>48500</v>
      </c>
      <c r="R3912">
        <v>270</v>
      </c>
      <c r="S3912">
        <f t="shared" si="248"/>
        <v>4</v>
      </c>
    </row>
    <row r="3913" spans="1:19" x14ac:dyDescent="0.25">
      <c r="A3913" t="s">
        <v>68</v>
      </c>
      <c r="B3913" t="s">
        <v>6355</v>
      </c>
      <c r="C3913">
        <v>2021</v>
      </c>
      <c r="D3913">
        <f t="shared" si="245"/>
        <v>98076.398279999994</v>
      </c>
      <c r="E3913">
        <v>60942</v>
      </c>
      <c r="F3913" t="s">
        <v>7905</v>
      </c>
      <c r="G3913" t="s">
        <v>29</v>
      </c>
      <c r="H3913" t="s">
        <v>53</v>
      </c>
      <c r="I3913" t="s">
        <v>31</v>
      </c>
      <c r="J3913" t="s">
        <v>7906</v>
      </c>
      <c r="K3913" t="s">
        <v>22</v>
      </c>
      <c r="L3913" t="s">
        <v>41</v>
      </c>
      <c r="M3913">
        <f t="shared" si="246"/>
        <v>0</v>
      </c>
      <c r="N3913" t="s">
        <v>24</v>
      </c>
      <c r="O3913" t="s">
        <v>7907</v>
      </c>
      <c r="P3913">
        <f t="shared" si="247"/>
        <v>27593.1</v>
      </c>
      <c r="Q3913">
        <v>32085</v>
      </c>
      <c r="R3913" t="e">
        <v>#VALUE!</v>
      </c>
      <c r="S3913" t="e">
        <f t="shared" si="248"/>
        <v>#VALUE!</v>
      </c>
    </row>
    <row r="3914" spans="1:19" x14ac:dyDescent="0.25">
      <c r="A3914" t="s">
        <v>68</v>
      </c>
      <c r="B3914" t="s">
        <v>4318</v>
      </c>
      <c r="C3914">
        <v>2011</v>
      </c>
      <c r="D3914">
        <f t="shared" si="245"/>
        <v>162189.28520000001</v>
      </c>
      <c r="E3914">
        <v>100780</v>
      </c>
      <c r="F3914" t="s">
        <v>7908</v>
      </c>
      <c r="G3914" t="s">
        <v>29</v>
      </c>
      <c r="H3914" t="s">
        <v>479</v>
      </c>
      <c r="I3914" t="s">
        <v>95</v>
      </c>
      <c r="J3914" t="s">
        <v>33</v>
      </c>
      <c r="K3914" t="s">
        <v>22</v>
      </c>
      <c r="L3914" t="s">
        <v>23</v>
      </c>
      <c r="M3914">
        <f t="shared" si="246"/>
        <v>1</v>
      </c>
      <c r="N3914" t="s">
        <v>24</v>
      </c>
      <c r="O3914" t="s">
        <v>672</v>
      </c>
      <c r="P3914">
        <f t="shared" si="247"/>
        <v>10320</v>
      </c>
      <c r="Q3914">
        <v>12000</v>
      </c>
      <c r="R3914">
        <v>300</v>
      </c>
      <c r="S3914">
        <f t="shared" si="248"/>
        <v>3</v>
      </c>
    </row>
    <row r="3915" spans="1:19" x14ac:dyDescent="0.25">
      <c r="A3915" t="s">
        <v>79</v>
      </c>
      <c r="B3915" t="s">
        <v>4933</v>
      </c>
      <c r="C3915">
        <v>2018</v>
      </c>
      <c r="D3915">
        <f t="shared" si="245"/>
        <v>104607.1</v>
      </c>
      <c r="E3915">
        <v>65000</v>
      </c>
      <c r="F3915" t="s">
        <v>728</v>
      </c>
      <c r="H3915" t="s">
        <v>4277</v>
      </c>
      <c r="I3915" t="s">
        <v>72</v>
      </c>
      <c r="J3915" t="s">
        <v>40</v>
      </c>
      <c r="K3915" t="s">
        <v>22</v>
      </c>
      <c r="L3915" t="s">
        <v>41</v>
      </c>
      <c r="M3915">
        <f t="shared" si="246"/>
        <v>0</v>
      </c>
      <c r="N3915" t="s">
        <v>24</v>
      </c>
      <c r="O3915" t="s">
        <v>1058</v>
      </c>
      <c r="P3915">
        <f t="shared" si="247"/>
        <v>35260</v>
      </c>
      <c r="Q3915">
        <v>41000</v>
      </c>
      <c r="R3915">
        <v>518</v>
      </c>
      <c r="S3915" t="e">
        <f t="shared" si="248"/>
        <v>#VALUE!</v>
      </c>
    </row>
    <row r="3916" spans="1:19" x14ac:dyDescent="0.25">
      <c r="A3916" t="s">
        <v>35</v>
      </c>
      <c r="B3916" t="s">
        <v>1373</v>
      </c>
      <c r="C3916">
        <v>2012</v>
      </c>
      <c r="D3916">
        <f t="shared" si="245"/>
        <v>268759.77999999997</v>
      </c>
      <c r="E3916">
        <v>167000</v>
      </c>
      <c r="F3916" t="s">
        <v>5129</v>
      </c>
      <c r="G3916" t="s">
        <v>29</v>
      </c>
      <c r="H3916" t="s">
        <v>1375</v>
      </c>
      <c r="I3916" t="s">
        <v>72</v>
      </c>
      <c r="J3916" t="s">
        <v>22</v>
      </c>
      <c r="K3916" t="s">
        <v>146</v>
      </c>
      <c r="L3916" t="s">
        <v>23</v>
      </c>
      <c r="M3916">
        <f t="shared" si="246"/>
        <v>1</v>
      </c>
      <c r="N3916" t="s">
        <v>24</v>
      </c>
      <c r="O3916" t="s">
        <v>7909</v>
      </c>
      <c r="P3916">
        <f t="shared" si="247"/>
        <v>16744.2</v>
      </c>
      <c r="Q3916">
        <v>19470</v>
      </c>
      <c r="R3916">
        <v>301</v>
      </c>
      <c r="S3916">
        <f t="shared" si="248"/>
        <v>4.5999999999999996</v>
      </c>
    </row>
    <row r="3917" spans="1:19" x14ac:dyDescent="0.25">
      <c r="A3917" t="s">
        <v>148</v>
      </c>
      <c r="B3917" t="s">
        <v>6118</v>
      </c>
      <c r="C3917">
        <v>2008</v>
      </c>
      <c r="D3917">
        <f t="shared" si="245"/>
        <v>259103.74</v>
      </c>
      <c r="E3917">
        <v>161000</v>
      </c>
      <c r="F3917" t="s">
        <v>7028</v>
      </c>
      <c r="G3917" t="s">
        <v>29</v>
      </c>
      <c r="H3917" t="s">
        <v>6120</v>
      </c>
      <c r="I3917" t="s">
        <v>557</v>
      </c>
      <c r="J3917" t="s">
        <v>214</v>
      </c>
      <c r="K3917" t="s">
        <v>22</v>
      </c>
      <c r="L3917" t="s">
        <v>23</v>
      </c>
      <c r="M3917">
        <f t="shared" si="246"/>
        <v>1</v>
      </c>
      <c r="N3917" t="s">
        <v>24</v>
      </c>
      <c r="O3917" t="s">
        <v>783</v>
      </c>
      <c r="P3917">
        <f t="shared" si="247"/>
        <v>14620</v>
      </c>
      <c r="Q3917">
        <v>17000</v>
      </c>
      <c r="R3917">
        <v>390</v>
      </c>
      <c r="S3917">
        <f t="shared" si="248"/>
        <v>6</v>
      </c>
    </row>
    <row r="3918" spans="1:19" x14ac:dyDescent="0.25">
      <c r="A3918" t="s">
        <v>450</v>
      </c>
      <c r="B3918" t="s">
        <v>7021</v>
      </c>
      <c r="C3918">
        <v>2005</v>
      </c>
      <c r="D3918">
        <f t="shared" si="245"/>
        <v>145162.46799999999</v>
      </c>
      <c r="E3918">
        <v>90200</v>
      </c>
      <c r="F3918" t="s">
        <v>7910</v>
      </c>
      <c r="G3918" t="s">
        <v>29</v>
      </c>
      <c r="H3918" t="s">
        <v>7911</v>
      </c>
      <c r="I3918" t="s">
        <v>839</v>
      </c>
      <c r="J3918" t="s">
        <v>40</v>
      </c>
      <c r="K3918" t="s">
        <v>22</v>
      </c>
      <c r="L3918" t="s">
        <v>41</v>
      </c>
      <c r="M3918">
        <f t="shared" si="246"/>
        <v>0</v>
      </c>
      <c r="N3918" t="s">
        <v>24</v>
      </c>
      <c r="O3918" t="s">
        <v>2841</v>
      </c>
      <c r="P3918">
        <f t="shared" si="247"/>
        <v>10749.14</v>
      </c>
      <c r="Q3918">
        <v>12499</v>
      </c>
      <c r="R3918">
        <v>227</v>
      </c>
      <c r="S3918">
        <f t="shared" si="248"/>
        <v>2</v>
      </c>
    </row>
    <row r="3919" spans="1:19" x14ac:dyDescent="0.25">
      <c r="A3919" t="s">
        <v>426</v>
      </c>
      <c r="B3919" t="s">
        <v>7912</v>
      </c>
      <c r="C3919">
        <v>2012</v>
      </c>
      <c r="D3919">
        <f t="shared" si="245"/>
        <v>257285.18580000001</v>
      </c>
      <c r="E3919">
        <v>159870</v>
      </c>
      <c r="F3919" t="s">
        <v>7913</v>
      </c>
      <c r="G3919" t="s">
        <v>29</v>
      </c>
      <c r="H3919" t="s">
        <v>5347</v>
      </c>
      <c r="I3919" t="s">
        <v>72</v>
      </c>
      <c r="J3919" t="s">
        <v>118</v>
      </c>
      <c r="K3919" t="s">
        <v>146</v>
      </c>
      <c r="L3919" t="s">
        <v>23</v>
      </c>
      <c r="M3919">
        <f t="shared" si="246"/>
        <v>1</v>
      </c>
      <c r="N3919" t="s">
        <v>24</v>
      </c>
      <c r="O3919" t="s">
        <v>1501</v>
      </c>
      <c r="P3919">
        <f t="shared" si="247"/>
        <v>8385</v>
      </c>
      <c r="Q3919">
        <v>9750</v>
      </c>
      <c r="R3919">
        <v>170</v>
      </c>
      <c r="S3919">
        <f t="shared" si="248"/>
        <v>2.5</v>
      </c>
    </row>
    <row r="3920" spans="1:19" x14ac:dyDescent="0.25">
      <c r="A3920" t="s">
        <v>277</v>
      </c>
      <c r="B3920" t="s">
        <v>6361</v>
      </c>
      <c r="C3920">
        <v>1996</v>
      </c>
      <c r="D3920">
        <f t="shared" si="245"/>
        <v>61154.92</v>
      </c>
      <c r="E3920">
        <v>38000</v>
      </c>
      <c r="F3920" t="s">
        <v>4987</v>
      </c>
      <c r="G3920" t="s">
        <v>136</v>
      </c>
      <c r="H3920" t="s">
        <v>136</v>
      </c>
      <c r="I3920" t="s">
        <v>107</v>
      </c>
      <c r="J3920" t="s">
        <v>40</v>
      </c>
      <c r="K3920" t="s">
        <v>33</v>
      </c>
      <c r="M3920">
        <f t="shared" si="246"/>
        <v>0</v>
      </c>
      <c r="O3920" t="s">
        <v>1510</v>
      </c>
      <c r="P3920">
        <f t="shared" si="247"/>
        <v>64500</v>
      </c>
      <c r="Q3920">
        <v>75000</v>
      </c>
      <c r="R3920" t="e">
        <v>#VALUE!</v>
      </c>
      <c r="S3920" t="e">
        <f t="shared" si="248"/>
        <v>#VALUE!</v>
      </c>
    </row>
    <row r="3921" spans="1:19" x14ac:dyDescent="0.25">
      <c r="A3921" t="s">
        <v>50</v>
      </c>
      <c r="B3921" t="s">
        <v>7914</v>
      </c>
      <c r="C3921">
        <v>2022</v>
      </c>
      <c r="D3921">
        <f t="shared" si="245"/>
        <v>23415.897000000001</v>
      </c>
      <c r="E3921">
        <v>14550</v>
      </c>
      <c r="F3921" t="s">
        <v>7915</v>
      </c>
      <c r="G3921" t="s">
        <v>46</v>
      </c>
      <c r="H3921" t="s">
        <v>7916</v>
      </c>
      <c r="I3921" t="s">
        <v>48</v>
      </c>
      <c r="J3921" t="s">
        <v>61</v>
      </c>
      <c r="K3921" t="s">
        <v>108</v>
      </c>
      <c r="L3921" t="s">
        <v>41</v>
      </c>
      <c r="M3921">
        <f t="shared" si="246"/>
        <v>0</v>
      </c>
      <c r="N3921" t="s">
        <v>24</v>
      </c>
      <c r="O3921" t="s">
        <v>3331</v>
      </c>
      <c r="P3921">
        <f t="shared" si="247"/>
        <v>35690</v>
      </c>
      <c r="Q3921">
        <v>41500</v>
      </c>
      <c r="R3921">
        <v>201</v>
      </c>
      <c r="S3921">
        <f t="shared" si="248"/>
        <v>2</v>
      </c>
    </row>
    <row r="3922" spans="1:19" x14ac:dyDescent="0.25">
      <c r="A3922" t="s">
        <v>43</v>
      </c>
      <c r="B3922" t="s">
        <v>6896</v>
      </c>
      <c r="C3922">
        <v>2018</v>
      </c>
      <c r="D3922">
        <f t="shared" si="245"/>
        <v>61154.92</v>
      </c>
      <c r="E3922">
        <v>38000</v>
      </c>
      <c r="F3922" t="s">
        <v>4987</v>
      </c>
      <c r="G3922" t="s">
        <v>29</v>
      </c>
      <c r="H3922" t="s">
        <v>106</v>
      </c>
      <c r="I3922" t="s">
        <v>72</v>
      </c>
      <c r="J3922" t="s">
        <v>214</v>
      </c>
      <c r="K3922" t="s">
        <v>118</v>
      </c>
      <c r="L3922" t="s">
        <v>41</v>
      </c>
      <c r="M3922">
        <f t="shared" si="246"/>
        <v>0</v>
      </c>
      <c r="N3922" t="s">
        <v>24</v>
      </c>
      <c r="O3922" t="s">
        <v>675</v>
      </c>
      <c r="P3922">
        <f t="shared" si="247"/>
        <v>27520</v>
      </c>
      <c r="Q3922">
        <v>32000</v>
      </c>
      <c r="R3922">
        <v>400</v>
      </c>
      <c r="S3922">
        <f t="shared" si="248"/>
        <v>3</v>
      </c>
    </row>
    <row r="3923" spans="1:19" x14ac:dyDescent="0.25">
      <c r="A3923" t="s">
        <v>148</v>
      </c>
      <c r="B3923" t="s">
        <v>6160</v>
      </c>
      <c r="C3923">
        <v>2002</v>
      </c>
      <c r="D3923">
        <f t="shared" si="245"/>
        <v>57155.710099999997</v>
      </c>
      <c r="E3923">
        <v>35515</v>
      </c>
      <c r="F3923" t="s">
        <v>7917</v>
      </c>
      <c r="G3923" t="s">
        <v>29</v>
      </c>
      <c r="H3923" t="s">
        <v>4383</v>
      </c>
      <c r="I3923" t="s">
        <v>454</v>
      </c>
      <c r="J3923" t="s">
        <v>61</v>
      </c>
      <c r="K3923" t="s">
        <v>22</v>
      </c>
      <c r="L3923" t="s">
        <v>23</v>
      </c>
      <c r="M3923">
        <f t="shared" si="246"/>
        <v>1</v>
      </c>
      <c r="N3923" t="s">
        <v>24</v>
      </c>
      <c r="O3923" t="s">
        <v>352</v>
      </c>
      <c r="P3923">
        <f t="shared" si="247"/>
        <v>18060</v>
      </c>
      <c r="Q3923">
        <v>21000</v>
      </c>
      <c r="R3923">
        <v>310</v>
      </c>
      <c r="S3923">
        <f t="shared" si="248"/>
        <v>5.7</v>
      </c>
    </row>
    <row r="3924" spans="1:19" x14ac:dyDescent="0.25">
      <c r="A3924" t="s">
        <v>857</v>
      </c>
      <c r="B3924" t="s">
        <v>7918</v>
      </c>
      <c r="C3924">
        <v>1993</v>
      </c>
      <c r="D3924">
        <f t="shared" si="245"/>
        <v>151599.82800000001</v>
      </c>
      <c r="E3924">
        <v>94200</v>
      </c>
      <c r="F3924" t="s">
        <v>7919</v>
      </c>
      <c r="G3924" t="s">
        <v>136</v>
      </c>
      <c r="H3924" t="s">
        <v>136</v>
      </c>
      <c r="I3924" t="s">
        <v>72</v>
      </c>
      <c r="J3924" t="s">
        <v>33</v>
      </c>
      <c r="K3924" t="s">
        <v>136</v>
      </c>
      <c r="L3924" t="s">
        <v>23</v>
      </c>
      <c r="M3924">
        <f t="shared" si="246"/>
        <v>1</v>
      </c>
      <c r="N3924" t="s">
        <v>24</v>
      </c>
      <c r="O3924" t="s">
        <v>2216</v>
      </c>
      <c r="P3924">
        <f t="shared" si="247"/>
        <v>2150</v>
      </c>
      <c r="Q3924">
        <v>2500</v>
      </c>
      <c r="R3924" t="e">
        <v>#VALUE!</v>
      </c>
      <c r="S3924" t="e">
        <f t="shared" si="248"/>
        <v>#VALUE!</v>
      </c>
    </row>
    <row r="3925" spans="1:19" x14ac:dyDescent="0.25">
      <c r="A3925" t="s">
        <v>120</v>
      </c>
      <c r="B3925" t="s">
        <v>6093</v>
      </c>
      <c r="C3925">
        <v>2008</v>
      </c>
      <c r="D3925">
        <f t="shared" si="245"/>
        <v>53591.021999999997</v>
      </c>
      <c r="E3925">
        <v>33300</v>
      </c>
      <c r="F3925" t="s">
        <v>2887</v>
      </c>
      <c r="G3925" t="s">
        <v>29</v>
      </c>
      <c r="H3925" t="s">
        <v>955</v>
      </c>
      <c r="I3925" t="s">
        <v>48</v>
      </c>
      <c r="J3925" t="s">
        <v>118</v>
      </c>
      <c r="K3925" t="s">
        <v>146</v>
      </c>
      <c r="L3925" t="s">
        <v>41</v>
      </c>
      <c r="M3925">
        <f t="shared" si="246"/>
        <v>0</v>
      </c>
      <c r="N3925" t="s">
        <v>24</v>
      </c>
      <c r="O3925" t="s">
        <v>3369</v>
      </c>
      <c r="P3925">
        <f t="shared" si="247"/>
        <v>29670</v>
      </c>
      <c r="Q3925">
        <v>34500</v>
      </c>
      <c r="R3925">
        <v>382</v>
      </c>
      <c r="S3925">
        <f t="shared" si="248"/>
        <v>5.5</v>
      </c>
    </row>
    <row r="3926" spans="1:19" x14ac:dyDescent="0.25">
      <c r="A3926" t="s">
        <v>120</v>
      </c>
      <c r="B3926" t="s">
        <v>2993</v>
      </c>
      <c r="C3926">
        <v>2016</v>
      </c>
      <c r="D3926">
        <f t="shared" si="245"/>
        <v>145144.76525999999</v>
      </c>
      <c r="E3926">
        <v>90189</v>
      </c>
      <c r="F3926" t="s">
        <v>7920</v>
      </c>
      <c r="G3926" t="s">
        <v>29</v>
      </c>
      <c r="H3926" t="s">
        <v>475</v>
      </c>
      <c r="I3926" t="s">
        <v>72</v>
      </c>
      <c r="J3926" t="s">
        <v>118</v>
      </c>
      <c r="K3926" t="s">
        <v>136</v>
      </c>
      <c r="L3926" t="s">
        <v>23</v>
      </c>
      <c r="M3926">
        <f t="shared" si="246"/>
        <v>1</v>
      </c>
      <c r="N3926" t="s">
        <v>24</v>
      </c>
      <c r="O3926" t="s">
        <v>522</v>
      </c>
      <c r="P3926">
        <f t="shared" si="247"/>
        <v>15475.699999999999</v>
      </c>
      <c r="Q3926">
        <v>17995</v>
      </c>
      <c r="R3926">
        <v>241</v>
      </c>
      <c r="S3926">
        <f t="shared" si="248"/>
        <v>2</v>
      </c>
    </row>
    <row r="3927" spans="1:19" x14ac:dyDescent="0.25">
      <c r="A3927" t="s">
        <v>84</v>
      </c>
      <c r="B3927" t="s">
        <v>1408</v>
      </c>
      <c r="C3927">
        <v>2023</v>
      </c>
      <c r="D3927">
        <f t="shared" si="245"/>
        <v>1847.52232</v>
      </c>
      <c r="E3927">
        <v>1148</v>
      </c>
      <c r="F3927" t="s">
        <v>7921</v>
      </c>
      <c r="G3927" t="s">
        <v>29</v>
      </c>
      <c r="H3927" t="s">
        <v>1748</v>
      </c>
      <c r="I3927" t="s">
        <v>39</v>
      </c>
      <c r="J3927" t="s">
        <v>7922</v>
      </c>
      <c r="K3927" t="s">
        <v>813</v>
      </c>
      <c r="L3927" t="s">
        <v>41</v>
      </c>
      <c r="M3927">
        <f t="shared" si="246"/>
        <v>0</v>
      </c>
      <c r="O3927" t="s">
        <v>7923</v>
      </c>
      <c r="P3927">
        <f t="shared" si="247"/>
        <v>166034.18</v>
      </c>
      <c r="Q3927">
        <v>193063</v>
      </c>
      <c r="R3927" t="e">
        <v>#VALUE!</v>
      </c>
      <c r="S3927" t="e">
        <f t="shared" si="248"/>
        <v>#VALUE!</v>
      </c>
    </row>
    <row r="3928" spans="1:19" x14ac:dyDescent="0.25">
      <c r="A3928" t="s">
        <v>120</v>
      </c>
      <c r="B3928" t="s">
        <v>7924</v>
      </c>
      <c r="C3928">
        <v>2001</v>
      </c>
      <c r="D3928">
        <f t="shared" si="245"/>
        <v>95755.73</v>
      </c>
      <c r="E3928">
        <v>59500</v>
      </c>
      <c r="F3928" t="s">
        <v>5624</v>
      </c>
      <c r="G3928" t="s">
        <v>29</v>
      </c>
      <c r="H3928" t="s">
        <v>3361</v>
      </c>
      <c r="I3928" t="s">
        <v>134</v>
      </c>
      <c r="J3928" t="s">
        <v>40</v>
      </c>
      <c r="K3928" t="s">
        <v>146</v>
      </c>
      <c r="L3928" t="s">
        <v>41</v>
      </c>
      <c r="M3928">
        <f t="shared" si="246"/>
        <v>0</v>
      </c>
      <c r="N3928" t="s">
        <v>24</v>
      </c>
      <c r="O3928" t="s">
        <v>319</v>
      </c>
      <c r="P3928">
        <f t="shared" si="247"/>
        <v>5590</v>
      </c>
      <c r="Q3928">
        <v>6500</v>
      </c>
      <c r="R3928">
        <v>215</v>
      </c>
      <c r="S3928">
        <f t="shared" si="248"/>
        <v>3.2</v>
      </c>
    </row>
    <row r="3929" spans="1:19" x14ac:dyDescent="0.25">
      <c r="A3929" t="s">
        <v>16</v>
      </c>
      <c r="B3929" t="s">
        <v>802</v>
      </c>
      <c r="C3929">
        <v>2017</v>
      </c>
      <c r="D3929">
        <f t="shared" si="245"/>
        <v>215651.56</v>
      </c>
      <c r="E3929">
        <v>134000</v>
      </c>
      <c r="F3929" t="s">
        <v>1490</v>
      </c>
      <c r="G3929" t="s">
        <v>29</v>
      </c>
      <c r="H3929" t="s">
        <v>1049</v>
      </c>
      <c r="I3929" t="s">
        <v>72</v>
      </c>
      <c r="J3929" t="s">
        <v>61</v>
      </c>
      <c r="K3929" t="s">
        <v>33</v>
      </c>
      <c r="L3929" t="s">
        <v>41</v>
      </c>
      <c r="M3929">
        <f t="shared" si="246"/>
        <v>0</v>
      </c>
      <c r="N3929" t="s">
        <v>24</v>
      </c>
      <c r="O3929" t="s">
        <v>741</v>
      </c>
      <c r="P3929">
        <f t="shared" si="247"/>
        <v>22790</v>
      </c>
      <c r="Q3929">
        <v>26500</v>
      </c>
      <c r="R3929">
        <v>310</v>
      </c>
      <c r="S3929">
        <f t="shared" si="248"/>
        <v>3.5</v>
      </c>
    </row>
    <row r="3930" spans="1:19" x14ac:dyDescent="0.25">
      <c r="A3930" t="s">
        <v>1831</v>
      </c>
      <c r="B3930" t="s">
        <v>4086</v>
      </c>
      <c r="C3930">
        <v>2014</v>
      </c>
      <c r="D3930">
        <f t="shared" si="245"/>
        <v>138855.46453999999</v>
      </c>
      <c r="E3930">
        <v>86281</v>
      </c>
      <c r="F3930" t="s">
        <v>7925</v>
      </c>
      <c r="G3930" t="s">
        <v>29</v>
      </c>
      <c r="H3930" t="s">
        <v>506</v>
      </c>
      <c r="I3930" t="s">
        <v>21</v>
      </c>
      <c r="J3930" t="s">
        <v>22</v>
      </c>
      <c r="K3930" t="s">
        <v>22</v>
      </c>
      <c r="L3930" t="s">
        <v>41</v>
      </c>
      <c r="M3930">
        <f t="shared" si="246"/>
        <v>0</v>
      </c>
      <c r="N3930" t="s">
        <v>24</v>
      </c>
      <c r="O3930" t="s">
        <v>1948</v>
      </c>
      <c r="P3930">
        <f t="shared" si="247"/>
        <v>16254</v>
      </c>
      <c r="Q3930">
        <v>18900</v>
      </c>
      <c r="R3930">
        <v>288</v>
      </c>
      <c r="S3930">
        <f t="shared" si="248"/>
        <v>3.6</v>
      </c>
    </row>
    <row r="3931" spans="1:19" x14ac:dyDescent="0.25">
      <c r="A3931" t="s">
        <v>277</v>
      </c>
      <c r="B3931" t="s">
        <v>6966</v>
      </c>
      <c r="C3931">
        <v>2020</v>
      </c>
      <c r="D3931">
        <f t="shared" si="245"/>
        <v>55650.977200000001</v>
      </c>
      <c r="E3931">
        <v>34580</v>
      </c>
      <c r="F3931" t="s">
        <v>7926</v>
      </c>
      <c r="G3931" t="s">
        <v>29</v>
      </c>
      <c r="H3931" t="s">
        <v>394</v>
      </c>
      <c r="I3931" t="s">
        <v>72</v>
      </c>
      <c r="J3931" t="s">
        <v>22</v>
      </c>
      <c r="K3931" t="s">
        <v>214</v>
      </c>
      <c r="L3931" t="s">
        <v>41</v>
      </c>
      <c r="M3931">
        <f t="shared" si="246"/>
        <v>0</v>
      </c>
      <c r="N3931" t="s">
        <v>24</v>
      </c>
      <c r="O3931" t="s">
        <v>7380</v>
      </c>
      <c r="P3931">
        <f t="shared" si="247"/>
        <v>48160</v>
      </c>
      <c r="Q3931">
        <v>56000</v>
      </c>
      <c r="R3931">
        <v>335</v>
      </c>
      <c r="S3931">
        <f t="shared" si="248"/>
        <v>3</v>
      </c>
    </row>
    <row r="3932" spans="1:19" x14ac:dyDescent="0.25">
      <c r="A3932" t="s">
        <v>26</v>
      </c>
      <c r="B3932" t="s">
        <v>2027</v>
      </c>
      <c r="C3932">
        <v>2007</v>
      </c>
      <c r="D3932">
        <f t="shared" si="245"/>
        <v>233354.3</v>
      </c>
      <c r="E3932">
        <v>145000</v>
      </c>
      <c r="F3932" t="s">
        <v>4748</v>
      </c>
      <c r="G3932" t="s">
        <v>29</v>
      </c>
      <c r="H3932" t="s">
        <v>7927</v>
      </c>
      <c r="I3932" t="s">
        <v>72</v>
      </c>
      <c r="J3932" t="s">
        <v>40</v>
      </c>
      <c r="K3932" t="s">
        <v>33</v>
      </c>
      <c r="L3932" t="s">
        <v>23</v>
      </c>
      <c r="M3932">
        <f t="shared" si="246"/>
        <v>1</v>
      </c>
      <c r="N3932" t="s">
        <v>24</v>
      </c>
      <c r="O3932" t="s">
        <v>1977</v>
      </c>
      <c r="P3932">
        <f t="shared" si="247"/>
        <v>3612</v>
      </c>
      <c r="Q3932">
        <v>4200</v>
      </c>
      <c r="R3932">
        <v>242</v>
      </c>
      <c r="S3932">
        <f t="shared" si="248"/>
        <v>3.3</v>
      </c>
    </row>
    <row r="3933" spans="1:19" x14ac:dyDescent="0.25">
      <c r="A3933" t="s">
        <v>857</v>
      </c>
      <c r="B3933" t="s">
        <v>7928</v>
      </c>
      <c r="C3933">
        <v>2021</v>
      </c>
      <c r="D3933">
        <f t="shared" si="245"/>
        <v>18888.82358</v>
      </c>
      <c r="E3933">
        <v>11737</v>
      </c>
      <c r="F3933" t="s">
        <v>7929</v>
      </c>
      <c r="G3933" t="s">
        <v>29</v>
      </c>
      <c r="H3933" t="s">
        <v>860</v>
      </c>
      <c r="I3933" t="s">
        <v>571</v>
      </c>
      <c r="J3933" t="s">
        <v>3007</v>
      </c>
      <c r="K3933" t="s">
        <v>7930</v>
      </c>
      <c r="L3933" t="s">
        <v>41</v>
      </c>
      <c r="M3933">
        <f t="shared" si="246"/>
        <v>0</v>
      </c>
      <c r="N3933" t="s">
        <v>24</v>
      </c>
      <c r="O3933" t="s">
        <v>7931</v>
      </c>
      <c r="P3933">
        <f t="shared" si="247"/>
        <v>28970.82</v>
      </c>
      <c r="Q3933">
        <v>33687</v>
      </c>
      <c r="R3933" t="e">
        <v>#VALUE!</v>
      </c>
      <c r="S3933" t="e">
        <f t="shared" si="248"/>
        <v>#VALUE!</v>
      </c>
    </row>
    <row r="3934" spans="1:19" x14ac:dyDescent="0.25">
      <c r="A3934" t="s">
        <v>79</v>
      </c>
      <c r="B3934" t="s">
        <v>3681</v>
      </c>
      <c r="C3934">
        <v>2020</v>
      </c>
      <c r="D3934">
        <f t="shared" si="245"/>
        <v>41094.496899999998</v>
      </c>
      <c r="E3934">
        <v>25535</v>
      </c>
      <c r="F3934" t="s">
        <v>7932</v>
      </c>
      <c r="H3934" t="s">
        <v>4957</v>
      </c>
      <c r="I3934" t="s">
        <v>72</v>
      </c>
      <c r="J3934" t="s">
        <v>118</v>
      </c>
      <c r="K3934" t="s">
        <v>146</v>
      </c>
      <c r="L3934" t="s">
        <v>41</v>
      </c>
      <c r="M3934">
        <f t="shared" si="246"/>
        <v>0</v>
      </c>
      <c r="N3934" t="s">
        <v>24</v>
      </c>
      <c r="O3934" t="s">
        <v>7933</v>
      </c>
      <c r="P3934">
        <f t="shared" si="247"/>
        <v>59313.34</v>
      </c>
      <c r="Q3934">
        <v>68969</v>
      </c>
      <c r="R3934">
        <v>778</v>
      </c>
      <c r="S3934" t="e">
        <f t="shared" si="248"/>
        <v>#VALUE!</v>
      </c>
    </row>
    <row r="3935" spans="1:19" x14ac:dyDescent="0.25">
      <c r="A3935" t="s">
        <v>210</v>
      </c>
      <c r="B3935" t="s">
        <v>2266</v>
      </c>
      <c r="C3935">
        <v>2016</v>
      </c>
      <c r="D3935">
        <f t="shared" si="245"/>
        <v>108628.84066</v>
      </c>
      <c r="E3935">
        <v>67499</v>
      </c>
      <c r="F3935" t="s">
        <v>7934</v>
      </c>
      <c r="G3935" t="s">
        <v>29</v>
      </c>
      <c r="H3935" t="s">
        <v>540</v>
      </c>
      <c r="I3935" t="s">
        <v>134</v>
      </c>
      <c r="J3935" t="s">
        <v>146</v>
      </c>
      <c r="K3935" t="s">
        <v>22</v>
      </c>
      <c r="L3935" t="s">
        <v>41</v>
      </c>
      <c r="M3935">
        <f t="shared" si="246"/>
        <v>0</v>
      </c>
      <c r="N3935" t="s">
        <v>24</v>
      </c>
      <c r="O3935" t="s">
        <v>1225</v>
      </c>
      <c r="P3935">
        <f t="shared" si="247"/>
        <v>23650</v>
      </c>
      <c r="Q3935">
        <v>27500</v>
      </c>
      <c r="R3935">
        <v>285</v>
      </c>
      <c r="S3935">
        <f t="shared" si="248"/>
        <v>3.6</v>
      </c>
    </row>
    <row r="3936" spans="1:19" x14ac:dyDescent="0.25">
      <c r="A3936" t="s">
        <v>97</v>
      </c>
      <c r="B3936" t="s">
        <v>7935</v>
      </c>
      <c r="C3936">
        <v>2004</v>
      </c>
      <c r="D3936">
        <f t="shared" si="245"/>
        <v>354779.00300000003</v>
      </c>
      <c r="E3936">
        <v>220450</v>
      </c>
      <c r="F3936" t="s">
        <v>7936</v>
      </c>
      <c r="G3936" t="s">
        <v>29</v>
      </c>
      <c r="H3936" t="s">
        <v>4861</v>
      </c>
      <c r="I3936" t="s">
        <v>72</v>
      </c>
      <c r="J3936" t="s">
        <v>33</v>
      </c>
      <c r="K3936" t="s">
        <v>33</v>
      </c>
      <c r="L3936" t="s">
        <v>41</v>
      </c>
      <c r="M3936">
        <f t="shared" si="246"/>
        <v>0</v>
      </c>
      <c r="N3936" t="s">
        <v>24</v>
      </c>
      <c r="O3936" t="s">
        <v>7937</v>
      </c>
      <c r="P3936">
        <f t="shared" si="247"/>
        <v>7353</v>
      </c>
      <c r="Q3936">
        <v>8550</v>
      </c>
      <c r="R3936">
        <v>245</v>
      </c>
      <c r="S3936">
        <f t="shared" si="248"/>
        <v>4</v>
      </c>
    </row>
    <row r="3937" spans="1:19" x14ac:dyDescent="0.25">
      <c r="A3937" t="s">
        <v>148</v>
      </c>
      <c r="B3937" t="s">
        <v>5393</v>
      </c>
      <c r="C3937">
        <v>2018</v>
      </c>
      <c r="D3937">
        <f t="shared" si="245"/>
        <v>32508.668000000001</v>
      </c>
      <c r="E3937">
        <v>20200</v>
      </c>
      <c r="F3937" t="s">
        <v>234</v>
      </c>
      <c r="G3937" t="s">
        <v>29</v>
      </c>
      <c r="H3937" t="s">
        <v>164</v>
      </c>
      <c r="I3937" t="s">
        <v>21</v>
      </c>
      <c r="J3937" t="s">
        <v>61</v>
      </c>
      <c r="K3937" t="s">
        <v>33</v>
      </c>
      <c r="L3937" t="s">
        <v>23</v>
      </c>
      <c r="M3937">
        <f t="shared" si="246"/>
        <v>1</v>
      </c>
      <c r="N3937" t="s">
        <v>24</v>
      </c>
      <c r="O3937" t="s">
        <v>3831</v>
      </c>
      <c r="P3937">
        <f t="shared" si="247"/>
        <v>36937</v>
      </c>
      <c r="Q3937">
        <v>42950</v>
      </c>
      <c r="R3937">
        <v>355</v>
      </c>
      <c r="S3937">
        <f t="shared" si="248"/>
        <v>5.3</v>
      </c>
    </row>
    <row r="3938" spans="1:19" x14ac:dyDescent="0.25">
      <c r="A3938" t="s">
        <v>110</v>
      </c>
      <c r="B3938" t="s">
        <v>4848</v>
      </c>
      <c r="C3938">
        <v>2000</v>
      </c>
      <c r="D3938">
        <f t="shared" si="245"/>
        <v>64373.599999999999</v>
      </c>
      <c r="E3938">
        <v>40000</v>
      </c>
      <c r="F3938" t="s">
        <v>330</v>
      </c>
      <c r="G3938" t="s">
        <v>29</v>
      </c>
      <c r="H3938" t="s">
        <v>4849</v>
      </c>
      <c r="I3938" t="s">
        <v>247</v>
      </c>
      <c r="J3938" t="s">
        <v>40</v>
      </c>
      <c r="K3938" t="s">
        <v>146</v>
      </c>
      <c r="L3938" t="s">
        <v>41</v>
      </c>
      <c r="M3938">
        <f t="shared" si="246"/>
        <v>0</v>
      </c>
      <c r="N3938" t="s">
        <v>24</v>
      </c>
      <c r="O3938" t="s">
        <v>5213</v>
      </c>
      <c r="P3938">
        <f t="shared" si="247"/>
        <v>13244</v>
      </c>
      <c r="Q3938">
        <v>15400</v>
      </c>
      <c r="R3938">
        <v>290</v>
      </c>
      <c r="S3938">
        <f t="shared" si="248"/>
        <v>4</v>
      </c>
    </row>
    <row r="3939" spans="1:19" x14ac:dyDescent="0.25">
      <c r="A3939" t="s">
        <v>120</v>
      </c>
      <c r="B3939" t="s">
        <v>7938</v>
      </c>
      <c r="C3939">
        <v>2015</v>
      </c>
      <c r="D3939">
        <f t="shared" si="245"/>
        <v>129230.00199999999</v>
      </c>
      <c r="E3939">
        <v>80300</v>
      </c>
      <c r="F3939" t="s">
        <v>6705</v>
      </c>
      <c r="G3939" t="s">
        <v>29</v>
      </c>
      <c r="H3939" t="s">
        <v>7939</v>
      </c>
      <c r="I3939" t="s">
        <v>48</v>
      </c>
      <c r="J3939" t="s">
        <v>22</v>
      </c>
      <c r="K3939" t="s">
        <v>22</v>
      </c>
      <c r="L3939" t="s">
        <v>23</v>
      </c>
      <c r="M3939">
        <f t="shared" si="246"/>
        <v>1</v>
      </c>
      <c r="N3939" t="s">
        <v>24</v>
      </c>
      <c r="O3939" t="s">
        <v>1463</v>
      </c>
      <c r="P3939">
        <f t="shared" si="247"/>
        <v>18920</v>
      </c>
      <c r="Q3939">
        <v>22000</v>
      </c>
      <c r="R3939">
        <v>355</v>
      </c>
      <c r="S3939">
        <f t="shared" si="248"/>
        <v>2</v>
      </c>
    </row>
    <row r="3940" spans="1:19" x14ac:dyDescent="0.25">
      <c r="A3940" t="s">
        <v>68</v>
      </c>
      <c r="B3940" t="s">
        <v>6294</v>
      </c>
      <c r="C3940">
        <v>2017</v>
      </c>
      <c r="D3940">
        <f t="shared" si="245"/>
        <v>101629.821</v>
      </c>
      <c r="E3940">
        <v>63150</v>
      </c>
      <c r="F3940" t="s">
        <v>7940</v>
      </c>
      <c r="G3940" t="s">
        <v>29</v>
      </c>
      <c r="H3940" t="s">
        <v>371</v>
      </c>
      <c r="I3940" t="s">
        <v>72</v>
      </c>
      <c r="J3940" t="s">
        <v>118</v>
      </c>
      <c r="K3940" t="s">
        <v>146</v>
      </c>
      <c r="L3940" t="s">
        <v>41</v>
      </c>
      <c r="M3940">
        <f t="shared" si="246"/>
        <v>0</v>
      </c>
      <c r="N3940" t="s">
        <v>24</v>
      </c>
      <c r="O3940" t="s">
        <v>1635</v>
      </c>
      <c r="P3940">
        <f t="shared" si="247"/>
        <v>18490</v>
      </c>
      <c r="Q3940">
        <v>21500</v>
      </c>
      <c r="R3940">
        <v>248</v>
      </c>
      <c r="S3940">
        <f t="shared" si="248"/>
        <v>2</v>
      </c>
    </row>
    <row r="3941" spans="1:19" x14ac:dyDescent="0.25">
      <c r="A3941" t="s">
        <v>426</v>
      </c>
      <c r="B3941" t="s">
        <v>7941</v>
      </c>
      <c r="C3941">
        <v>2018</v>
      </c>
      <c r="D3941">
        <f t="shared" si="245"/>
        <v>77586.281399999993</v>
      </c>
      <c r="E3941">
        <v>48210</v>
      </c>
      <c r="F3941" t="s">
        <v>4736</v>
      </c>
      <c r="G3941" t="s">
        <v>29</v>
      </c>
      <c r="H3941" t="s">
        <v>7338</v>
      </c>
      <c r="I3941" t="s">
        <v>107</v>
      </c>
      <c r="J3941" t="s">
        <v>61</v>
      </c>
      <c r="K3941" t="s">
        <v>22</v>
      </c>
      <c r="L3941" t="s">
        <v>41</v>
      </c>
      <c r="M3941">
        <f t="shared" si="246"/>
        <v>0</v>
      </c>
      <c r="N3941" t="s">
        <v>24</v>
      </c>
      <c r="O3941" t="s">
        <v>1922</v>
      </c>
      <c r="P3941">
        <f t="shared" si="247"/>
        <v>21499.14</v>
      </c>
      <c r="Q3941">
        <v>24999</v>
      </c>
      <c r="R3941">
        <v>276</v>
      </c>
      <c r="S3941">
        <f t="shared" si="248"/>
        <v>3.6</v>
      </c>
    </row>
    <row r="3942" spans="1:19" x14ac:dyDescent="0.25">
      <c r="A3942" t="s">
        <v>130</v>
      </c>
      <c r="B3942" t="s">
        <v>7161</v>
      </c>
      <c r="C3942">
        <v>2012</v>
      </c>
      <c r="D3942">
        <f t="shared" si="245"/>
        <v>185651.85305999999</v>
      </c>
      <c r="E3942">
        <v>115359</v>
      </c>
      <c r="F3942" t="s">
        <v>7942</v>
      </c>
      <c r="G3942" t="s">
        <v>29</v>
      </c>
      <c r="H3942" t="s">
        <v>2321</v>
      </c>
      <c r="I3942" t="s">
        <v>72</v>
      </c>
      <c r="J3942" t="s">
        <v>22</v>
      </c>
      <c r="K3942" t="s">
        <v>22</v>
      </c>
      <c r="L3942" t="s">
        <v>41</v>
      </c>
      <c r="M3942">
        <f t="shared" si="246"/>
        <v>0</v>
      </c>
      <c r="N3942" t="s">
        <v>24</v>
      </c>
      <c r="O3942" t="s">
        <v>639</v>
      </c>
      <c r="P3942">
        <f t="shared" si="247"/>
        <v>8557</v>
      </c>
      <c r="Q3942">
        <v>9950</v>
      </c>
      <c r="R3942">
        <v>188</v>
      </c>
      <c r="S3942">
        <f t="shared" si="248"/>
        <v>1.6</v>
      </c>
    </row>
    <row r="3943" spans="1:19" x14ac:dyDescent="0.25">
      <c r="A3943" t="s">
        <v>450</v>
      </c>
      <c r="B3943" t="s">
        <v>4407</v>
      </c>
      <c r="C3943">
        <v>2018</v>
      </c>
      <c r="D3943">
        <f t="shared" si="245"/>
        <v>145807.81333999999</v>
      </c>
      <c r="E3943">
        <v>90601</v>
      </c>
      <c r="F3943" t="s">
        <v>7943</v>
      </c>
      <c r="G3943" t="s">
        <v>29</v>
      </c>
      <c r="H3943" t="s">
        <v>3776</v>
      </c>
      <c r="I3943" t="s">
        <v>521</v>
      </c>
      <c r="J3943" t="s">
        <v>118</v>
      </c>
      <c r="K3943" t="s">
        <v>146</v>
      </c>
      <c r="L3943" t="s">
        <v>41</v>
      </c>
      <c r="M3943">
        <f t="shared" si="246"/>
        <v>0</v>
      </c>
      <c r="N3943" t="s">
        <v>24</v>
      </c>
      <c r="O3943" t="s">
        <v>722</v>
      </c>
      <c r="P3943">
        <f t="shared" si="247"/>
        <v>22360</v>
      </c>
      <c r="Q3943">
        <v>26000</v>
      </c>
      <c r="R3943">
        <v>152</v>
      </c>
      <c r="S3943">
        <f t="shared" si="248"/>
        <v>2</v>
      </c>
    </row>
    <row r="3944" spans="1:19" x14ac:dyDescent="0.25">
      <c r="A3944" t="s">
        <v>68</v>
      </c>
      <c r="B3944" t="s">
        <v>673</v>
      </c>
      <c r="C3944">
        <v>2000</v>
      </c>
      <c r="D3944">
        <f t="shared" si="245"/>
        <v>212754.74799999999</v>
      </c>
      <c r="E3944">
        <v>132200</v>
      </c>
      <c r="F3944" t="s">
        <v>7944</v>
      </c>
      <c r="G3944" t="s">
        <v>29</v>
      </c>
      <c r="H3944" t="s">
        <v>7945</v>
      </c>
      <c r="I3944" t="s">
        <v>134</v>
      </c>
      <c r="J3944" t="s">
        <v>40</v>
      </c>
      <c r="K3944" t="s">
        <v>22</v>
      </c>
      <c r="L3944" t="s">
        <v>41</v>
      </c>
      <c r="M3944">
        <f t="shared" si="246"/>
        <v>0</v>
      </c>
      <c r="N3944" t="s">
        <v>24</v>
      </c>
      <c r="O3944" t="s">
        <v>4638</v>
      </c>
      <c r="P3944">
        <f t="shared" si="247"/>
        <v>23134</v>
      </c>
      <c r="Q3944">
        <v>26900</v>
      </c>
      <c r="R3944">
        <v>400</v>
      </c>
      <c r="S3944">
        <f t="shared" si="248"/>
        <v>5</v>
      </c>
    </row>
    <row r="3945" spans="1:19" x14ac:dyDescent="0.25">
      <c r="A3945" t="s">
        <v>120</v>
      </c>
      <c r="B3945" t="s">
        <v>6241</v>
      </c>
      <c r="C3945">
        <v>2023</v>
      </c>
      <c r="D3945">
        <f t="shared" si="245"/>
        <v>6437.36</v>
      </c>
      <c r="E3945">
        <v>4000</v>
      </c>
      <c r="F3945" t="s">
        <v>1367</v>
      </c>
      <c r="G3945" t="s">
        <v>245</v>
      </c>
      <c r="H3945" t="s">
        <v>7946</v>
      </c>
      <c r="I3945" t="s">
        <v>191</v>
      </c>
      <c r="J3945" t="s">
        <v>118</v>
      </c>
      <c r="K3945" t="s">
        <v>22</v>
      </c>
      <c r="L3945" t="s">
        <v>41</v>
      </c>
      <c r="M3945">
        <f t="shared" si="246"/>
        <v>0</v>
      </c>
      <c r="N3945" t="s">
        <v>24</v>
      </c>
      <c r="O3945" t="s">
        <v>730</v>
      </c>
      <c r="P3945">
        <f t="shared" si="247"/>
        <v>55900</v>
      </c>
      <c r="Q3945">
        <v>65000</v>
      </c>
      <c r="R3945">
        <v>211</v>
      </c>
      <c r="S3945">
        <f t="shared" si="248"/>
        <v>2</v>
      </c>
    </row>
    <row r="3946" spans="1:19" x14ac:dyDescent="0.25">
      <c r="A3946" t="s">
        <v>426</v>
      </c>
      <c r="B3946" t="s">
        <v>7947</v>
      </c>
      <c r="C3946">
        <v>2019</v>
      </c>
      <c r="D3946">
        <f t="shared" si="245"/>
        <v>51498.879999999997</v>
      </c>
      <c r="E3946">
        <v>32000</v>
      </c>
      <c r="F3946" t="s">
        <v>1174</v>
      </c>
      <c r="G3946" t="s">
        <v>29</v>
      </c>
      <c r="H3946" t="s">
        <v>3900</v>
      </c>
      <c r="I3946" t="s">
        <v>107</v>
      </c>
      <c r="J3946" t="s">
        <v>33</v>
      </c>
      <c r="K3946" t="s">
        <v>22</v>
      </c>
      <c r="L3946" t="s">
        <v>41</v>
      </c>
      <c r="M3946">
        <f t="shared" si="246"/>
        <v>0</v>
      </c>
      <c r="N3946" t="s">
        <v>24</v>
      </c>
      <c r="O3946" t="s">
        <v>6396</v>
      </c>
      <c r="P3946">
        <f t="shared" si="247"/>
        <v>28165</v>
      </c>
      <c r="Q3946">
        <v>32750</v>
      </c>
      <c r="R3946">
        <v>174</v>
      </c>
      <c r="S3946">
        <f t="shared" si="248"/>
        <v>2</v>
      </c>
    </row>
    <row r="3947" spans="1:19" x14ac:dyDescent="0.25">
      <c r="A3947" t="s">
        <v>268</v>
      </c>
      <c r="B3947" t="s">
        <v>2436</v>
      </c>
      <c r="C3947">
        <v>2016</v>
      </c>
      <c r="D3947">
        <f t="shared" si="245"/>
        <v>152999.95379999999</v>
      </c>
      <c r="E3947">
        <v>95070</v>
      </c>
      <c r="F3947" t="s">
        <v>7948</v>
      </c>
      <c r="G3947" t="s">
        <v>29</v>
      </c>
      <c r="H3947" t="s">
        <v>2437</v>
      </c>
      <c r="I3947" t="s">
        <v>21</v>
      </c>
      <c r="J3947" t="s">
        <v>40</v>
      </c>
      <c r="K3947" t="s">
        <v>22</v>
      </c>
      <c r="L3947" t="s">
        <v>41</v>
      </c>
      <c r="M3947">
        <f t="shared" si="246"/>
        <v>0</v>
      </c>
      <c r="N3947" t="s">
        <v>24</v>
      </c>
      <c r="O3947" t="s">
        <v>7949</v>
      </c>
      <c r="P3947">
        <f t="shared" si="247"/>
        <v>10965</v>
      </c>
      <c r="Q3947">
        <v>12750</v>
      </c>
      <c r="R3947">
        <v>181</v>
      </c>
      <c r="S3947">
        <f t="shared" si="248"/>
        <v>1.6</v>
      </c>
    </row>
    <row r="3948" spans="1:19" x14ac:dyDescent="0.25">
      <c r="A3948" t="s">
        <v>130</v>
      </c>
      <c r="B3948" t="s">
        <v>3009</v>
      </c>
      <c r="C3948">
        <v>2017</v>
      </c>
      <c r="D3948">
        <f t="shared" si="245"/>
        <v>238182.32</v>
      </c>
      <c r="E3948">
        <v>148000</v>
      </c>
      <c r="F3948" t="s">
        <v>3604</v>
      </c>
      <c r="G3948" t="s">
        <v>29</v>
      </c>
      <c r="H3948" t="s">
        <v>1610</v>
      </c>
      <c r="I3948" t="s">
        <v>72</v>
      </c>
      <c r="J3948" t="s">
        <v>118</v>
      </c>
      <c r="K3948" t="s">
        <v>136</v>
      </c>
      <c r="L3948" t="s">
        <v>41</v>
      </c>
      <c r="M3948">
        <f t="shared" si="246"/>
        <v>0</v>
      </c>
      <c r="N3948" t="s">
        <v>24</v>
      </c>
      <c r="O3948" t="s">
        <v>2056</v>
      </c>
      <c r="P3948">
        <f t="shared" si="247"/>
        <v>11180</v>
      </c>
      <c r="Q3948">
        <v>13000</v>
      </c>
      <c r="R3948">
        <v>170</v>
      </c>
      <c r="S3948">
        <f t="shared" si="248"/>
        <v>2.5</v>
      </c>
    </row>
    <row r="3949" spans="1:19" x14ac:dyDescent="0.25">
      <c r="A3949" t="s">
        <v>35</v>
      </c>
      <c r="B3949" t="s">
        <v>2286</v>
      </c>
      <c r="C3949">
        <v>2014</v>
      </c>
      <c r="D3949">
        <f t="shared" si="245"/>
        <v>202002.74746000001</v>
      </c>
      <c r="E3949">
        <v>125519</v>
      </c>
      <c r="F3949" t="s">
        <v>7950</v>
      </c>
      <c r="G3949" t="s">
        <v>46</v>
      </c>
      <c r="H3949" t="s">
        <v>2288</v>
      </c>
      <c r="I3949" t="s">
        <v>521</v>
      </c>
      <c r="J3949" t="s">
        <v>22</v>
      </c>
      <c r="K3949" t="s">
        <v>22</v>
      </c>
      <c r="L3949" t="s">
        <v>23</v>
      </c>
      <c r="M3949">
        <f t="shared" si="246"/>
        <v>1</v>
      </c>
      <c r="N3949" t="s">
        <v>24</v>
      </c>
      <c r="O3949" t="s">
        <v>1236</v>
      </c>
      <c r="P3949">
        <f t="shared" si="247"/>
        <v>13760</v>
      </c>
      <c r="Q3949">
        <v>16000</v>
      </c>
      <c r="R3949">
        <v>134</v>
      </c>
      <c r="S3949">
        <f t="shared" si="248"/>
        <v>1.8</v>
      </c>
    </row>
    <row r="3950" spans="1:19" x14ac:dyDescent="0.25">
      <c r="A3950" t="s">
        <v>43</v>
      </c>
      <c r="B3950" t="s">
        <v>1043</v>
      </c>
      <c r="C3950">
        <v>2013</v>
      </c>
      <c r="D3950">
        <f t="shared" si="245"/>
        <v>144840.6</v>
      </c>
      <c r="E3950">
        <v>90000</v>
      </c>
      <c r="F3950" t="s">
        <v>2624</v>
      </c>
      <c r="G3950" t="s">
        <v>29</v>
      </c>
      <c r="H3950" t="s">
        <v>1045</v>
      </c>
      <c r="I3950" t="s">
        <v>107</v>
      </c>
      <c r="J3950" t="s">
        <v>61</v>
      </c>
      <c r="K3950" t="s">
        <v>22</v>
      </c>
      <c r="L3950" t="s">
        <v>41</v>
      </c>
      <c r="M3950">
        <f t="shared" si="246"/>
        <v>0</v>
      </c>
      <c r="N3950" t="s">
        <v>24</v>
      </c>
      <c r="O3950" t="s">
        <v>537</v>
      </c>
      <c r="P3950">
        <f t="shared" si="247"/>
        <v>12470</v>
      </c>
      <c r="Q3950">
        <v>14500</v>
      </c>
      <c r="R3950">
        <v>328</v>
      </c>
      <c r="S3950">
        <f t="shared" si="248"/>
        <v>3.7</v>
      </c>
    </row>
    <row r="3951" spans="1:19" x14ac:dyDescent="0.25">
      <c r="A3951" t="s">
        <v>50</v>
      </c>
      <c r="B3951" t="s">
        <v>7951</v>
      </c>
      <c r="C3951">
        <v>2018</v>
      </c>
      <c r="D3951">
        <f t="shared" si="245"/>
        <v>79903.731</v>
      </c>
      <c r="E3951">
        <v>49650</v>
      </c>
      <c r="F3951" t="s">
        <v>7952</v>
      </c>
      <c r="G3951" t="s">
        <v>29</v>
      </c>
      <c r="H3951" t="s">
        <v>1440</v>
      </c>
      <c r="I3951" t="s">
        <v>72</v>
      </c>
      <c r="J3951" t="s">
        <v>22</v>
      </c>
      <c r="K3951" t="s">
        <v>22</v>
      </c>
      <c r="L3951" t="s">
        <v>23</v>
      </c>
      <c r="M3951">
        <f t="shared" si="246"/>
        <v>1</v>
      </c>
      <c r="N3951" t="s">
        <v>24</v>
      </c>
      <c r="O3951" t="s">
        <v>4472</v>
      </c>
      <c r="P3951">
        <f t="shared" si="247"/>
        <v>20425</v>
      </c>
      <c r="Q3951">
        <v>23750</v>
      </c>
      <c r="R3951">
        <v>252</v>
      </c>
      <c r="S3951">
        <f t="shared" si="248"/>
        <v>2</v>
      </c>
    </row>
    <row r="3952" spans="1:19" x14ac:dyDescent="0.25">
      <c r="A3952" t="s">
        <v>130</v>
      </c>
      <c r="B3952" t="s">
        <v>7468</v>
      </c>
      <c r="C3952">
        <v>2015</v>
      </c>
      <c r="D3952">
        <f t="shared" si="245"/>
        <v>241079.13200000001</v>
      </c>
      <c r="E3952">
        <v>149800</v>
      </c>
      <c r="F3952" t="s">
        <v>7953</v>
      </c>
      <c r="G3952" t="s">
        <v>29</v>
      </c>
      <c r="H3952" t="s">
        <v>719</v>
      </c>
      <c r="I3952" t="s">
        <v>72</v>
      </c>
      <c r="J3952" t="s">
        <v>22</v>
      </c>
      <c r="K3952" t="s">
        <v>22</v>
      </c>
      <c r="L3952" t="s">
        <v>23</v>
      </c>
      <c r="M3952">
        <f t="shared" si="246"/>
        <v>1</v>
      </c>
      <c r="N3952" t="s">
        <v>24</v>
      </c>
      <c r="O3952" t="s">
        <v>7954</v>
      </c>
      <c r="P3952">
        <f t="shared" si="247"/>
        <v>9976</v>
      </c>
      <c r="Q3952">
        <v>11600</v>
      </c>
      <c r="R3952">
        <v>182</v>
      </c>
      <c r="S3952">
        <f t="shared" si="248"/>
        <v>2.5</v>
      </c>
    </row>
    <row r="3953" spans="1:19" x14ac:dyDescent="0.25">
      <c r="A3953" t="s">
        <v>148</v>
      </c>
      <c r="B3953" t="s">
        <v>7955</v>
      </c>
      <c r="C3953">
        <v>2019</v>
      </c>
      <c r="D3953">
        <f t="shared" si="245"/>
        <v>59804.68374</v>
      </c>
      <c r="E3953">
        <v>37161</v>
      </c>
      <c r="F3953" t="s">
        <v>7956</v>
      </c>
      <c r="G3953" t="s">
        <v>29</v>
      </c>
      <c r="H3953" t="s">
        <v>1466</v>
      </c>
      <c r="I3953" t="s">
        <v>123</v>
      </c>
      <c r="J3953" t="s">
        <v>7957</v>
      </c>
      <c r="K3953" t="s">
        <v>266</v>
      </c>
      <c r="L3953" t="s">
        <v>41</v>
      </c>
      <c r="M3953">
        <f t="shared" si="246"/>
        <v>0</v>
      </c>
      <c r="N3953" t="s">
        <v>24</v>
      </c>
      <c r="O3953" t="s">
        <v>6786</v>
      </c>
      <c r="P3953">
        <f t="shared" si="247"/>
        <v>23211.4</v>
      </c>
      <c r="Q3953">
        <v>26990</v>
      </c>
      <c r="R3953" t="e">
        <v>#VALUE!</v>
      </c>
      <c r="S3953" t="e">
        <f t="shared" si="248"/>
        <v>#VALUE!</v>
      </c>
    </row>
    <row r="3954" spans="1:19" x14ac:dyDescent="0.25">
      <c r="A3954" t="s">
        <v>125</v>
      </c>
      <c r="B3954" t="s">
        <v>7958</v>
      </c>
      <c r="C3954">
        <v>2000</v>
      </c>
      <c r="D3954">
        <f t="shared" si="245"/>
        <v>302555.92</v>
      </c>
      <c r="E3954">
        <v>188000</v>
      </c>
      <c r="F3954" t="s">
        <v>3824</v>
      </c>
      <c r="G3954" t="s">
        <v>136</v>
      </c>
      <c r="H3954" t="s">
        <v>136</v>
      </c>
      <c r="I3954" t="s">
        <v>72</v>
      </c>
      <c r="J3954" t="s">
        <v>61</v>
      </c>
      <c r="K3954" t="s">
        <v>33</v>
      </c>
      <c r="L3954" t="s">
        <v>23</v>
      </c>
      <c r="M3954">
        <f t="shared" si="246"/>
        <v>1</v>
      </c>
      <c r="N3954" t="s">
        <v>24</v>
      </c>
      <c r="O3954" t="s">
        <v>343</v>
      </c>
      <c r="P3954">
        <f t="shared" si="247"/>
        <v>8600</v>
      </c>
      <c r="Q3954">
        <v>10000</v>
      </c>
      <c r="R3954" t="e">
        <v>#VALUE!</v>
      </c>
      <c r="S3954" t="e">
        <f t="shared" si="248"/>
        <v>#VALUE!</v>
      </c>
    </row>
    <row r="3955" spans="1:19" x14ac:dyDescent="0.25">
      <c r="A3955" t="s">
        <v>16</v>
      </c>
      <c r="B3955" t="s">
        <v>645</v>
      </c>
      <c r="C3955">
        <v>2016</v>
      </c>
      <c r="D3955">
        <f t="shared" si="245"/>
        <v>179763.27799999999</v>
      </c>
      <c r="E3955">
        <v>111700</v>
      </c>
      <c r="F3955" t="s">
        <v>7959</v>
      </c>
      <c r="G3955" t="s">
        <v>19</v>
      </c>
      <c r="H3955" t="s">
        <v>1634</v>
      </c>
      <c r="I3955" t="s">
        <v>72</v>
      </c>
      <c r="J3955" t="s">
        <v>118</v>
      </c>
      <c r="K3955" t="s">
        <v>146</v>
      </c>
      <c r="L3955" t="s">
        <v>41</v>
      </c>
      <c r="M3955">
        <f t="shared" si="246"/>
        <v>0</v>
      </c>
      <c r="N3955" t="s">
        <v>24</v>
      </c>
      <c r="O3955" t="s">
        <v>49</v>
      </c>
      <c r="P3955">
        <f t="shared" si="247"/>
        <v>13330</v>
      </c>
      <c r="Q3955">
        <v>15500</v>
      </c>
      <c r="R3955">
        <v>169</v>
      </c>
      <c r="S3955">
        <f t="shared" si="248"/>
        <v>2.5</v>
      </c>
    </row>
    <row r="3956" spans="1:19" x14ac:dyDescent="0.25">
      <c r="A3956" t="s">
        <v>120</v>
      </c>
      <c r="B3956" t="s">
        <v>3037</v>
      </c>
      <c r="C3956">
        <v>2016</v>
      </c>
      <c r="D3956">
        <f t="shared" si="245"/>
        <v>117134.20256000001</v>
      </c>
      <c r="E3956">
        <v>72784</v>
      </c>
      <c r="F3956" t="s">
        <v>7960</v>
      </c>
      <c r="G3956" t="s">
        <v>29</v>
      </c>
      <c r="H3956" t="s">
        <v>3039</v>
      </c>
      <c r="I3956" t="s">
        <v>48</v>
      </c>
      <c r="J3956" t="s">
        <v>40</v>
      </c>
      <c r="K3956" t="s">
        <v>118</v>
      </c>
      <c r="L3956" t="s">
        <v>41</v>
      </c>
      <c r="M3956">
        <f t="shared" si="246"/>
        <v>0</v>
      </c>
      <c r="N3956" t="s">
        <v>24</v>
      </c>
      <c r="O3956" t="s">
        <v>1793</v>
      </c>
      <c r="P3956">
        <f t="shared" si="247"/>
        <v>30014</v>
      </c>
      <c r="Q3956">
        <v>34900</v>
      </c>
      <c r="R3956">
        <v>449</v>
      </c>
      <c r="S3956">
        <f t="shared" si="248"/>
        <v>4.7</v>
      </c>
    </row>
    <row r="3957" spans="1:19" x14ac:dyDescent="0.25">
      <c r="A3957" t="s">
        <v>363</v>
      </c>
      <c r="B3957" t="s">
        <v>7961</v>
      </c>
      <c r="C3957">
        <v>2007</v>
      </c>
      <c r="D3957">
        <f t="shared" si="245"/>
        <v>241401</v>
      </c>
      <c r="E3957">
        <v>150000</v>
      </c>
      <c r="F3957" t="s">
        <v>5775</v>
      </c>
      <c r="G3957" t="s">
        <v>29</v>
      </c>
      <c r="H3957" t="s">
        <v>1602</v>
      </c>
      <c r="I3957" t="s">
        <v>72</v>
      </c>
      <c r="J3957" t="s">
        <v>118</v>
      </c>
      <c r="K3957" t="s">
        <v>146</v>
      </c>
      <c r="L3957" t="s">
        <v>41</v>
      </c>
      <c r="M3957">
        <f t="shared" si="246"/>
        <v>0</v>
      </c>
      <c r="N3957" t="s">
        <v>24</v>
      </c>
      <c r="O3957" t="s">
        <v>1309</v>
      </c>
      <c r="P3957">
        <f t="shared" si="247"/>
        <v>8599.14</v>
      </c>
      <c r="Q3957">
        <v>9999</v>
      </c>
      <c r="R3957">
        <v>403</v>
      </c>
      <c r="S3957">
        <f t="shared" si="248"/>
        <v>6.2</v>
      </c>
    </row>
    <row r="3958" spans="1:19" x14ac:dyDescent="0.25">
      <c r="A3958" t="s">
        <v>16</v>
      </c>
      <c r="B3958" t="s">
        <v>645</v>
      </c>
      <c r="C3958">
        <v>2012</v>
      </c>
      <c r="D3958">
        <f t="shared" si="245"/>
        <v>226031.80299999999</v>
      </c>
      <c r="E3958">
        <v>140450</v>
      </c>
      <c r="F3958" t="s">
        <v>7962</v>
      </c>
      <c r="G3958" t="s">
        <v>29</v>
      </c>
      <c r="H3958" t="s">
        <v>3477</v>
      </c>
      <c r="I3958" t="s">
        <v>557</v>
      </c>
      <c r="J3958" t="s">
        <v>214</v>
      </c>
      <c r="K3958" t="s">
        <v>33</v>
      </c>
      <c r="L3958" t="s">
        <v>23</v>
      </c>
      <c r="M3958">
        <f t="shared" si="246"/>
        <v>1</v>
      </c>
      <c r="N3958" t="s">
        <v>24</v>
      </c>
      <c r="O3958" t="s">
        <v>726</v>
      </c>
      <c r="P3958">
        <f t="shared" si="247"/>
        <v>7310</v>
      </c>
      <c r="Q3958">
        <v>8500</v>
      </c>
      <c r="R3958">
        <v>136</v>
      </c>
      <c r="S3958">
        <f t="shared" si="248"/>
        <v>2</v>
      </c>
    </row>
    <row r="3959" spans="1:19" x14ac:dyDescent="0.25">
      <c r="A3959" t="s">
        <v>35</v>
      </c>
      <c r="B3959" t="s">
        <v>1562</v>
      </c>
      <c r="C3959">
        <v>2010</v>
      </c>
      <c r="D3959">
        <f t="shared" si="245"/>
        <v>213559.41800000001</v>
      </c>
      <c r="E3959">
        <v>132700</v>
      </c>
      <c r="F3959" t="s">
        <v>7963</v>
      </c>
      <c r="G3959" t="s">
        <v>29</v>
      </c>
      <c r="H3959" t="s">
        <v>1564</v>
      </c>
      <c r="I3959" t="s">
        <v>72</v>
      </c>
      <c r="J3959" t="s">
        <v>22</v>
      </c>
      <c r="K3959" t="s">
        <v>22</v>
      </c>
      <c r="L3959" t="s">
        <v>23</v>
      </c>
      <c r="M3959">
        <f t="shared" si="246"/>
        <v>1</v>
      </c>
      <c r="N3959" t="s">
        <v>24</v>
      </c>
      <c r="O3959" t="s">
        <v>4054</v>
      </c>
      <c r="P3959">
        <f t="shared" si="247"/>
        <v>9202</v>
      </c>
      <c r="Q3959">
        <v>10700</v>
      </c>
      <c r="R3959">
        <v>204</v>
      </c>
      <c r="S3959">
        <f t="shared" si="248"/>
        <v>2.5</v>
      </c>
    </row>
    <row r="3960" spans="1:19" x14ac:dyDescent="0.25">
      <c r="A3960" t="s">
        <v>125</v>
      </c>
      <c r="B3960" t="s">
        <v>1575</v>
      </c>
      <c r="C3960">
        <v>2020</v>
      </c>
      <c r="D3960">
        <f t="shared" si="245"/>
        <v>78857.66</v>
      </c>
      <c r="E3960">
        <v>49000</v>
      </c>
      <c r="F3960" t="s">
        <v>2610</v>
      </c>
      <c r="G3960" t="s">
        <v>29</v>
      </c>
      <c r="H3960" t="s">
        <v>2339</v>
      </c>
      <c r="I3960" t="s">
        <v>72</v>
      </c>
      <c r="J3960" t="s">
        <v>118</v>
      </c>
      <c r="K3960" t="s">
        <v>22</v>
      </c>
      <c r="L3960" t="s">
        <v>41</v>
      </c>
      <c r="M3960">
        <f t="shared" si="246"/>
        <v>0</v>
      </c>
      <c r="N3960" t="s">
        <v>24</v>
      </c>
      <c r="O3960" t="s">
        <v>635</v>
      </c>
      <c r="P3960">
        <f t="shared" si="247"/>
        <v>34400</v>
      </c>
      <c r="Q3960">
        <v>40000</v>
      </c>
      <c r="R3960">
        <v>295</v>
      </c>
      <c r="S3960">
        <f t="shared" si="248"/>
        <v>3.6</v>
      </c>
    </row>
    <row r="3961" spans="1:19" x14ac:dyDescent="0.25">
      <c r="A3961" t="s">
        <v>148</v>
      </c>
      <c r="B3961" t="s">
        <v>5194</v>
      </c>
      <c r="C3961">
        <v>2023</v>
      </c>
      <c r="D3961">
        <f t="shared" si="245"/>
        <v>3312.0217200000002</v>
      </c>
      <c r="E3961">
        <v>2058</v>
      </c>
      <c r="F3961" t="s">
        <v>7964</v>
      </c>
      <c r="G3961" t="s">
        <v>29</v>
      </c>
      <c r="H3961" t="s">
        <v>1368</v>
      </c>
      <c r="I3961" t="s">
        <v>72</v>
      </c>
      <c r="J3961" t="s">
        <v>33</v>
      </c>
      <c r="K3961" t="s">
        <v>22</v>
      </c>
      <c r="L3961" t="s">
        <v>41</v>
      </c>
      <c r="M3961">
        <f t="shared" si="246"/>
        <v>0</v>
      </c>
      <c r="N3961" t="s">
        <v>24</v>
      </c>
      <c r="O3961" t="s">
        <v>7965</v>
      </c>
      <c r="P3961">
        <f t="shared" si="247"/>
        <v>87719.14</v>
      </c>
      <c r="Q3961">
        <v>101999</v>
      </c>
      <c r="R3961">
        <v>490</v>
      </c>
      <c r="S3961">
        <f t="shared" si="248"/>
        <v>6.2</v>
      </c>
    </row>
    <row r="3962" spans="1:19" x14ac:dyDescent="0.25">
      <c r="A3962" t="s">
        <v>210</v>
      </c>
      <c r="B3962" t="s">
        <v>1004</v>
      </c>
      <c r="C3962">
        <v>2019</v>
      </c>
      <c r="D3962">
        <f t="shared" si="245"/>
        <v>37726.148280000001</v>
      </c>
      <c r="E3962">
        <v>23442</v>
      </c>
      <c r="F3962" t="s">
        <v>7966</v>
      </c>
      <c r="G3962" t="s">
        <v>29</v>
      </c>
      <c r="H3962" t="s">
        <v>540</v>
      </c>
      <c r="I3962" t="s">
        <v>72</v>
      </c>
      <c r="J3962" t="s">
        <v>118</v>
      </c>
      <c r="K3962" t="s">
        <v>146</v>
      </c>
      <c r="L3962" t="s">
        <v>41</v>
      </c>
      <c r="M3962">
        <f t="shared" si="246"/>
        <v>0</v>
      </c>
      <c r="N3962" t="s">
        <v>24</v>
      </c>
      <c r="O3962" t="s">
        <v>6603</v>
      </c>
      <c r="P3962">
        <f t="shared" si="247"/>
        <v>38270</v>
      </c>
      <c r="Q3962">
        <v>44500</v>
      </c>
      <c r="R3962">
        <v>285</v>
      </c>
      <c r="S3962">
        <f t="shared" si="248"/>
        <v>3.6</v>
      </c>
    </row>
    <row r="3963" spans="1:19" x14ac:dyDescent="0.25">
      <c r="A3963" t="s">
        <v>79</v>
      </c>
      <c r="B3963" t="s">
        <v>2010</v>
      </c>
      <c r="C3963">
        <v>2021</v>
      </c>
      <c r="D3963">
        <f t="shared" si="245"/>
        <v>38220.215660000002</v>
      </c>
      <c r="E3963">
        <v>23749</v>
      </c>
      <c r="F3963" t="s">
        <v>7967</v>
      </c>
      <c r="H3963" t="s">
        <v>1019</v>
      </c>
      <c r="I3963" t="s">
        <v>778</v>
      </c>
      <c r="J3963" t="s">
        <v>118</v>
      </c>
      <c r="K3963" t="s">
        <v>22</v>
      </c>
      <c r="L3963" t="s">
        <v>41</v>
      </c>
      <c r="M3963">
        <f t="shared" si="246"/>
        <v>0</v>
      </c>
      <c r="O3963" t="s">
        <v>1021</v>
      </c>
      <c r="P3963">
        <f t="shared" si="247"/>
        <v>30959.14</v>
      </c>
      <c r="Q3963">
        <v>35999</v>
      </c>
      <c r="R3963" t="e">
        <v>#VALUE!</v>
      </c>
      <c r="S3963" t="e">
        <f t="shared" si="248"/>
        <v>#VALUE!</v>
      </c>
    </row>
    <row r="3964" spans="1:19" x14ac:dyDescent="0.25">
      <c r="A3964" t="s">
        <v>97</v>
      </c>
      <c r="B3964" t="s">
        <v>3839</v>
      </c>
      <c r="C3964">
        <v>2021</v>
      </c>
      <c r="D3964">
        <f t="shared" si="245"/>
        <v>56404.14832</v>
      </c>
      <c r="E3964">
        <v>35048</v>
      </c>
      <c r="F3964" t="s">
        <v>7968</v>
      </c>
      <c r="G3964" t="s">
        <v>29</v>
      </c>
      <c r="H3964" t="s">
        <v>714</v>
      </c>
      <c r="I3964" t="s">
        <v>715</v>
      </c>
      <c r="J3964" t="s">
        <v>7969</v>
      </c>
      <c r="K3964" t="s">
        <v>7970</v>
      </c>
      <c r="L3964" t="s">
        <v>41</v>
      </c>
      <c r="M3964">
        <f t="shared" si="246"/>
        <v>0</v>
      </c>
      <c r="O3964" t="s">
        <v>3582</v>
      </c>
      <c r="P3964">
        <f t="shared" si="247"/>
        <v>45227.4</v>
      </c>
      <c r="Q3964">
        <v>52590</v>
      </c>
      <c r="R3964" t="e">
        <v>#VALUE!</v>
      </c>
      <c r="S3964" t="e">
        <f t="shared" si="248"/>
        <v>#VALUE!</v>
      </c>
    </row>
    <row r="3965" spans="1:19" x14ac:dyDescent="0.25">
      <c r="A3965" t="s">
        <v>43</v>
      </c>
      <c r="B3965" t="s">
        <v>3096</v>
      </c>
      <c r="C3965">
        <v>2016</v>
      </c>
      <c r="D3965">
        <f t="shared" si="245"/>
        <v>146834.57225999999</v>
      </c>
      <c r="E3965">
        <v>91239</v>
      </c>
      <c r="F3965" t="s">
        <v>7971</v>
      </c>
      <c r="G3965" t="s">
        <v>29</v>
      </c>
      <c r="H3965" t="s">
        <v>1184</v>
      </c>
      <c r="I3965" t="s">
        <v>72</v>
      </c>
      <c r="J3965" t="s">
        <v>33</v>
      </c>
      <c r="K3965" t="s">
        <v>22</v>
      </c>
      <c r="L3965" t="s">
        <v>41</v>
      </c>
      <c r="M3965">
        <f t="shared" si="246"/>
        <v>0</v>
      </c>
      <c r="N3965" t="s">
        <v>24</v>
      </c>
      <c r="O3965" t="s">
        <v>276</v>
      </c>
      <c r="P3965">
        <f t="shared" si="247"/>
        <v>15050</v>
      </c>
      <c r="Q3965">
        <v>17500</v>
      </c>
      <c r="R3965">
        <v>265</v>
      </c>
      <c r="S3965">
        <f t="shared" si="248"/>
        <v>3.5</v>
      </c>
    </row>
    <row r="3966" spans="1:19" x14ac:dyDescent="0.25">
      <c r="A3966" t="s">
        <v>277</v>
      </c>
      <c r="B3966" t="s">
        <v>3463</v>
      </c>
      <c r="C3966">
        <v>2022</v>
      </c>
      <c r="D3966">
        <f t="shared" si="245"/>
        <v>4747.5529999999999</v>
      </c>
      <c r="E3966">
        <v>2950</v>
      </c>
      <c r="F3966" t="s">
        <v>1868</v>
      </c>
      <c r="G3966" t="s">
        <v>29</v>
      </c>
      <c r="H3966" t="s">
        <v>6989</v>
      </c>
      <c r="I3966" t="s">
        <v>95</v>
      </c>
      <c r="J3966" t="s">
        <v>73</v>
      </c>
      <c r="K3966" t="s">
        <v>22</v>
      </c>
      <c r="L3966" t="s">
        <v>41</v>
      </c>
      <c r="M3966">
        <f t="shared" si="246"/>
        <v>0</v>
      </c>
      <c r="N3966" t="s">
        <v>24</v>
      </c>
      <c r="O3966" t="s">
        <v>7972</v>
      </c>
      <c r="P3966">
        <f t="shared" si="247"/>
        <v>112660</v>
      </c>
      <c r="Q3966">
        <v>131000</v>
      </c>
      <c r="R3966">
        <v>379</v>
      </c>
      <c r="S3966">
        <f t="shared" si="248"/>
        <v>3</v>
      </c>
    </row>
    <row r="3967" spans="1:19" x14ac:dyDescent="0.25">
      <c r="A3967" t="s">
        <v>16</v>
      </c>
      <c r="B3967" t="s">
        <v>3503</v>
      </c>
      <c r="C3967">
        <v>2019</v>
      </c>
      <c r="D3967">
        <f t="shared" si="245"/>
        <v>96042.192519999997</v>
      </c>
      <c r="E3967">
        <v>59678</v>
      </c>
      <c r="F3967" t="s">
        <v>7973</v>
      </c>
      <c r="G3967" t="s">
        <v>29</v>
      </c>
      <c r="H3967" t="s">
        <v>4186</v>
      </c>
      <c r="I3967" t="s">
        <v>39</v>
      </c>
      <c r="J3967" t="s">
        <v>33</v>
      </c>
      <c r="K3967" t="s">
        <v>22</v>
      </c>
      <c r="L3967" t="s">
        <v>41</v>
      </c>
      <c r="M3967">
        <f t="shared" si="246"/>
        <v>0</v>
      </c>
      <c r="N3967" t="s">
        <v>24</v>
      </c>
      <c r="O3967" t="s">
        <v>7974</v>
      </c>
      <c r="P3967">
        <f t="shared" si="247"/>
        <v>28982</v>
      </c>
      <c r="Q3967">
        <v>33700</v>
      </c>
      <c r="R3967" t="e">
        <v>#VALUE!</v>
      </c>
      <c r="S3967" t="e">
        <f t="shared" si="248"/>
        <v>#VALUE!</v>
      </c>
    </row>
    <row r="3968" spans="1:19" x14ac:dyDescent="0.25">
      <c r="A3968" t="s">
        <v>68</v>
      </c>
      <c r="B3968" t="s">
        <v>7975</v>
      </c>
      <c r="C3968">
        <v>2022</v>
      </c>
      <c r="D3968">
        <f t="shared" si="245"/>
        <v>3234.7734</v>
      </c>
      <c r="E3968">
        <v>2010</v>
      </c>
      <c r="F3968" t="s">
        <v>7675</v>
      </c>
      <c r="G3968" t="s">
        <v>29</v>
      </c>
      <c r="H3968" t="s">
        <v>100</v>
      </c>
      <c r="I3968" t="s">
        <v>72</v>
      </c>
      <c r="J3968" t="s">
        <v>135</v>
      </c>
      <c r="K3968" t="s">
        <v>22</v>
      </c>
      <c r="L3968" t="s">
        <v>41</v>
      </c>
      <c r="M3968">
        <f t="shared" si="246"/>
        <v>0</v>
      </c>
      <c r="N3968" t="s">
        <v>24</v>
      </c>
      <c r="O3968" t="s">
        <v>449</v>
      </c>
      <c r="P3968">
        <f t="shared" si="247"/>
        <v>47300</v>
      </c>
      <c r="Q3968">
        <v>55000</v>
      </c>
      <c r="R3968">
        <v>382</v>
      </c>
      <c r="S3968">
        <f t="shared" si="248"/>
        <v>3</v>
      </c>
    </row>
    <row r="3969" spans="1:19" x14ac:dyDescent="0.25">
      <c r="A3969" t="s">
        <v>97</v>
      </c>
      <c r="B3969" t="s">
        <v>7976</v>
      </c>
      <c r="C3969">
        <v>2014</v>
      </c>
      <c r="D3969">
        <f t="shared" si="245"/>
        <v>129316.90635999999</v>
      </c>
      <c r="E3969">
        <v>80354</v>
      </c>
      <c r="F3969" t="s">
        <v>7977</v>
      </c>
      <c r="G3969" t="s">
        <v>46</v>
      </c>
      <c r="H3969" t="s">
        <v>2288</v>
      </c>
      <c r="I3969" t="s">
        <v>72</v>
      </c>
      <c r="J3969" t="s">
        <v>214</v>
      </c>
      <c r="K3969" t="s">
        <v>33</v>
      </c>
      <c r="L3969" t="s">
        <v>23</v>
      </c>
      <c r="M3969">
        <f t="shared" si="246"/>
        <v>1</v>
      </c>
      <c r="N3969" t="s">
        <v>24</v>
      </c>
      <c r="O3969" t="s">
        <v>7978</v>
      </c>
      <c r="P3969">
        <f t="shared" si="247"/>
        <v>11446.6</v>
      </c>
      <c r="Q3969">
        <v>13310</v>
      </c>
      <c r="R3969">
        <v>134</v>
      </c>
      <c r="S3969">
        <f t="shared" si="248"/>
        <v>1.8</v>
      </c>
    </row>
    <row r="3970" spans="1:19" x14ac:dyDescent="0.25">
      <c r="A3970" t="s">
        <v>16</v>
      </c>
      <c r="B3970" t="s">
        <v>3694</v>
      </c>
      <c r="C3970">
        <v>2018</v>
      </c>
      <c r="D3970">
        <f t="shared" si="245"/>
        <v>170065.39515999999</v>
      </c>
      <c r="E3970">
        <v>105674</v>
      </c>
      <c r="F3970" t="s">
        <v>7979</v>
      </c>
      <c r="G3970" t="s">
        <v>29</v>
      </c>
      <c r="H3970" t="s">
        <v>145</v>
      </c>
      <c r="I3970" t="s">
        <v>165</v>
      </c>
      <c r="J3970" t="s">
        <v>118</v>
      </c>
      <c r="K3970" t="s">
        <v>146</v>
      </c>
      <c r="L3970" t="s">
        <v>41</v>
      </c>
      <c r="M3970">
        <f t="shared" si="246"/>
        <v>0</v>
      </c>
      <c r="N3970" t="s">
        <v>24</v>
      </c>
      <c r="O3970" t="s">
        <v>4167</v>
      </c>
      <c r="P3970">
        <f t="shared" si="247"/>
        <v>30095.7</v>
      </c>
      <c r="Q3970">
        <v>34995</v>
      </c>
      <c r="R3970">
        <v>375</v>
      </c>
      <c r="S3970">
        <f t="shared" si="248"/>
        <v>3.5</v>
      </c>
    </row>
    <row r="3971" spans="1:19" x14ac:dyDescent="0.25">
      <c r="A3971" t="s">
        <v>97</v>
      </c>
      <c r="B3971" t="s">
        <v>7980</v>
      </c>
      <c r="C3971">
        <v>2013</v>
      </c>
      <c r="D3971">
        <f t="shared" ref="D3971:D4010" si="249">E3971*1.60934</f>
        <v>149185.818</v>
      </c>
      <c r="E3971">
        <v>92700</v>
      </c>
      <c r="F3971" t="s">
        <v>7981</v>
      </c>
      <c r="G3971" t="s">
        <v>29</v>
      </c>
      <c r="H3971" t="s">
        <v>5589</v>
      </c>
      <c r="I3971" t="s">
        <v>21</v>
      </c>
      <c r="J3971" t="s">
        <v>33</v>
      </c>
      <c r="K3971" t="s">
        <v>33</v>
      </c>
      <c r="L3971" t="s">
        <v>23</v>
      </c>
      <c r="M3971">
        <f t="shared" ref="M3971:M4010" si="250">IF(ISNUMBER(SEARCH("At least 1 accident or damage reported", L3971)), 1, 0)</f>
        <v>1</v>
      </c>
      <c r="N3971" t="s">
        <v>24</v>
      </c>
      <c r="O3971" t="s">
        <v>7982</v>
      </c>
      <c r="P3971">
        <f t="shared" ref="P3971:P4010" si="251">Q3971*0.86</f>
        <v>17888</v>
      </c>
      <c r="Q3971">
        <v>20800</v>
      </c>
      <c r="R3971">
        <v>310</v>
      </c>
      <c r="S3971">
        <f t="shared" ref="S3971:S4010" si="252">VALUE(SUBSTITUTE(MID(H3971, SEARCH("L", H3971)-4, 4), "L", ""))</f>
        <v>4.5999999999999996</v>
      </c>
    </row>
    <row r="3972" spans="1:19" x14ac:dyDescent="0.25">
      <c r="A3972" t="s">
        <v>16</v>
      </c>
      <c r="B3972" t="s">
        <v>7022</v>
      </c>
      <c r="C3972">
        <v>2016</v>
      </c>
      <c r="D3972">
        <f t="shared" si="249"/>
        <v>163166.15458</v>
      </c>
      <c r="E3972">
        <v>101387</v>
      </c>
      <c r="F3972" t="s">
        <v>7983</v>
      </c>
      <c r="G3972" t="s">
        <v>29</v>
      </c>
      <c r="H3972" t="s">
        <v>6581</v>
      </c>
      <c r="I3972" t="s">
        <v>21</v>
      </c>
      <c r="J3972" t="s">
        <v>22</v>
      </c>
      <c r="K3972" t="s">
        <v>146</v>
      </c>
      <c r="L3972" t="s">
        <v>23</v>
      </c>
      <c r="M3972">
        <f t="shared" si="250"/>
        <v>1</v>
      </c>
      <c r="N3972" t="s">
        <v>24</v>
      </c>
      <c r="O3972" t="s">
        <v>1236</v>
      </c>
      <c r="P3972">
        <f t="shared" si="251"/>
        <v>13760</v>
      </c>
      <c r="Q3972">
        <v>16000</v>
      </c>
      <c r="R3972">
        <v>245</v>
      </c>
      <c r="S3972">
        <f t="shared" si="252"/>
        <v>2</v>
      </c>
    </row>
    <row r="3973" spans="1:19" x14ac:dyDescent="0.25">
      <c r="A3973" t="s">
        <v>1831</v>
      </c>
      <c r="B3973" t="s">
        <v>4842</v>
      </c>
      <c r="C3973">
        <v>2021</v>
      </c>
      <c r="D3973">
        <f t="shared" si="249"/>
        <v>58811.720959999999</v>
      </c>
      <c r="E3973">
        <v>36544</v>
      </c>
      <c r="F3973" t="s">
        <v>7984</v>
      </c>
      <c r="G3973" t="s">
        <v>29</v>
      </c>
      <c r="H3973" t="s">
        <v>53</v>
      </c>
      <c r="I3973" t="s">
        <v>123</v>
      </c>
      <c r="J3973" t="s">
        <v>4704</v>
      </c>
      <c r="K3973" t="s">
        <v>813</v>
      </c>
      <c r="L3973" t="s">
        <v>41</v>
      </c>
      <c r="M3973">
        <f t="shared" si="250"/>
        <v>0</v>
      </c>
      <c r="N3973" t="s">
        <v>24</v>
      </c>
      <c r="O3973" t="s">
        <v>7985</v>
      </c>
      <c r="P3973">
        <f t="shared" si="251"/>
        <v>28629.399999999998</v>
      </c>
      <c r="Q3973">
        <v>33290</v>
      </c>
      <c r="R3973" t="e">
        <v>#VALUE!</v>
      </c>
      <c r="S3973" t="e">
        <f t="shared" si="252"/>
        <v>#VALUE!</v>
      </c>
    </row>
    <row r="3974" spans="1:19" x14ac:dyDescent="0.25">
      <c r="A3974" t="s">
        <v>50</v>
      </c>
      <c r="B3974" t="s">
        <v>1520</v>
      </c>
      <c r="C3974">
        <v>2019</v>
      </c>
      <c r="D3974">
        <f t="shared" si="249"/>
        <v>65982.94</v>
      </c>
      <c r="E3974">
        <v>41000</v>
      </c>
      <c r="F3974" t="s">
        <v>626</v>
      </c>
      <c r="G3974" t="s">
        <v>29</v>
      </c>
      <c r="H3974" t="s">
        <v>3546</v>
      </c>
      <c r="I3974" t="s">
        <v>72</v>
      </c>
      <c r="J3974" t="s">
        <v>118</v>
      </c>
      <c r="K3974" t="s">
        <v>146</v>
      </c>
      <c r="L3974" t="s">
        <v>41</v>
      </c>
      <c r="M3974">
        <f t="shared" si="250"/>
        <v>0</v>
      </c>
      <c r="N3974" t="s">
        <v>24</v>
      </c>
      <c r="O3974" t="s">
        <v>3769</v>
      </c>
      <c r="P3974">
        <f t="shared" si="251"/>
        <v>34314</v>
      </c>
      <c r="Q3974">
        <v>39900</v>
      </c>
      <c r="R3974">
        <v>329</v>
      </c>
      <c r="S3974">
        <f t="shared" si="252"/>
        <v>3</v>
      </c>
    </row>
    <row r="3975" spans="1:19" x14ac:dyDescent="0.25">
      <c r="A3975" t="s">
        <v>305</v>
      </c>
      <c r="B3975" t="s">
        <v>7632</v>
      </c>
      <c r="C3975">
        <v>2013</v>
      </c>
      <c r="D3975">
        <f t="shared" si="249"/>
        <v>186477.44448000001</v>
      </c>
      <c r="E3975">
        <v>115872</v>
      </c>
      <c r="F3975" t="s">
        <v>7986</v>
      </c>
      <c r="G3975" t="s">
        <v>19</v>
      </c>
      <c r="H3975" t="s">
        <v>5079</v>
      </c>
      <c r="I3975" t="s">
        <v>72</v>
      </c>
      <c r="J3975" t="s">
        <v>22</v>
      </c>
      <c r="K3975" t="s">
        <v>22</v>
      </c>
      <c r="L3975" t="s">
        <v>41</v>
      </c>
      <c r="M3975">
        <f t="shared" si="250"/>
        <v>0</v>
      </c>
      <c r="N3975" t="s">
        <v>24</v>
      </c>
      <c r="O3975" t="s">
        <v>3377</v>
      </c>
      <c r="P3975">
        <f t="shared" si="251"/>
        <v>8170</v>
      </c>
      <c r="Q3975">
        <v>9500</v>
      </c>
      <c r="R3975">
        <v>283</v>
      </c>
      <c r="S3975">
        <f t="shared" si="252"/>
        <v>3.6</v>
      </c>
    </row>
    <row r="3976" spans="1:19" x14ac:dyDescent="0.25">
      <c r="A3976" t="s">
        <v>148</v>
      </c>
      <c r="B3976" t="s">
        <v>3049</v>
      </c>
      <c r="C3976">
        <v>2011</v>
      </c>
      <c r="D3976">
        <f t="shared" si="249"/>
        <v>218231.33202</v>
      </c>
      <c r="E3976">
        <v>135603</v>
      </c>
      <c r="F3976" t="s">
        <v>7987</v>
      </c>
      <c r="G3976" t="s">
        <v>29</v>
      </c>
      <c r="H3976" t="s">
        <v>7988</v>
      </c>
      <c r="I3976" t="s">
        <v>72</v>
      </c>
      <c r="J3976" t="s">
        <v>61</v>
      </c>
      <c r="K3976" t="s">
        <v>22</v>
      </c>
      <c r="L3976" t="s">
        <v>41</v>
      </c>
      <c r="M3976">
        <f t="shared" si="250"/>
        <v>0</v>
      </c>
      <c r="N3976" t="s">
        <v>24</v>
      </c>
      <c r="O3976" t="s">
        <v>763</v>
      </c>
      <c r="P3976">
        <f t="shared" si="251"/>
        <v>6020</v>
      </c>
      <c r="Q3976">
        <v>7000</v>
      </c>
      <c r="R3976">
        <v>136</v>
      </c>
      <c r="S3976">
        <f t="shared" si="252"/>
        <v>1.8</v>
      </c>
    </row>
    <row r="3977" spans="1:19" x14ac:dyDescent="0.25">
      <c r="A3977" t="s">
        <v>16</v>
      </c>
      <c r="B3977" t="s">
        <v>2727</v>
      </c>
      <c r="C3977">
        <v>2020</v>
      </c>
      <c r="D3977">
        <f t="shared" si="249"/>
        <v>42711.883600000001</v>
      </c>
      <c r="E3977">
        <v>26540</v>
      </c>
      <c r="F3977" t="s">
        <v>7989</v>
      </c>
      <c r="G3977" t="s">
        <v>29</v>
      </c>
      <c r="H3977" t="s">
        <v>145</v>
      </c>
      <c r="I3977" t="s">
        <v>72</v>
      </c>
      <c r="J3977" t="s">
        <v>118</v>
      </c>
      <c r="K3977" t="s">
        <v>22</v>
      </c>
      <c r="L3977" t="s">
        <v>41</v>
      </c>
      <c r="M3977">
        <f t="shared" si="250"/>
        <v>0</v>
      </c>
      <c r="N3977" t="s">
        <v>24</v>
      </c>
      <c r="O3977" t="s">
        <v>1117</v>
      </c>
      <c r="P3977">
        <f t="shared" si="251"/>
        <v>40415.699999999997</v>
      </c>
      <c r="Q3977">
        <v>46995</v>
      </c>
      <c r="R3977">
        <v>375</v>
      </c>
      <c r="S3977">
        <f t="shared" si="252"/>
        <v>3.5</v>
      </c>
    </row>
    <row r="3978" spans="1:19" x14ac:dyDescent="0.25">
      <c r="A3978" t="s">
        <v>110</v>
      </c>
      <c r="B3978" t="s">
        <v>6370</v>
      </c>
      <c r="C3978">
        <v>2011</v>
      </c>
      <c r="D3978">
        <f t="shared" si="249"/>
        <v>56542.55156</v>
      </c>
      <c r="E3978">
        <v>35134</v>
      </c>
      <c r="F3978" t="s">
        <v>7990</v>
      </c>
      <c r="G3978" t="s">
        <v>29</v>
      </c>
      <c r="H3978" t="s">
        <v>4678</v>
      </c>
      <c r="I3978" t="s">
        <v>72</v>
      </c>
      <c r="J3978" t="s">
        <v>33</v>
      </c>
      <c r="K3978" t="s">
        <v>33</v>
      </c>
      <c r="L3978" t="s">
        <v>23</v>
      </c>
      <c r="M3978">
        <f t="shared" si="250"/>
        <v>1</v>
      </c>
      <c r="N3978" t="s">
        <v>24</v>
      </c>
      <c r="O3978" t="s">
        <v>7991</v>
      </c>
      <c r="P3978">
        <f t="shared" si="251"/>
        <v>10664</v>
      </c>
      <c r="Q3978">
        <v>12400</v>
      </c>
      <c r="R3978">
        <v>385</v>
      </c>
      <c r="S3978">
        <f t="shared" si="252"/>
        <v>5</v>
      </c>
    </row>
    <row r="3979" spans="1:19" x14ac:dyDescent="0.25">
      <c r="A3979" t="s">
        <v>210</v>
      </c>
      <c r="B3979" t="s">
        <v>4197</v>
      </c>
      <c r="C3979">
        <v>2020</v>
      </c>
      <c r="D3979">
        <f t="shared" si="249"/>
        <v>80450.906600000002</v>
      </c>
      <c r="E3979">
        <v>49990</v>
      </c>
      <c r="F3979" t="s">
        <v>7992</v>
      </c>
      <c r="G3979" t="s">
        <v>29</v>
      </c>
      <c r="H3979" t="s">
        <v>7993</v>
      </c>
      <c r="I3979" t="s">
        <v>95</v>
      </c>
      <c r="J3979" t="s">
        <v>22</v>
      </c>
      <c r="K3979" t="s">
        <v>22</v>
      </c>
      <c r="L3979" t="s">
        <v>41</v>
      </c>
      <c r="M3979">
        <f t="shared" si="250"/>
        <v>0</v>
      </c>
      <c r="N3979" t="s">
        <v>24</v>
      </c>
      <c r="O3979" t="s">
        <v>1328</v>
      </c>
      <c r="P3979">
        <f t="shared" si="251"/>
        <v>45580</v>
      </c>
      <c r="Q3979">
        <v>53000</v>
      </c>
      <c r="R3979">
        <v>270</v>
      </c>
      <c r="S3979">
        <f t="shared" si="252"/>
        <v>2</v>
      </c>
    </row>
    <row r="3980" spans="1:19" x14ac:dyDescent="0.25">
      <c r="A3980" t="s">
        <v>16</v>
      </c>
      <c r="B3980" t="s">
        <v>1603</v>
      </c>
      <c r="C3980">
        <v>2011</v>
      </c>
      <c r="D3980">
        <f t="shared" si="249"/>
        <v>247545.46012</v>
      </c>
      <c r="E3980">
        <v>153818</v>
      </c>
      <c r="F3980" t="s">
        <v>7994</v>
      </c>
      <c r="G3980" t="s">
        <v>245</v>
      </c>
      <c r="H3980" t="s">
        <v>6645</v>
      </c>
      <c r="I3980" t="s">
        <v>21</v>
      </c>
      <c r="J3980" t="s">
        <v>33</v>
      </c>
      <c r="K3980" t="s">
        <v>33</v>
      </c>
      <c r="L3980" t="s">
        <v>23</v>
      </c>
      <c r="M3980">
        <f t="shared" si="250"/>
        <v>1</v>
      </c>
      <c r="N3980" t="s">
        <v>24</v>
      </c>
      <c r="O3980" t="s">
        <v>1485</v>
      </c>
      <c r="P3980">
        <f t="shared" si="251"/>
        <v>25628</v>
      </c>
      <c r="Q3980">
        <v>29800</v>
      </c>
      <c r="R3980">
        <v>400</v>
      </c>
      <c r="S3980">
        <f t="shared" si="252"/>
        <v>6.7</v>
      </c>
    </row>
    <row r="3981" spans="1:19" x14ac:dyDescent="0.25">
      <c r="A3981" t="s">
        <v>110</v>
      </c>
      <c r="B3981" t="s">
        <v>7995</v>
      </c>
      <c r="C3981">
        <v>2017</v>
      </c>
      <c r="D3981">
        <f t="shared" si="249"/>
        <v>93438.280400000003</v>
      </c>
      <c r="E3981">
        <v>58060</v>
      </c>
      <c r="F3981" t="s">
        <v>7996</v>
      </c>
      <c r="G3981" t="s">
        <v>29</v>
      </c>
      <c r="H3981" t="s">
        <v>410</v>
      </c>
      <c r="I3981" t="s">
        <v>95</v>
      </c>
      <c r="J3981" t="s">
        <v>40</v>
      </c>
      <c r="K3981" t="s">
        <v>146</v>
      </c>
      <c r="L3981" t="s">
        <v>23</v>
      </c>
      <c r="M3981">
        <f t="shared" si="250"/>
        <v>1</v>
      </c>
      <c r="N3981" t="s">
        <v>24</v>
      </c>
      <c r="O3981" t="s">
        <v>722</v>
      </c>
      <c r="P3981">
        <f t="shared" si="251"/>
        <v>22360</v>
      </c>
      <c r="Q3981">
        <v>26000</v>
      </c>
      <c r="R3981">
        <v>340</v>
      </c>
      <c r="S3981">
        <f t="shared" si="252"/>
        <v>3</v>
      </c>
    </row>
    <row r="3982" spans="1:19" x14ac:dyDescent="0.25">
      <c r="A3982" t="s">
        <v>277</v>
      </c>
      <c r="B3982" t="s">
        <v>297</v>
      </c>
      <c r="C3982">
        <v>2015</v>
      </c>
      <c r="D3982">
        <f t="shared" si="249"/>
        <v>57936.24</v>
      </c>
      <c r="E3982">
        <v>36000</v>
      </c>
      <c r="F3982" t="s">
        <v>1197</v>
      </c>
      <c r="G3982" t="s">
        <v>29</v>
      </c>
      <c r="H3982" t="s">
        <v>299</v>
      </c>
      <c r="I3982" t="s">
        <v>48</v>
      </c>
      <c r="J3982" t="s">
        <v>22</v>
      </c>
      <c r="K3982" t="s">
        <v>22</v>
      </c>
      <c r="L3982" t="s">
        <v>41</v>
      </c>
      <c r="M3982">
        <f t="shared" si="250"/>
        <v>0</v>
      </c>
      <c r="N3982" t="s">
        <v>24</v>
      </c>
      <c r="O3982" t="s">
        <v>5195</v>
      </c>
      <c r="P3982">
        <f t="shared" si="251"/>
        <v>73099.14</v>
      </c>
      <c r="Q3982">
        <v>84999</v>
      </c>
      <c r="R3982">
        <v>400</v>
      </c>
      <c r="S3982">
        <f t="shared" si="252"/>
        <v>3.8</v>
      </c>
    </row>
    <row r="3983" spans="1:19" x14ac:dyDescent="0.25">
      <c r="A3983" t="s">
        <v>16</v>
      </c>
      <c r="B3983" t="s">
        <v>4193</v>
      </c>
      <c r="C3983">
        <v>2022</v>
      </c>
      <c r="D3983">
        <f t="shared" si="249"/>
        <v>27358.78</v>
      </c>
      <c r="E3983">
        <v>17000</v>
      </c>
      <c r="F3983" t="s">
        <v>1512</v>
      </c>
      <c r="G3983" t="s">
        <v>29</v>
      </c>
      <c r="H3983" t="s">
        <v>2571</v>
      </c>
      <c r="I3983" t="s">
        <v>165</v>
      </c>
      <c r="J3983" t="s">
        <v>118</v>
      </c>
      <c r="K3983" t="s">
        <v>22</v>
      </c>
      <c r="L3983" t="s">
        <v>41</v>
      </c>
      <c r="M3983">
        <f t="shared" si="250"/>
        <v>0</v>
      </c>
      <c r="N3983" t="s">
        <v>24</v>
      </c>
      <c r="O3983" t="s">
        <v>7563</v>
      </c>
      <c r="P3983">
        <f t="shared" si="251"/>
        <v>60199.14</v>
      </c>
      <c r="Q3983">
        <v>69999</v>
      </c>
      <c r="R3983">
        <v>315</v>
      </c>
      <c r="S3983">
        <f t="shared" si="252"/>
        <v>2.7</v>
      </c>
    </row>
    <row r="3984" spans="1:19" x14ac:dyDescent="0.25">
      <c r="A3984" t="s">
        <v>7997</v>
      </c>
      <c r="B3984" t="s">
        <v>7998</v>
      </c>
      <c r="C3984">
        <v>2013</v>
      </c>
      <c r="D3984">
        <f t="shared" si="249"/>
        <v>160905.03187999999</v>
      </c>
      <c r="E3984">
        <v>99982</v>
      </c>
      <c r="F3984" t="s">
        <v>7999</v>
      </c>
      <c r="G3984" t="s">
        <v>29</v>
      </c>
      <c r="H3984" t="s">
        <v>1013</v>
      </c>
      <c r="I3984" t="s">
        <v>454</v>
      </c>
      <c r="J3984" t="s">
        <v>487</v>
      </c>
      <c r="K3984" t="s">
        <v>33</v>
      </c>
      <c r="L3984" t="s">
        <v>23</v>
      </c>
      <c r="M3984">
        <f t="shared" si="250"/>
        <v>1</v>
      </c>
      <c r="N3984" t="s">
        <v>24</v>
      </c>
      <c r="O3984" t="s">
        <v>3648</v>
      </c>
      <c r="P3984">
        <f t="shared" si="251"/>
        <v>5934</v>
      </c>
      <c r="Q3984">
        <v>6900</v>
      </c>
      <c r="R3984">
        <v>150</v>
      </c>
      <c r="S3984">
        <f t="shared" si="252"/>
        <v>2</v>
      </c>
    </row>
    <row r="3985" spans="1:19" x14ac:dyDescent="0.25">
      <c r="A3985" t="s">
        <v>16</v>
      </c>
      <c r="B3985" t="s">
        <v>8000</v>
      </c>
      <c r="C3985">
        <v>2019</v>
      </c>
      <c r="D3985">
        <f t="shared" si="249"/>
        <v>170590.04</v>
      </c>
      <c r="E3985">
        <v>106000</v>
      </c>
      <c r="F3985" t="s">
        <v>2816</v>
      </c>
      <c r="G3985" t="s">
        <v>29</v>
      </c>
      <c r="H3985" t="s">
        <v>1145</v>
      </c>
      <c r="I3985" t="s">
        <v>72</v>
      </c>
      <c r="J3985" t="s">
        <v>61</v>
      </c>
      <c r="K3985" t="s">
        <v>22</v>
      </c>
      <c r="L3985" t="s">
        <v>23</v>
      </c>
      <c r="M3985">
        <f t="shared" si="250"/>
        <v>1</v>
      </c>
      <c r="N3985" t="s">
        <v>24</v>
      </c>
      <c r="O3985" t="s">
        <v>672</v>
      </c>
      <c r="P3985">
        <f t="shared" si="251"/>
        <v>10320</v>
      </c>
      <c r="Q3985">
        <v>12000</v>
      </c>
      <c r="R3985">
        <v>166</v>
      </c>
      <c r="S3985">
        <f t="shared" si="252"/>
        <v>2</v>
      </c>
    </row>
    <row r="3986" spans="1:19" x14ac:dyDescent="0.25">
      <c r="A3986" t="s">
        <v>97</v>
      </c>
      <c r="B3986" t="s">
        <v>738</v>
      </c>
      <c r="C3986">
        <v>1994</v>
      </c>
      <c r="D3986">
        <f t="shared" si="249"/>
        <v>287132.00543999998</v>
      </c>
      <c r="E3986">
        <v>178416</v>
      </c>
      <c r="F3986" t="s">
        <v>8001</v>
      </c>
      <c r="G3986" t="s">
        <v>136</v>
      </c>
      <c r="H3986" t="s">
        <v>136</v>
      </c>
      <c r="I3986" t="s">
        <v>72</v>
      </c>
      <c r="J3986" t="s">
        <v>73</v>
      </c>
      <c r="K3986" t="s">
        <v>146</v>
      </c>
      <c r="L3986" t="s">
        <v>41</v>
      </c>
      <c r="M3986">
        <f t="shared" si="250"/>
        <v>0</v>
      </c>
      <c r="N3986" t="s">
        <v>24</v>
      </c>
      <c r="O3986" t="s">
        <v>621</v>
      </c>
      <c r="P3986">
        <f t="shared" si="251"/>
        <v>7740</v>
      </c>
      <c r="Q3986">
        <v>9000</v>
      </c>
      <c r="R3986" t="e">
        <v>#VALUE!</v>
      </c>
      <c r="S3986" t="e">
        <f t="shared" si="252"/>
        <v>#VALUE!</v>
      </c>
    </row>
    <row r="3987" spans="1:19" x14ac:dyDescent="0.25">
      <c r="A3987" t="s">
        <v>237</v>
      </c>
      <c r="B3987" t="s">
        <v>2394</v>
      </c>
      <c r="C3987">
        <v>2014</v>
      </c>
      <c r="D3987">
        <f t="shared" si="249"/>
        <v>132770.54999999999</v>
      </c>
      <c r="E3987">
        <v>82500</v>
      </c>
      <c r="F3987" t="s">
        <v>8002</v>
      </c>
      <c r="G3987" t="s">
        <v>29</v>
      </c>
      <c r="H3987" t="s">
        <v>6620</v>
      </c>
      <c r="I3987" t="s">
        <v>521</v>
      </c>
      <c r="J3987" t="s">
        <v>61</v>
      </c>
      <c r="K3987" t="s">
        <v>33</v>
      </c>
      <c r="L3987" t="s">
        <v>41</v>
      </c>
      <c r="M3987">
        <f t="shared" si="250"/>
        <v>0</v>
      </c>
      <c r="N3987" t="s">
        <v>24</v>
      </c>
      <c r="O3987" t="s">
        <v>1096</v>
      </c>
      <c r="P3987">
        <f t="shared" si="251"/>
        <v>12900</v>
      </c>
      <c r="Q3987">
        <v>15000</v>
      </c>
      <c r="R3987">
        <v>143</v>
      </c>
      <c r="S3987">
        <f t="shared" si="252"/>
        <v>1.8</v>
      </c>
    </row>
    <row r="3988" spans="1:19" x14ac:dyDescent="0.25">
      <c r="A3988" t="s">
        <v>120</v>
      </c>
      <c r="B3988" t="s">
        <v>6241</v>
      </c>
      <c r="C3988">
        <v>2018</v>
      </c>
      <c r="D3988">
        <f t="shared" si="249"/>
        <v>66787.61</v>
      </c>
      <c r="E3988">
        <v>41500</v>
      </c>
      <c r="F3988" t="s">
        <v>515</v>
      </c>
      <c r="G3988" t="s">
        <v>245</v>
      </c>
      <c r="H3988" t="s">
        <v>877</v>
      </c>
      <c r="I3988" t="s">
        <v>72</v>
      </c>
      <c r="J3988" t="s">
        <v>33</v>
      </c>
      <c r="K3988" t="s">
        <v>22</v>
      </c>
      <c r="L3988" t="s">
        <v>41</v>
      </c>
      <c r="M3988">
        <f t="shared" si="250"/>
        <v>0</v>
      </c>
      <c r="N3988" t="s">
        <v>24</v>
      </c>
      <c r="O3988" t="s">
        <v>166</v>
      </c>
      <c r="P3988">
        <f t="shared" si="251"/>
        <v>52460</v>
      </c>
      <c r="Q3988">
        <v>61000</v>
      </c>
      <c r="R3988">
        <v>188</v>
      </c>
      <c r="S3988">
        <f t="shared" si="252"/>
        <v>3</v>
      </c>
    </row>
    <row r="3989" spans="1:19" x14ac:dyDescent="0.25">
      <c r="A3989" t="s">
        <v>68</v>
      </c>
      <c r="B3989" t="s">
        <v>8003</v>
      </c>
      <c r="C3989">
        <v>2015</v>
      </c>
      <c r="D3989">
        <f t="shared" si="249"/>
        <v>149642.87056000001</v>
      </c>
      <c r="E3989">
        <v>92984</v>
      </c>
      <c r="F3989" t="s">
        <v>8004</v>
      </c>
      <c r="G3989" t="s">
        <v>29</v>
      </c>
      <c r="H3989" t="s">
        <v>230</v>
      </c>
      <c r="I3989" t="s">
        <v>107</v>
      </c>
      <c r="J3989" t="s">
        <v>118</v>
      </c>
      <c r="K3989" t="s">
        <v>146</v>
      </c>
      <c r="L3989" t="s">
        <v>23</v>
      </c>
      <c r="M3989">
        <f t="shared" si="250"/>
        <v>1</v>
      </c>
      <c r="N3989" t="s">
        <v>24</v>
      </c>
      <c r="O3989" t="s">
        <v>783</v>
      </c>
      <c r="P3989">
        <f t="shared" si="251"/>
        <v>14620</v>
      </c>
      <c r="Q3989">
        <v>17000</v>
      </c>
      <c r="R3989">
        <v>240</v>
      </c>
      <c r="S3989">
        <f t="shared" si="252"/>
        <v>2</v>
      </c>
    </row>
    <row r="3990" spans="1:19" x14ac:dyDescent="0.25">
      <c r="A3990" t="s">
        <v>130</v>
      </c>
      <c r="B3990" t="s">
        <v>2311</v>
      </c>
      <c r="C3990">
        <v>2007</v>
      </c>
      <c r="D3990">
        <f t="shared" si="249"/>
        <v>193120.8</v>
      </c>
      <c r="E3990">
        <v>120000</v>
      </c>
      <c r="F3990" t="s">
        <v>302</v>
      </c>
      <c r="G3990" t="s">
        <v>29</v>
      </c>
      <c r="H3990" t="s">
        <v>2481</v>
      </c>
      <c r="I3990" t="s">
        <v>72</v>
      </c>
      <c r="J3990" t="s">
        <v>61</v>
      </c>
      <c r="K3990" t="s">
        <v>22</v>
      </c>
      <c r="L3990" t="s">
        <v>41</v>
      </c>
      <c r="M3990">
        <f t="shared" si="250"/>
        <v>0</v>
      </c>
      <c r="N3990" t="s">
        <v>24</v>
      </c>
      <c r="O3990" t="s">
        <v>4774</v>
      </c>
      <c r="P3990">
        <f t="shared" si="251"/>
        <v>5805</v>
      </c>
      <c r="Q3990">
        <v>6750</v>
      </c>
      <c r="R3990">
        <v>240</v>
      </c>
      <c r="S3990">
        <f t="shared" si="252"/>
        <v>3.5</v>
      </c>
    </row>
    <row r="3991" spans="1:19" x14ac:dyDescent="0.25">
      <c r="A3991" t="s">
        <v>148</v>
      </c>
      <c r="B3991" t="s">
        <v>6167</v>
      </c>
      <c r="C3991">
        <v>2015</v>
      </c>
      <c r="D3991">
        <f t="shared" si="249"/>
        <v>41115.418319999997</v>
      </c>
      <c r="E3991">
        <v>25548</v>
      </c>
      <c r="F3991" t="s">
        <v>8005</v>
      </c>
      <c r="G3991" t="s">
        <v>29</v>
      </c>
      <c r="H3991" t="s">
        <v>3196</v>
      </c>
      <c r="I3991" t="s">
        <v>95</v>
      </c>
      <c r="J3991" t="s">
        <v>33</v>
      </c>
      <c r="K3991" t="s">
        <v>33</v>
      </c>
      <c r="L3991" t="s">
        <v>41</v>
      </c>
      <c r="M3991">
        <f t="shared" si="250"/>
        <v>0</v>
      </c>
      <c r="N3991" t="s">
        <v>24</v>
      </c>
      <c r="O3991" t="s">
        <v>1032</v>
      </c>
      <c r="P3991">
        <f t="shared" si="251"/>
        <v>42140</v>
      </c>
      <c r="Q3991">
        <v>49000</v>
      </c>
      <c r="R3991">
        <v>455</v>
      </c>
      <c r="S3991">
        <f t="shared" si="252"/>
        <v>6.2</v>
      </c>
    </row>
    <row r="3992" spans="1:19" x14ac:dyDescent="0.25">
      <c r="A3992" t="s">
        <v>16</v>
      </c>
      <c r="B3992" t="s">
        <v>2727</v>
      </c>
      <c r="C3992">
        <v>2018</v>
      </c>
      <c r="D3992">
        <f t="shared" si="249"/>
        <v>105316.81894</v>
      </c>
      <c r="E3992">
        <v>65441</v>
      </c>
      <c r="F3992" t="s">
        <v>8006</v>
      </c>
      <c r="G3992" t="s">
        <v>29</v>
      </c>
      <c r="H3992" t="s">
        <v>4401</v>
      </c>
      <c r="I3992" t="s">
        <v>72</v>
      </c>
      <c r="J3992" t="s">
        <v>33</v>
      </c>
      <c r="K3992" t="s">
        <v>22</v>
      </c>
      <c r="L3992" t="s">
        <v>41</v>
      </c>
      <c r="M3992">
        <f t="shared" si="250"/>
        <v>0</v>
      </c>
      <c r="N3992" t="s">
        <v>24</v>
      </c>
      <c r="O3992" t="s">
        <v>1376</v>
      </c>
      <c r="P3992">
        <f t="shared" si="251"/>
        <v>32680</v>
      </c>
      <c r="Q3992">
        <v>38000</v>
      </c>
      <c r="R3992">
        <v>325</v>
      </c>
      <c r="S3992">
        <f t="shared" si="252"/>
        <v>2.7</v>
      </c>
    </row>
    <row r="3993" spans="1:19" x14ac:dyDescent="0.25">
      <c r="A3993" t="s">
        <v>277</v>
      </c>
      <c r="B3993" t="s">
        <v>6324</v>
      </c>
      <c r="C3993">
        <v>2020</v>
      </c>
      <c r="D3993">
        <f t="shared" si="249"/>
        <v>63747.566740000002</v>
      </c>
      <c r="E3993">
        <v>39611</v>
      </c>
      <c r="F3993" t="s">
        <v>8007</v>
      </c>
      <c r="G3993" t="s">
        <v>29</v>
      </c>
      <c r="H3993" t="s">
        <v>777</v>
      </c>
      <c r="I3993" t="s">
        <v>31</v>
      </c>
      <c r="J3993" t="s">
        <v>8008</v>
      </c>
      <c r="K3993" t="s">
        <v>22</v>
      </c>
      <c r="L3993" t="s">
        <v>41</v>
      </c>
      <c r="M3993">
        <f t="shared" si="250"/>
        <v>0</v>
      </c>
      <c r="O3993" t="s">
        <v>3782</v>
      </c>
      <c r="P3993">
        <f t="shared" si="251"/>
        <v>77314</v>
      </c>
      <c r="Q3993">
        <v>89900</v>
      </c>
      <c r="R3993" t="e">
        <v>#VALUE!</v>
      </c>
      <c r="S3993" t="e">
        <f t="shared" si="252"/>
        <v>#VALUE!</v>
      </c>
    </row>
    <row r="3994" spans="1:19" x14ac:dyDescent="0.25">
      <c r="A3994" t="s">
        <v>97</v>
      </c>
      <c r="B3994" t="s">
        <v>2172</v>
      </c>
      <c r="C3994">
        <v>2010</v>
      </c>
      <c r="D3994">
        <f t="shared" si="249"/>
        <v>249222.39240000001</v>
      </c>
      <c r="E3994">
        <v>154860</v>
      </c>
      <c r="F3994" t="s">
        <v>8009</v>
      </c>
      <c r="G3994" t="s">
        <v>29</v>
      </c>
      <c r="H3994" t="s">
        <v>5589</v>
      </c>
      <c r="I3994" t="s">
        <v>21</v>
      </c>
      <c r="J3994" t="s">
        <v>61</v>
      </c>
      <c r="K3994" t="s">
        <v>33</v>
      </c>
      <c r="L3994" t="s">
        <v>41</v>
      </c>
      <c r="M3994">
        <f t="shared" si="250"/>
        <v>0</v>
      </c>
      <c r="N3994" t="s">
        <v>24</v>
      </c>
      <c r="O3994" t="s">
        <v>3926</v>
      </c>
      <c r="P3994">
        <f t="shared" si="251"/>
        <v>15394</v>
      </c>
      <c r="Q3994">
        <v>17900</v>
      </c>
      <c r="R3994">
        <v>310</v>
      </c>
      <c r="S3994">
        <f t="shared" si="252"/>
        <v>4.5999999999999996</v>
      </c>
    </row>
    <row r="3995" spans="1:19" x14ac:dyDescent="0.25">
      <c r="A3995" t="s">
        <v>277</v>
      </c>
      <c r="B3995" t="s">
        <v>297</v>
      </c>
      <c r="C3995">
        <v>2021</v>
      </c>
      <c r="D3995">
        <f t="shared" si="249"/>
        <v>11278.254720000001</v>
      </c>
      <c r="E3995">
        <v>7008</v>
      </c>
      <c r="F3995" t="s">
        <v>8010</v>
      </c>
      <c r="G3995" t="s">
        <v>29</v>
      </c>
      <c r="H3995" t="s">
        <v>6290</v>
      </c>
      <c r="I3995" t="s">
        <v>95</v>
      </c>
      <c r="J3995" t="s">
        <v>33</v>
      </c>
      <c r="K3995" t="s">
        <v>22</v>
      </c>
      <c r="M3995">
        <f t="shared" si="250"/>
        <v>0</v>
      </c>
      <c r="O3995" t="s">
        <v>8011</v>
      </c>
      <c r="P3995">
        <f t="shared" si="251"/>
        <v>130634</v>
      </c>
      <c r="Q3995">
        <v>151900</v>
      </c>
      <c r="R3995">
        <v>443</v>
      </c>
      <c r="S3995">
        <f t="shared" si="252"/>
        <v>3</v>
      </c>
    </row>
    <row r="3996" spans="1:19" x14ac:dyDescent="0.25">
      <c r="A3996" t="s">
        <v>68</v>
      </c>
      <c r="B3996" t="s">
        <v>4588</v>
      </c>
      <c r="C3996">
        <v>2022</v>
      </c>
      <c r="D3996">
        <f t="shared" si="249"/>
        <v>33887.872380000001</v>
      </c>
      <c r="E3996">
        <v>21057</v>
      </c>
      <c r="F3996" t="s">
        <v>8012</v>
      </c>
      <c r="G3996" t="s">
        <v>29</v>
      </c>
      <c r="H3996" t="s">
        <v>3526</v>
      </c>
      <c r="I3996" t="s">
        <v>107</v>
      </c>
      <c r="J3996" t="s">
        <v>33</v>
      </c>
      <c r="K3996" t="s">
        <v>22</v>
      </c>
      <c r="L3996" t="s">
        <v>41</v>
      </c>
      <c r="M3996">
        <f t="shared" si="250"/>
        <v>0</v>
      </c>
      <c r="N3996" t="s">
        <v>24</v>
      </c>
      <c r="O3996" t="s">
        <v>8013</v>
      </c>
      <c r="P3996">
        <f t="shared" si="251"/>
        <v>85828</v>
      </c>
      <c r="Q3996">
        <v>99800</v>
      </c>
      <c r="R3996">
        <v>617</v>
      </c>
      <c r="S3996">
        <f t="shared" si="252"/>
        <v>4.4000000000000004</v>
      </c>
    </row>
    <row r="3997" spans="1:19" x14ac:dyDescent="0.25">
      <c r="A3997" t="s">
        <v>35</v>
      </c>
      <c r="B3997" t="s">
        <v>8014</v>
      </c>
      <c r="C3997">
        <v>2016</v>
      </c>
      <c r="D3997">
        <f t="shared" si="249"/>
        <v>63971.264999999999</v>
      </c>
      <c r="E3997">
        <v>39750</v>
      </c>
      <c r="F3997" t="s">
        <v>8015</v>
      </c>
      <c r="G3997" t="s">
        <v>46</v>
      </c>
      <c r="H3997" t="s">
        <v>2288</v>
      </c>
      <c r="I3997" t="s">
        <v>72</v>
      </c>
      <c r="J3997" t="s">
        <v>22</v>
      </c>
      <c r="K3997" t="s">
        <v>22</v>
      </c>
      <c r="L3997" t="s">
        <v>41</v>
      </c>
      <c r="M3997">
        <f t="shared" si="250"/>
        <v>0</v>
      </c>
      <c r="N3997" t="s">
        <v>24</v>
      </c>
      <c r="O3997" t="s">
        <v>4216</v>
      </c>
      <c r="P3997">
        <f t="shared" si="251"/>
        <v>18915.7</v>
      </c>
      <c r="Q3997">
        <v>21995</v>
      </c>
      <c r="R3997">
        <v>134</v>
      </c>
      <c r="S3997">
        <f t="shared" si="252"/>
        <v>1.8</v>
      </c>
    </row>
    <row r="3998" spans="1:19" x14ac:dyDescent="0.25">
      <c r="A3998" t="s">
        <v>91</v>
      </c>
      <c r="B3998" t="s">
        <v>8016</v>
      </c>
      <c r="C3998">
        <v>2003</v>
      </c>
      <c r="D3998">
        <f t="shared" si="249"/>
        <v>23979.166000000001</v>
      </c>
      <c r="E3998">
        <v>14900</v>
      </c>
      <c r="F3998" t="s">
        <v>4192</v>
      </c>
      <c r="G3998" t="s">
        <v>29</v>
      </c>
      <c r="H3998" t="s">
        <v>8017</v>
      </c>
      <c r="I3998" t="s">
        <v>134</v>
      </c>
      <c r="J3998" t="s">
        <v>118</v>
      </c>
      <c r="K3998" t="s">
        <v>146</v>
      </c>
      <c r="M3998">
        <f t="shared" si="250"/>
        <v>0</v>
      </c>
      <c r="O3998" t="s">
        <v>7854</v>
      </c>
      <c r="P3998">
        <f t="shared" si="251"/>
        <v>28251</v>
      </c>
      <c r="Q3998">
        <v>32850</v>
      </c>
      <c r="R3998">
        <v>420</v>
      </c>
      <c r="S3998">
        <f t="shared" si="252"/>
        <v>5.9</v>
      </c>
    </row>
    <row r="3999" spans="1:19" x14ac:dyDescent="0.25">
      <c r="A3999" t="s">
        <v>148</v>
      </c>
      <c r="B3999" t="s">
        <v>8018</v>
      </c>
      <c r="C3999">
        <v>2018</v>
      </c>
      <c r="D3999">
        <f t="shared" si="249"/>
        <v>114765.25408</v>
      </c>
      <c r="E3999">
        <v>71312</v>
      </c>
      <c r="F3999" t="s">
        <v>8019</v>
      </c>
      <c r="G3999" t="s">
        <v>29</v>
      </c>
      <c r="H3999" t="s">
        <v>128</v>
      </c>
      <c r="I3999" t="s">
        <v>21</v>
      </c>
      <c r="J3999" t="s">
        <v>22</v>
      </c>
      <c r="K3999" t="s">
        <v>22</v>
      </c>
      <c r="L3999" t="s">
        <v>41</v>
      </c>
      <c r="M3999">
        <f t="shared" si="250"/>
        <v>0</v>
      </c>
      <c r="N3999" t="s">
        <v>24</v>
      </c>
      <c r="O3999" t="s">
        <v>8020</v>
      </c>
      <c r="P3999">
        <f t="shared" si="251"/>
        <v>15393.14</v>
      </c>
      <c r="Q3999">
        <v>17899</v>
      </c>
      <c r="R3999">
        <v>305</v>
      </c>
      <c r="S3999">
        <f t="shared" si="252"/>
        <v>3.6</v>
      </c>
    </row>
    <row r="4000" spans="1:19" x14ac:dyDescent="0.25">
      <c r="A4000" t="s">
        <v>277</v>
      </c>
      <c r="B4000" t="s">
        <v>3463</v>
      </c>
      <c r="C4000">
        <v>2015</v>
      </c>
      <c r="D4000">
        <f t="shared" si="249"/>
        <v>70006.289999999994</v>
      </c>
      <c r="E4000">
        <v>43500</v>
      </c>
      <c r="F4000" t="s">
        <v>4582</v>
      </c>
      <c r="G4000" t="s">
        <v>29</v>
      </c>
      <c r="H4000" t="s">
        <v>3625</v>
      </c>
      <c r="I4000" t="s">
        <v>48</v>
      </c>
      <c r="J4000" t="s">
        <v>22</v>
      </c>
      <c r="K4000" t="s">
        <v>22</v>
      </c>
      <c r="L4000" t="s">
        <v>41</v>
      </c>
      <c r="M4000">
        <f t="shared" si="250"/>
        <v>0</v>
      </c>
      <c r="N4000" t="s">
        <v>24</v>
      </c>
      <c r="O4000" t="s">
        <v>3346</v>
      </c>
      <c r="P4000">
        <f t="shared" si="251"/>
        <v>57190</v>
      </c>
      <c r="Q4000">
        <v>66500</v>
      </c>
      <c r="R4000">
        <v>350</v>
      </c>
      <c r="S4000">
        <f t="shared" si="252"/>
        <v>3.4</v>
      </c>
    </row>
    <row r="4001" spans="1:19" x14ac:dyDescent="0.25">
      <c r="A4001" t="s">
        <v>68</v>
      </c>
      <c r="B4001" t="s">
        <v>1395</v>
      </c>
      <c r="C4001">
        <v>2020</v>
      </c>
      <c r="D4001">
        <f t="shared" si="249"/>
        <v>54717.56</v>
      </c>
      <c r="E4001">
        <v>34000</v>
      </c>
      <c r="F4001" t="s">
        <v>81</v>
      </c>
      <c r="G4001" t="s">
        <v>29</v>
      </c>
      <c r="H4001" t="s">
        <v>2387</v>
      </c>
      <c r="I4001" t="s">
        <v>95</v>
      </c>
      <c r="J4001" t="s">
        <v>118</v>
      </c>
      <c r="K4001" t="s">
        <v>108</v>
      </c>
      <c r="L4001" t="s">
        <v>41</v>
      </c>
      <c r="M4001">
        <f t="shared" si="250"/>
        <v>0</v>
      </c>
      <c r="N4001" t="s">
        <v>24</v>
      </c>
      <c r="O4001" t="s">
        <v>8021</v>
      </c>
      <c r="P4001">
        <f t="shared" si="251"/>
        <v>51028.1</v>
      </c>
      <c r="Q4001">
        <v>59335</v>
      </c>
      <c r="R4001">
        <v>335</v>
      </c>
      <c r="S4001">
        <f t="shared" si="252"/>
        <v>3</v>
      </c>
    </row>
    <row r="4002" spans="1:19" x14ac:dyDescent="0.25">
      <c r="A4002" t="s">
        <v>450</v>
      </c>
      <c r="B4002" t="s">
        <v>7164</v>
      </c>
      <c r="C4002">
        <v>2021</v>
      </c>
      <c r="D4002">
        <f t="shared" si="249"/>
        <v>51901.214999999997</v>
      </c>
      <c r="E4002">
        <v>32250</v>
      </c>
      <c r="F4002" t="s">
        <v>8022</v>
      </c>
      <c r="G4002" t="s">
        <v>29</v>
      </c>
      <c r="H4002" t="s">
        <v>5322</v>
      </c>
      <c r="I4002" t="s">
        <v>72</v>
      </c>
      <c r="J4002" t="s">
        <v>22</v>
      </c>
      <c r="K4002" t="s">
        <v>22</v>
      </c>
      <c r="L4002" t="s">
        <v>23</v>
      </c>
      <c r="M4002">
        <f t="shared" si="250"/>
        <v>1</v>
      </c>
      <c r="N4002" t="s">
        <v>24</v>
      </c>
      <c r="O4002" t="s">
        <v>920</v>
      </c>
      <c r="P4002">
        <f t="shared" si="251"/>
        <v>30960</v>
      </c>
      <c r="Q4002">
        <v>36000</v>
      </c>
      <c r="R4002">
        <v>260</v>
      </c>
      <c r="S4002">
        <f t="shared" si="252"/>
        <v>2.4</v>
      </c>
    </row>
    <row r="4003" spans="1:19" x14ac:dyDescent="0.25">
      <c r="A4003" t="s">
        <v>426</v>
      </c>
      <c r="B4003" t="s">
        <v>986</v>
      </c>
      <c r="C4003">
        <v>2011</v>
      </c>
      <c r="D4003">
        <f t="shared" si="249"/>
        <v>312211.96000000002</v>
      </c>
      <c r="E4003">
        <v>194000</v>
      </c>
      <c r="F4003" t="s">
        <v>3555</v>
      </c>
      <c r="G4003" t="s">
        <v>29</v>
      </c>
      <c r="H4003" t="s">
        <v>988</v>
      </c>
      <c r="I4003" t="s">
        <v>107</v>
      </c>
      <c r="J4003" t="s">
        <v>22</v>
      </c>
      <c r="K4003" t="s">
        <v>33</v>
      </c>
      <c r="L4003" t="s">
        <v>23</v>
      </c>
      <c r="M4003">
        <f t="shared" si="250"/>
        <v>1</v>
      </c>
      <c r="N4003" t="s">
        <v>24</v>
      </c>
      <c r="O4003" t="s">
        <v>4081</v>
      </c>
      <c r="P4003">
        <f t="shared" si="251"/>
        <v>3010</v>
      </c>
      <c r="Q4003">
        <v>3500</v>
      </c>
      <c r="R4003">
        <v>283</v>
      </c>
      <c r="S4003">
        <f t="shared" si="252"/>
        <v>3.6</v>
      </c>
    </row>
    <row r="4004" spans="1:19" x14ac:dyDescent="0.25">
      <c r="A4004" t="s">
        <v>120</v>
      </c>
      <c r="B4004" t="s">
        <v>1254</v>
      </c>
      <c r="C4004">
        <v>2023</v>
      </c>
      <c r="D4004">
        <f t="shared" si="249"/>
        <v>3218.68</v>
      </c>
      <c r="E4004">
        <v>2000</v>
      </c>
      <c r="F4004" t="s">
        <v>2257</v>
      </c>
      <c r="G4004" t="s">
        <v>46</v>
      </c>
      <c r="H4004" t="s">
        <v>1256</v>
      </c>
      <c r="I4004" t="s">
        <v>191</v>
      </c>
      <c r="J4004" t="s">
        <v>33</v>
      </c>
      <c r="K4004" t="s">
        <v>146</v>
      </c>
      <c r="L4004" t="s">
        <v>41</v>
      </c>
      <c r="M4004">
        <f t="shared" si="250"/>
        <v>0</v>
      </c>
      <c r="N4004" t="s">
        <v>24</v>
      </c>
      <c r="O4004" t="s">
        <v>2632</v>
      </c>
      <c r="P4004">
        <f t="shared" si="251"/>
        <v>150500</v>
      </c>
      <c r="Q4004">
        <v>175000</v>
      </c>
      <c r="R4004">
        <v>603</v>
      </c>
      <c r="S4004">
        <f t="shared" si="252"/>
        <v>4</v>
      </c>
    </row>
    <row r="4005" spans="1:19" x14ac:dyDescent="0.25">
      <c r="A4005" t="s">
        <v>120</v>
      </c>
      <c r="B4005" t="s">
        <v>3263</v>
      </c>
      <c r="C4005">
        <v>2018</v>
      </c>
      <c r="D4005">
        <f t="shared" si="249"/>
        <v>86429.604699999996</v>
      </c>
      <c r="E4005">
        <v>53705</v>
      </c>
      <c r="F4005" t="s">
        <v>8023</v>
      </c>
      <c r="G4005" t="s">
        <v>29</v>
      </c>
      <c r="H4005" t="s">
        <v>475</v>
      </c>
      <c r="I4005" t="s">
        <v>72</v>
      </c>
      <c r="J4005" t="s">
        <v>22</v>
      </c>
      <c r="K4005" t="s">
        <v>22</v>
      </c>
      <c r="L4005" t="s">
        <v>23</v>
      </c>
      <c r="M4005">
        <f t="shared" si="250"/>
        <v>1</v>
      </c>
      <c r="N4005" t="s">
        <v>24</v>
      </c>
      <c r="O4005" t="s">
        <v>2817</v>
      </c>
      <c r="P4005">
        <f t="shared" si="251"/>
        <v>22274</v>
      </c>
      <c r="Q4005">
        <v>25900</v>
      </c>
      <c r="R4005">
        <v>241</v>
      </c>
      <c r="S4005">
        <f t="shared" si="252"/>
        <v>2</v>
      </c>
    </row>
    <row r="4006" spans="1:19" x14ac:dyDescent="0.25">
      <c r="A4006" t="s">
        <v>232</v>
      </c>
      <c r="B4006" t="s">
        <v>2945</v>
      </c>
      <c r="C4006">
        <v>2023</v>
      </c>
      <c r="D4006">
        <f t="shared" si="249"/>
        <v>1149.0687599999999</v>
      </c>
      <c r="E4006">
        <v>714</v>
      </c>
      <c r="F4006" t="s">
        <v>8024</v>
      </c>
      <c r="G4006" t="s">
        <v>29</v>
      </c>
      <c r="H4006" t="s">
        <v>2204</v>
      </c>
      <c r="I4006" t="s">
        <v>678</v>
      </c>
      <c r="J4006" t="s">
        <v>8025</v>
      </c>
      <c r="K4006" t="s">
        <v>1346</v>
      </c>
      <c r="L4006" t="s">
        <v>41</v>
      </c>
      <c r="M4006">
        <f t="shared" si="250"/>
        <v>0</v>
      </c>
      <c r="N4006" t="s">
        <v>24</v>
      </c>
      <c r="O4006" t="s">
        <v>8026</v>
      </c>
      <c r="P4006">
        <f t="shared" si="251"/>
        <v>300957</v>
      </c>
      <c r="Q4006">
        <v>349950</v>
      </c>
      <c r="R4006" t="e">
        <v>#VALUE!</v>
      </c>
      <c r="S4006" t="e">
        <f t="shared" si="252"/>
        <v>#VALUE!</v>
      </c>
    </row>
    <row r="4007" spans="1:19" x14ac:dyDescent="0.25">
      <c r="A4007" t="s">
        <v>50</v>
      </c>
      <c r="B4007" t="s">
        <v>4540</v>
      </c>
      <c r="C4007">
        <v>2022</v>
      </c>
      <c r="D4007">
        <f t="shared" si="249"/>
        <v>17541.806</v>
      </c>
      <c r="E4007">
        <v>10900</v>
      </c>
      <c r="F4007" t="s">
        <v>7743</v>
      </c>
      <c r="G4007" t="s">
        <v>29</v>
      </c>
      <c r="H4007" t="s">
        <v>1790</v>
      </c>
      <c r="I4007" t="s">
        <v>107</v>
      </c>
      <c r="J4007" t="s">
        <v>22</v>
      </c>
      <c r="K4007" t="s">
        <v>22</v>
      </c>
      <c r="L4007" t="s">
        <v>41</v>
      </c>
      <c r="M4007">
        <f t="shared" si="250"/>
        <v>0</v>
      </c>
      <c r="N4007" t="s">
        <v>24</v>
      </c>
      <c r="O4007" t="s">
        <v>967</v>
      </c>
      <c r="P4007">
        <f t="shared" si="251"/>
        <v>46354</v>
      </c>
      <c r="Q4007">
        <v>53900</v>
      </c>
      <c r="R4007">
        <v>349</v>
      </c>
      <c r="S4007">
        <f t="shared" si="252"/>
        <v>3</v>
      </c>
    </row>
    <row r="4008" spans="1:19" x14ac:dyDescent="0.25">
      <c r="A4008" t="s">
        <v>277</v>
      </c>
      <c r="B4008" t="s">
        <v>8027</v>
      </c>
      <c r="C4008">
        <v>2022</v>
      </c>
      <c r="D4008">
        <f t="shared" si="249"/>
        <v>3405.3634400000001</v>
      </c>
      <c r="E4008">
        <v>2116</v>
      </c>
      <c r="F4008" t="s">
        <v>8028</v>
      </c>
      <c r="H4008" t="s">
        <v>1019</v>
      </c>
      <c r="I4008" t="s">
        <v>39</v>
      </c>
      <c r="J4008" t="s">
        <v>22</v>
      </c>
      <c r="K4008" t="s">
        <v>22</v>
      </c>
      <c r="L4008" t="s">
        <v>41</v>
      </c>
      <c r="M4008">
        <f t="shared" si="250"/>
        <v>0</v>
      </c>
      <c r="O4008" t="s">
        <v>8029</v>
      </c>
      <c r="P4008">
        <f t="shared" si="251"/>
        <v>78258.28</v>
      </c>
      <c r="Q4008">
        <v>90998</v>
      </c>
      <c r="R4008" t="e">
        <v>#VALUE!</v>
      </c>
      <c r="S4008" t="e">
        <f t="shared" si="252"/>
        <v>#VALUE!</v>
      </c>
    </row>
    <row r="4009" spans="1:19" x14ac:dyDescent="0.25">
      <c r="A4009" t="s">
        <v>16</v>
      </c>
      <c r="B4009" t="s">
        <v>4495</v>
      </c>
      <c r="C4009">
        <v>2020</v>
      </c>
      <c r="D4009">
        <f t="shared" si="249"/>
        <v>53108.22</v>
      </c>
      <c r="E4009">
        <v>33000</v>
      </c>
      <c r="F4009" t="s">
        <v>474</v>
      </c>
      <c r="G4009" t="s">
        <v>29</v>
      </c>
      <c r="H4009" t="s">
        <v>970</v>
      </c>
      <c r="I4009" t="s">
        <v>72</v>
      </c>
      <c r="J4009" t="s">
        <v>40</v>
      </c>
      <c r="K4009" t="s">
        <v>22</v>
      </c>
      <c r="L4009" t="s">
        <v>41</v>
      </c>
      <c r="M4009">
        <f t="shared" si="250"/>
        <v>0</v>
      </c>
      <c r="N4009" t="s">
        <v>24</v>
      </c>
      <c r="O4009" t="s">
        <v>3057</v>
      </c>
      <c r="P4009">
        <f t="shared" si="251"/>
        <v>54179.14</v>
      </c>
      <c r="Q4009">
        <v>62999</v>
      </c>
      <c r="R4009">
        <v>450</v>
      </c>
      <c r="S4009">
        <f t="shared" si="252"/>
        <v>3.5</v>
      </c>
    </row>
    <row r="4010" spans="1:19" x14ac:dyDescent="0.25">
      <c r="A4010" t="s">
        <v>68</v>
      </c>
      <c r="B4010" t="s">
        <v>1468</v>
      </c>
      <c r="C4010">
        <v>2020</v>
      </c>
      <c r="D4010">
        <f t="shared" si="249"/>
        <v>69201.62</v>
      </c>
      <c r="E4010">
        <v>43000</v>
      </c>
      <c r="F4010" t="s">
        <v>373</v>
      </c>
      <c r="G4010" t="s">
        <v>29</v>
      </c>
      <c r="H4010" t="s">
        <v>371</v>
      </c>
      <c r="I4010" t="s">
        <v>72</v>
      </c>
      <c r="J4010" t="s">
        <v>33</v>
      </c>
      <c r="K4010" t="s">
        <v>108</v>
      </c>
      <c r="L4010" t="s">
        <v>23</v>
      </c>
      <c r="M4010">
        <f t="shared" si="250"/>
        <v>1</v>
      </c>
      <c r="N4010" t="s">
        <v>24</v>
      </c>
      <c r="O4010" t="s">
        <v>635</v>
      </c>
      <c r="P4010">
        <f t="shared" si="251"/>
        <v>34400</v>
      </c>
      <c r="Q4010">
        <v>40000</v>
      </c>
      <c r="R4010">
        <v>248</v>
      </c>
      <c r="S4010">
        <f t="shared" si="252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07DC-4039-4DF5-9210-838775F95104}">
  <dimension ref="A1:E58"/>
  <sheetViews>
    <sheetView workbookViewId="0">
      <selection activeCell="F5" sqref="F5"/>
    </sheetView>
  </sheetViews>
  <sheetFormatPr baseColWidth="10" defaultRowHeight="15" x14ac:dyDescent="0.25"/>
  <cols>
    <col min="3" max="3" width="13.85546875" bestFit="1" customWidth="1"/>
    <col min="4" max="4" width="15" bestFit="1" customWidth="1"/>
  </cols>
  <sheetData>
    <row r="1" spans="1:5" x14ac:dyDescent="0.25">
      <c r="A1" s="6" t="s">
        <v>8031</v>
      </c>
      <c r="B1" s="6" t="s">
        <v>8032</v>
      </c>
    </row>
    <row r="2" spans="1:5" x14ac:dyDescent="0.25">
      <c r="A2" s="3" t="s">
        <v>16</v>
      </c>
      <c r="B2" s="3">
        <f>COUNTIF(used_cars!A:A, A2)</f>
        <v>386</v>
      </c>
      <c r="D2" s="5" t="s">
        <v>8033</v>
      </c>
      <c r="E2" s="2">
        <f>SUM(B2:B58)</f>
        <v>4009</v>
      </c>
    </row>
    <row r="3" spans="1:5" x14ac:dyDescent="0.25">
      <c r="A3" s="4" t="s">
        <v>26</v>
      </c>
      <c r="B3" s="4">
        <f>COUNTIF(used_cars!A:A, A3)</f>
        <v>72</v>
      </c>
    </row>
    <row r="4" spans="1:5" x14ac:dyDescent="0.25">
      <c r="A4" s="3" t="s">
        <v>35</v>
      </c>
      <c r="B4" s="3">
        <f>COUNTIF(used_cars!A:A, A4)</f>
        <v>163</v>
      </c>
    </row>
    <row r="5" spans="1:5" x14ac:dyDescent="0.25">
      <c r="A5" s="4" t="s">
        <v>43</v>
      </c>
      <c r="B5" s="4">
        <f>COUNTIF(used_cars!A:A, A5)</f>
        <v>59</v>
      </c>
    </row>
    <row r="6" spans="1:5" x14ac:dyDescent="0.25">
      <c r="A6" s="3" t="s">
        <v>50</v>
      </c>
      <c r="B6" s="3">
        <f>COUNTIF(used_cars!A:A, A6)</f>
        <v>200</v>
      </c>
    </row>
    <row r="7" spans="1:5" x14ac:dyDescent="0.25">
      <c r="A7" s="4" t="s">
        <v>56</v>
      </c>
      <c r="B7" s="4">
        <f>COUNTIF(used_cars!A:A, A7)</f>
        <v>64</v>
      </c>
    </row>
    <row r="8" spans="1:5" x14ac:dyDescent="0.25">
      <c r="A8" s="3" t="s">
        <v>68</v>
      </c>
      <c r="B8" s="3">
        <f>COUNTIF(used_cars!A:A, A8)</f>
        <v>375</v>
      </c>
    </row>
    <row r="9" spans="1:5" x14ac:dyDescent="0.25">
      <c r="A9" s="4" t="s">
        <v>79</v>
      </c>
      <c r="B9" s="4">
        <f>COUNTIF(used_cars!A:A, A9)</f>
        <v>87</v>
      </c>
    </row>
    <row r="10" spans="1:5" x14ac:dyDescent="0.25">
      <c r="A10" s="3" t="s">
        <v>84</v>
      </c>
      <c r="B10" s="3">
        <f>COUNTIF(used_cars!A:A, A10)</f>
        <v>130</v>
      </c>
    </row>
    <row r="11" spans="1:5" x14ac:dyDescent="0.25">
      <c r="A11" s="4" t="s">
        <v>91</v>
      </c>
      <c r="B11" s="4">
        <f>COUNTIF(used_cars!A:A, A11)</f>
        <v>9</v>
      </c>
    </row>
    <row r="12" spans="1:5" x14ac:dyDescent="0.25">
      <c r="A12" s="3" t="s">
        <v>97</v>
      </c>
      <c r="B12" s="3">
        <f>COUNTIF(used_cars!A:A, A12)</f>
        <v>199</v>
      </c>
    </row>
    <row r="13" spans="1:5" x14ac:dyDescent="0.25">
      <c r="A13" s="4" t="s">
        <v>103</v>
      </c>
      <c r="B13" s="4">
        <f>COUNTIF(used_cars!A:A, A13)</f>
        <v>52</v>
      </c>
    </row>
    <row r="14" spans="1:5" x14ac:dyDescent="0.25">
      <c r="A14" s="3" t="s">
        <v>110</v>
      </c>
      <c r="B14" s="3">
        <f>COUNTIF(used_cars!A:A, A14)</f>
        <v>47</v>
      </c>
    </row>
    <row r="15" spans="1:5" x14ac:dyDescent="0.25">
      <c r="A15" s="4" t="s">
        <v>120</v>
      </c>
      <c r="B15" s="4">
        <f>COUNTIF(used_cars!A:A, A15)</f>
        <v>315</v>
      </c>
    </row>
    <row r="16" spans="1:5" x14ac:dyDescent="0.25">
      <c r="A16" s="3" t="s">
        <v>125</v>
      </c>
      <c r="B16" s="3">
        <f>COUNTIF(used_cars!A:A, A16)</f>
        <v>90</v>
      </c>
    </row>
    <row r="17" spans="1:2" x14ac:dyDescent="0.25">
      <c r="A17" s="4" t="s">
        <v>130</v>
      </c>
      <c r="B17" s="4">
        <f>COUNTIF(used_cars!A:A, A17)</f>
        <v>116</v>
      </c>
    </row>
    <row r="18" spans="1:2" x14ac:dyDescent="0.25">
      <c r="A18" s="3" t="s">
        <v>142</v>
      </c>
      <c r="B18" s="3">
        <f>COUNTIF(used_cars!A:A, A18)</f>
        <v>20</v>
      </c>
    </row>
    <row r="19" spans="1:2" x14ac:dyDescent="0.25">
      <c r="A19" s="4" t="s">
        <v>148</v>
      </c>
      <c r="B19" s="4">
        <f>COUNTIF(used_cars!A:A, A19)</f>
        <v>292</v>
      </c>
    </row>
    <row r="20" spans="1:2" x14ac:dyDescent="0.25">
      <c r="A20" s="3" t="s">
        <v>201</v>
      </c>
      <c r="B20" s="3">
        <f>COUNTIF(used_cars!A:A, A20)</f>
        <v>76</v>
      </c>
    </row>
    <row r="21" spans="1:2" x14ac:dyDescent="0.25">
      <c r="A21" s="4" t="s">
        <v>210</v>
      </c>
      <c r="B21" s="4">
        <f>COUNTIF(used_cars!A:A, A21)</f>
        <v>143</v>
      </c>
    </row>
    <row r="22" spans="1:2" x14ac:dyDescent="0.25">
      <c r="A22" s="3" t="s">
        <v>232</v>
      </c>
      <c r="B22" s="3">
        <f>COUNTIF(used_cars!A:A, A22)</f>
        <v>33</v>
      </c>
    </row>
    <row r="23" spans="1:2" x14ac:dyDescent="0.25">
      <c r="A23" s="4" t="s">
        <v>237</v>
      </c>
      <c r="B23" s="4">
        <f>COUNTIF(used_cars!A:A, A23)</f>
        <v>63</v>
      </c>
    </row>
    <row r="24" spans="1:2" x14ac:dyDescent="0.25">
      <c r="A24" s="3" t="s">
        <v>253</v>
      </c>
      <c r="B24" s="3">
        <f>COUNTIF(used_cars!A:A, A24)</f>
        <v>3</v>
      </c>
    </row>
    <row r="25" spans="1:2" x14ac:dyDescent="0.25">
      <c r="A25" s="4" t="s">
        <v>268</v>
      </c>
      <c r="B25" s="4">
        <f>COUNTIF(used_cars!A:A, A25)</f>
        <v>33</v>
      </c>
    </row>
    <row r="26" spans="1:2" x14ac:dyDescent="0.25">
      <c r="A26" s="3" t="s">
        <v>277</v>
      </c>
      <c r="B26" s="3">
        <f>COUNTIF(used_cars!A:A, A26)</f>
        <v>201</v>
      </c>
    </row>
    <row r="27" spans="1:2" x14ac:dyDescent="0.25">
      <c r="A27" s="4" t="s">
        <v>292</v>
      </c>
      <c r="B27" s="4">
        <f>COUNTIF(used_cars!A:A, A27)</f>
        <v>16</v>
      </c>
    </row>
    <row r="28" spans="1:2" x14ac:dyDescent="0.25">
      <c r="A28" s="3" t="s">
        <v>305</v>
      </c>
      <c r="B28" s="3">
        <f>COUNTIF(used_cars!A:A, A28)</f>
        <v>28</v>
      </c>
    </row>
    <row r="29" spans="1:2" x14ac:dyDescent="0.25">
      <c r="A29" s="4" t="s">
        <v>328</v>
      </c>
      <c r="B29" s="4">
        <f>COUNTIF(used_cars!A:A, A29)</f>
        <v>38</v>
      </c>
    </row>
    <row r="30" spans="1:2" x14ac:dyDescent="0.25">
      <c r="A30" s="3" t="s">
        <v>363</v>
      </c>
      <c r="B30" s="3">
        <f>COUNTIF(used_cars!A:A, A30)</f>
        <v>107</v>
      </c>
    </row>
    <row r="31" spans="1:2" x14ac:dyDescent="0.25">
      <c r="A31" s="4" t="s">
        <v>396</v>
      </c>
      <c r="B31" s="4">
        <f>COUNTIF(used_cars!A:A, A31)</f>
        <v>26</v>
      </c>
    </row>
    <row r="32" spans="1:2" x14ac:dyDescent="0.25">
      <c r="A32" s="3" t="s">
        <v>403</v>
      </c>
      <c r="B32" s="3">
        <f>COUNTIF(used_cars!A:A, A32)</f>
        <v>34</v>
      </c>
    </row>
    <row r="33" spans="1:2" x14ac:dyDescent="0.25">
      <c r="A33" s="4" t="s">
        <v>426</v>
      </c>
      <c r="B33" s="4">
        <f>COUNTIF(used_cars!A:A, A33)</f>
        <v>59</v>
      </c>
    </row>
    <row r="34" spans="1:2" x14ac:dyDescent="0.25">
      <c r="A34" s="3" t="s">
        <v>450</v>
      </c>
      <c r="B34" s="3">
        <f>COUNTIF(used_cars!A:A, A34)</f>
        <v>64</v>
      </c>
    </row>
    <row r="35" spans="1:2" x14ac:dyDescent="0.25">
      <c r="A35" s="4" t="s">
        <v>465</v>
      </c>
      <c r="B35" s="4">
        <f>COUNTIF(used_cars!A:A, A35)</f>
        <v>17</v>
      </c>
    </row>
    <row r="36" spans="1:2" x14ac:dyDescent="0.25">
      <c r="A36" s="3" t="s">
        <v>503</v>
      </c>
      <c r="B36" s="3">
        <f>COUNTIF(used_cars!A:A, A36)</f>
        <v>91</v>
      </c>
    </row>
    <row r="37" spans="1:2" x14ac:dyDescent="0.25">
      <c r="A37" s="4" t="s">
        <v>567</v>
      </c>
      <c r="B37" s="4">
        <f>COUNTIF(used_cars!A:A, A37)</f>
        <v>91</v>
      </c>
    </row>
    <row r="38" spans="1:2" x14ac:dyDescent="0.25">
      <c r="A38" s="3" t="s">
        <v>690</v>
      </c>
      <c r="B38" s="3">
        <f>COUNTIF(used_cars!A:A, A38)</f>
        <v>19</v>
      </c>
    </row>
    <row r="39" spans="1:2" x14ac:dyDescent="0.25">
      <c r="A39" s="4" t="s">
        <v>697</v>
      </c>
      <c r="B39" s="4">
        <f>COUNTIF(used_cars!A:A, A39)</f>
        <v>12</v>
      </c>
    </row>
    <row r="40" spans="1:2" x14ac:dyDescent="0.25">
      <c r="A40" s="3" t="s">
        <v>794</v>
      </c>
      <c r="B40" s="3">
        <f>COUNTIF(used_cars!A:A, A40)</f>
        <v>6</v>
      </c>
    </row>
    <row r="41" spans="1:2" x14ac:dyDescent="0.25">
      <c r="A41" s="4" t="s">
        <v>836</v>
      </c>
      <c r="B41" s="4">
        <f>COUNTIF(used_cars!A:A, A41)</f>
        <v>20</v>
      </c>
    </row>
    <row r="42" spans="1:2" x14ac:dyDescent="0.25">
      <c r="A42" s="3" t="s">
        <v>857</v>
      </c>
      <c r="B42" s="3">
        <f>COUNTIF(used_cars!A:A, A42)</f>
        <v>64</v>
      </c>
    </row>
    <row r="43" spans="1:2" x14ac:dyDescent="0.25">
      <c r="A43" s="4" t="s">
        <v>906</v>
      </c>
      <c r="B43" s="4">
        <f>COUNTIF(used_cars!A:A, A43)</f>
        <v>5</v>
      </c>
    </row>
    <row r="44" spans="1:2" x14ac:dyDescent="0.25">
      <c r="A44" s="3" t="s">
        <v>990</v>
      </c>
      <c r="B44" s="3">
        <f>COUNTIF(used_cars!A:A, A44)</f>
        <v>1</v>
      </c>
    </row>
    <row r="45" spans="1:2" x14ac:dyDescent="0.25">
      <c r="A45" s="4" t="s">
        <v>1016</v>
      </c>
      <c r="B45" s="4">
        <f>COUNTIF(used_cars!A:A, A45)</f>
        <v>1</v>
      </c>
    </row>
    <row r="46" spans="1:2" x14ac:dyDescent="0.25">
      <c r="A46" s="3" t="s">
        <v>1245</v>
      </c>
      <c r="B46" s="3">
        <f>COUNTIF(used_cars!A:A, A46)</f>
        <v>11</v>
      </c>
    </row>
    <row r="47" spans="1:2" x14ac:dyDescent="0.25">
      <c r="A47" s="4" t="s">
        <v>1615</v>
      </c>
      <c r="B47" s="4">
        <f>COUNTIF(used_cars!A:A, A47)</f>
        <v>6</v>
      </c>
    </row>
    <row r="48" spans="1:2" x14ac:dyDescent="0.25">
      <c r="A48" s="3" t="s">
        <v>1831</v>
      </c>
      <c r="B48" s="3">
        <f>COUNTIF(used_cars!A:A, A48)</f>
        <v>30</v>
      </c>
    </row>
    <row r="49" spans="1:2" x14ac:dyDescent="0.25">
      <c r="A49" s="4" t="s">
        <v>1954</v>
      </c>
      <c r="B49" s="4">
        <f>COUNTIF(used_cars!A:A, A49)</f>
        <v>4</v>
      </c>
    </row>
    <row r="50" spans="1:2" x14ac:dyDescent="0.25">
      <c r="A50" s="3" t="s">
        <v>2213</v>
      </c>
      <c r="B50" s="3">
        <f>COUNTIF(used_cars!A:A, A50)</f>
        <v>15</v>
      </c>
    </row>
    <row r="51" spans="1:2" x14ac:dyDescent="0.25">
      <c r="A51" s="4" t="s">
        <v>2422</v>
      </c>
      <c r="B51" s="4">
        <f>COUNTIF(used_cars!A:A, A51)</f>
        <v>5</v>
      </c>
    </row>
    <row r="52" spans="1:2" x14ac:dyDescent="0.25">
      <c r="A52" s="3" t="s">
        <v>2461</v>
      </c>
      <c r="B52" s="3">
        <f>COUNTIF(used_cars!A:A, A52)</f>
        <v>2</v>
      </c>
    </row>
    <row r="53" spans="1:2" x14ac:dyDescent="0.25">
      <c r="A53" s="4" t="s">
        <v>2695</v>
      </c>
      <c r="B53" s="4">
        <f>COUNTIF(used_cars!A:A, A53)</f>
        <v>2</v>
      </c>
    </row>
    <row r="54" spans="1:2" x14ac:dyDescent="0.25">
      <c r="A54" s="3" t="s">
        <v>2712</v>
      </c>
      <c r="B54" s="3">
        <f>COUNTIF(used_cars!A:A, A54)</f>
        <v>3</v>
      </c>
    </row>
    <row r="55" spans="1:2" x14ac:dyDescent="0.25">
      <c r="A55" s="4" t="s">
        <v>4431</v>
      </c>
      <c r="B55" s="4">
        <f>COUNTIF(used_cars!A:A, A55)</f>
        <v>1</v>
      </c>
    </row>
    <row r="56" spans="1:2" x14ac:dyDescent="0.25">
      <c r="A56" s="3" t="s">
        <v>5536</v>
      </c>
      <c r="B56" s="3">
        <f>COUNTIF(used_cars!A:A, A56)</f>
        <v>1</v>
      </c>
    </row>
    <row r="57" spans="1:2" x14ac:dyDescent="0.25">
      <c r="A57" s="4" t="s">
        <v>6823</v>
      </c>
      <c r="B57" s="4">
        <f>COUNTIF(used_cars!A:A, A57)</f>
        <v>1</v>
      </c>
    </row>
    <row r="58" spans="1:2" x14ac:dyDescent="0.25">
      <c r="A58" s="3" t="s">
        <v>7997</v>
      </c>
      <c r="B58" s="3">
        <f>COUNTIF(used_cars!A:A, A58)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540B-BF3C-4FC5-9108-A390AA51D7C9}">
  <dimension ref="A1:T73"/>
  <sheetViews>
    <sheetView workbookViewId="0">
      <selection sqref="A1:S1"/>
    </sheetView>
  </sheetViews>
  <sheetFormatPr baseColWidth="10" defaultRowHeight="15" x14ac:dyDescent="0.25"/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tr" cm="1">
        <f t="array" ref="A2:T73">_xlfn._xlws.FILTER(used_cars!A2:T4010,used_cars!A2:A4010="HYUNDAI")</f>
        <v>Hyundai</v>
      </c>
      <c r="B2" t="str">
        <v>Palisade SEL</v>
      </c>
      <c r="C2">
        <v>2021</v>
      </c>
      <c r="D2">
        <v>55911.690280000003</v>
      </c>
      <c r="E2">
        <v>34742</v>
      </c>
      <c r="F2" t="str">
        <v>34,742 mi.</v>
      </c>
      <c r="G2" t="str">
        <v>Gasoline</v>
      </c>
      <c r="H2" t="str">
        <v>3.8L V6 24V GDI DOHC</v>
      </c>
      <c r="I2" t="str">
        <v>8-Speed Automatic</v>
      </c>
      <c r="J2" t="str">
        <v>Moonlight Cloud</v>
      </c>
      <c r="K2" t="str">
        <v>Gray</v>
      </c>
      <c r="L2" t="str">
        <v>At least 1 accident or damage reported</v>
      </c>
      <c r="M2">
        <v>1</v>
      </c>
      <c r="N2" t="str">
        <v>Yes</v>
      </c>
      <c r="O2" t="str">
        <v>$38,005</v>
      </c>
      <c r="P2">
        <v>32684.3</v>
      </c>
      <c r="Q2">
        <v>38005</v>
      </c>
      <c r="R2" t="e">
        <v>#VALUE!</v>
      </c>
      <c r="S2" t="e">
        <v>#VALUE!</v>
      </c>
      <c r="T2">
        <v>0</v>
      </c>
    </row>
    <row r="3" spans="1:20" x14ac:dyDescent="0.25">
      <c r="A3" t="str">
        <v>Hyundai</v>
      </c>
      <c r="B3" t="str">
        <v>Elantra N Base</v>
      </c>
      <c r="C3">
        <v>2022</v>
      </c>
      <c r="D3">
        <v>18748.811000000002</v>
      </c>
      <c r="E3">
        <v>11650</v>
      </c>
      <c r="F3" t="str">
        <v>11,650 mi.</v>
      </c>
      <c r="G3" t="str">
        <v>Gasoline</v>
      </c>
      <c r="H3" t="str">
        <v>276.0HP 2.0L 4 Cylinder Engine Gasoline Fuel</v>
      </c>
      <c r="I3" t="str">
        <v>Transmission w/Dual Shift Mode</v>
      </c>
      <c r="J3" t="str">
        <v>Black</v>
      </c>
      <c r="K3" t="str">
        <v>Black</v>
      </c>
      <c r="L3" t="str">
        <v>None reported</v>
      </c>
      <c r="M3">
        <v>0</v>
      </c>
      <c r="N3" t="str">
        <v>Yes</v>
      </c>
      <c r="O3" t="str">
        <v>$32,300</v>
      </c>
      <c r="P3">
        <v>27778</v>
      </c>
      <c r="Q3">
        <v>32300</v>
      </c>
      <c r="R3">
        <v>276</v>
      </c>
      <c r="S3">
        <v>2</v>
      </c>
      <c r="T3">
        <v>0</v>
      </c>
    </row>
    <row r="4" spans="1:20" x14ac:dyDescent="0.25">
      <c r="A4" t="str">
        <v>Hyundai</v>
      </c>
      <c r="B4" t="str">
        <v>Tucson SE</v>
      </c>
      <c r="C4">
        <v>2007</v>
      </c>
      <c r="D4">
        <v>26071.308000000001</v>
      </c>
      <c r="E4">
        <v>16200</v>
      </c>
      <c r="F4" t="str">
        <v>16,200 mi.</v>
      </c>
      <c r="G4" t="str">
        <v>Gasoline</v>
      </c>
      <c r="H4" t="str">
        <v>173.0HP 2.7L V6 Cylinder Engine Gasoline Fuel</v>
      </c>
      <c r="I4" t="str">
        <v>A/T</v>
      </c>
      <c r="J4" t="str">
        <v>Gold</v>
      </c>
      <c r="K4" t="str">
        <v>Beige</v>
      </c>
      <c r="L4" t="str">
        <v>None reported</v>
      </c>
      <c r="M4">
        <v>0</v>
      </c>
      <c r="N4" t="str">
        <v>Yes</v>
      </c>
      <c r="O4" t="str">
        <v>$8,200</v>
      </c>
      <c r="P4">
        <v>7052</v>
      </c>
      <c r="Q4">
        <v>8200</v>
      </c>
      <c r="R4">
        <v>173</v>
      </c>
      <c r="S4">
        <v>2.7</v>
      </c>
      <c r="T4">
        <v>0</v>
      </c>
    </row>
    <row r="5" spans="1:20" x14ac:dyDescent="0.25">
      <c r="A5" t="str">
        <v>Hyundai</v>
      </c>
      <c r="B5" t="str">
        <v>Sonata Hybrid Limited</v>
      </c>
      <c r="C5">
        <v>2015</v>
      </c>
      <c r="D5">
        <v>106216.44</v>
      </c>
      <c r="E5">
        <v>66000</v>
      </c>
      <c r="F5" t="str">
        <v>66,000 mi.</v>
      </c>
      <c r="G5" t="str">
        <v>Hybrid</v>
      </c>
      <c r="H5" t="str">
        <v>199.0HP 2.4L 4 Cylinder Engine Gas/Electric Hybrid</v>
      </c>
      <c r="I5" t="str">
        <v>A/T</v>
      </c>
      <c r="J5" t="str">
        <v>White</v>
      </c>
      <c r="K5" t="str">
        <v>Gray</v>
      </c>
      <c r="L5" t="str">
        <v>At least 1 accident or damage reported</v>
      </c>
      <c r="M5">
        <v>1</v>
      </c>
      <c r="N5" t="str">
        <v>Yes</v>
      </c>
      <c r="O5" t="str">
        <v>$15,900</v>
      </c>
      <c r="P5">
        <v>13674</v>
      </c>
      <c r="Q5">
        <v>15900</v>
      </c>
      <c r="R5">
        <v>199</v>
      </c>
      <c r="S5">
        <v>2.4</v>
      </c>
      <c r="T5">
        <v>0</v>
      </c>
    </row>
    <row r="6" spans="1:20" x14ac:dyDescent="0.25">
      <c r="A6" t="str">
        <v>Hyundai</v>
      </c>
      <c r="B6" t="str">
        <v>Elantra N Base</v>
      </c>
      <c r="C6">
        <v>2023</v>
      </c>
      <c r="D6">
        <v>6115.4920000000002</v>
      </c>
      <c r="E6">
        <v>3800</v>
      </c>
      <c r="F6" t="str">
        <v>3,800 mi.</v>
      </c>
      <c r="G6" t="str">
        <v>Gasoline</v>
      </c>
      <c r="H6" t="str">
        <v>276.0HP 2.0L 4 Cylinder Engine Gasoline Fuel</v>
      </c>
      <c r="I6" t="str">
        <v>6-Speed M/T</v>
      </c>
      <c r="J6" t="str">
        <v>White</v>
      </c>
      <c r="K6" t="str">
        <v>Black</v>
      </c>
      <c r="L6" t="str">
        <v>None reported</v>
      </c>
      <c r="M6">
        <v>0</v>
      </c>
      <c r="N6" t="str">
        <v>Yes</v>
      </c>
      <c r="O6" t="str">
        <v>$34,000</v>
      </c>
      <c r="P6">
        <v>29240</v>
      </c>
      <c r="Q6">
        <v>34000</v>
      </c>
      <c r="R6">
        <v>276</v>
      </c>
      <c r="S6">
        <v>2</v>
      </c>
      <c r="T6">
        <v>0</v>
      </c>
    </row>
    <row r="7" spans="1:20" x14ac:dyDescent="0.25">
      <c r="A7" t="str">
        <v>Hyundai</v>
      </c>
      <c r="B7" t="str">
        <v>Kona N Base</v>
      </c>
      <c r="C7">
        <v>2023</v>
      </c>
      <c r="D7">
        <v>1052.50836</v>
      </c>
      <c r="E7">
        <v>654</v>
      </c>
      <c r="F7" t="str">
        <v>654 mi.</v>
      </c>
      <c r="G7" t="str">
        <v>Gasoline</v>
      </c>
      <c r="H7" t="str">
        <v>2.0L I4 16V GDI DOHC Turbo</v>
      </c>
      <c r="I7" t="str">
        <v>8-Speed Automatic with Auto-Shift</v>
      </c>
      <c r="J7" t="str">
        <v>Ultra Black</v>
      </c>
      <c r="K7" t="str">
        <v>Black</v>
      </c>
      <c r="L7" t="str">
        <v>None reported</v>
      </c>
      <c r="M7">
        <v>0</v>
      </c>
      <c r="N7" t="str">
        <v>Yes</v>
      </c>
      <c r="O7" t="str">
        <v>$34,599</v>
      </c>
      <c r="P7">
        <v>29755.14</v>
      </c>
      <c r="Q7">
        <v>34599</v>
      </c>
      <c r="R7" t="e">
        <v>#VALUE!</v>
      </c>
      <c r="S7" t="e">
        <v>#VALUE!</v>
      </c>
      <c r="T7">
        <v>0</v>
      </c>
    </row>
    <row r="8" spans="1:20" x14ac:dyDescent="0.25">
      <c r="A8" t="str">
        <v>Hyundai</v>
      </c>
      <c r="B8" t="str">
        <v>Elantra GLS</v>
      </c>
      <c r="C8">
        <v>2010</v>
      </c>
      <c r="D8">
        <v>172199.38</v>
      </c>
      <c r="E8">
        <v>107000</v>
      </c>
      <c r="F8" t="str">
        <v>107,000 mi.</v>
      </c>
      <c r="G8" t="str">
        <v>Gasoline</v>
      </c>
      <c r="H8" t="str">
        <v>138.0HP 2.0L 4 Cylinder Engine Gasoline Fuel</v>
      </c>
      <c r="I8" t="str">
        <v>4-Speed A/T</v>
      </c>
      <c r="J8" t="str">
        <v>Blue</v>
      </c>
      <c r="K8" t="str">
        <v>Blue</v>
      </c>
      <c r="L8" t="str">
        <v>At least 1 accident or damage reported</v>
      </c>
      <c r="M8">
        <v>1</v>
      </c>
      <c r="N8" t="str">
        <v>Yes</v>
      </c>
      <c r="O8" t="str">
        <v>$6,250</v>
      </c>
      <c r="P8">
        <v>5375</v>
      </c>
      <c r="Q8">
        <v>6250</v>
      </c>
      <c r="R8">
        <v>138</v>
      </c>
      <c r="S8">
        <v>2</v>
      </c>
      <c r="T8">
        <v>0</v>
      </c>
    </row>
    <row r="9" spans="1:20" x14ac:dyDescent="0.25">
      <c r="A9" t="str">
        <v>Hyundai</v>
      </c>
      <c r="B9" t="str">
        <v>Equus Signature</v>
      </c>
      <c r="C9">
        <v>2013</v>
      </c>
      <c r="D9">
        <v>115872.48</v>
      </c>
      <c r="E9">
        <v>72000</v>
      </c>
      <c r="F9" t="str">
        <v>72,000 mi.</v>
      </c>
      <c r="G9" t="str">
        <v>Gasoline</v>
      </c>
      <c r="H9" t="str">
        <v>429.0HP 5.0L 8 Cylinder Engine Gasoline Fuel</v>
      </c>
      <c r="I9" t="str">
        <v>8-Speed A/T</v>
      </c>
      <c r="J9" t="str">
        <v>Silver</v>
      </c>
      <c r="K9" t="str">
        <v>Black</v>
      </c>
      <c r="L9" t="str">
        <v>None reported</v>
      </c>
      <c r="M9">
        <v>0</v>
      </c>
      <c r="N9" t="str">
        <v>Yes</v>
      </c>
      <c r="O9" t="str">
        <v>$17,500</v>
      </c>
      <c r="P9">
        <v>15050</v>
      </c>
      <c r="Q9">
        <v>17500</v>
      </c>
      <c r="R9">
        <v>429</v>
      </c>
      <c r="S9">
        <v>5</v>
      </c>
      <c r="T9">
        <v>0</v>
      </c>
    </row>
    <row r="10" spans="1:20" x14ac:dyDescent="0.25">
      <c r="A10" t="str">
        <v>Hyundai</v>
      </c>
      <c r="B10" t="str">
        <v>Veloster Base</v>
      </c>
      <c r="C10">
        <v>2013</v>
      </c>
      <c r="D10">
        <v>1287.472</v>
      </c>
      <c r="E10">
        <v>800</v>
      </c>
      <c r="F10" t="str">
        <v>800 mi.</v>
      </c>
      <c r="G10" t="str">
        <v>Gasoline</v>
      </c>
      <c r="H10" t="str">
        <v>132.0HP 1.6L 4 Cylinder Engine Gasoline Fuel</v>
      </c>
      <c r="I10" t="str">
        <v>Transmission w/Dual Shift Mode</v>
      </c>
      <c r="J10" t="str">
        <v>Black</v>
      </c>
      <c r="K10" t="str">
        <v>Gray</v>
      </c>
      <c r="L10" t="str">
        <v>None reported</v>
      </c>
      <c r="M10">
        <v>0</v>
      </c>
      <c r="N10" t="str">
        <v>Yes</v>
      </c>
      <c r="O10" t="str">
        <v>$9,800</v>
      </c>
      <c r="P10">
        <v>8428</v>
      </c>
      <c r="Q10">
        <v>9800</v>
      </c>
      <c r="R10">
        <v>132</v>
      </c>
      <c r="S10">
        <v>1.6</v>
      </c>
      <c r="T10">
        <v>0</v>
      </c>
    </row>
    <row r="11" spans="1:20" x14ac:dyDescent="0.25">
      <c r="A11" t="str">
        <v>Hyundai</v>
      </c>
      <c r="B11" t="str">
        <v>Santa Fe SEL</v>
      </c>
      <c r="C11">
        <v>2022</v>
      </c>
      <c r="D11">
        <v>43283.1993</v>
      </c>
      <c r="E11">
        <v>26895</v>
      </c>
      <c r="F11" t="str">
        <v>26,895 mi.</v>
      </c>
      <c r="G11" t="str">
        <v>Gasoline</v>
      </c>
      <c r="H11" t="str">
        <v>2.5L I4 16V PDI DOHC</v>
      </c>
      <c r="I11" t="str">
        <v>8-Speed Automatic</v>
      </c>
      <c r="J11" t="str">
        <v>Quartz White</v>
      </c>
      <c r="K11" t="str">
        <v>Black</v>
      </c>
      <c r="L11">
        <v>0</v>
      </c>
      <c r="M11">
        <v>0</v>
      </c>
      <c r="N11">
        <v>0</v>
      </c>
      <c r="O11" t="str">
        <v>$29,800</v>
      </c>
      <c r="P11">
        <v>25628</v>
      </c>
      <c r="Q11">
        <v>29800</v>
      </c>
      <c r="R11" t="e">
        <v>#VALUE!</v>
      </c>
      <c r="S11" t="e">
        <v>#VALUE!</v>
      </c>
      <c r="T11">
        <v>0</v>
      </c>
    </row>
    <row r="12" spans="1:20" x14ac:dyDescent="0.25">
      <c r="A12" t="str">
        <v>Hyundai</v>
      </c>
      <c r="B12" t="str">
        <v>Tucson Limited</v>
      </c>
      <c r="C12">
        <v>2008</v>
      </c>
      <c r="D12">
        <v>239791.66</v>
      </c>
      <c r="E12">
        <v>149000</v>
      </c>
      <c r="F12" t="str">
        <v>149,000 mi.</v>
      </c>
      <c r="G12" t="str">
        <v>Gasoline</v>
      </c>
      <c r="H12" t="str">
        <v>173.0HP 2.7L V6 Cylinder Engine Gasoline Fuel</v>
      </c>
      <c r="I12" t="str">
        <v>4-Speed A/T</v>
      </c>
      <c r="J12" t="str">
        <v>Black</v>
      </c>
      <c r="K12" t="str">
        <v>Gray</v>
      </c>
      <c r="L12" t="str">
        <v>None reported</v>
      </c>
      <c r="M12">
        <v>0</v>
      </c>
      <c r="N12" t="str">
        <v>Yes</v>
      </c>
      <c r="O12" t="str">
        <v>$3,850</v>
      </c>
      <c r="P12">
        <v>3311</v>
      </c>
      <c r="Q12">
        <v>3850</v>
      </c>
      <c r="R12">
        <v>173</v>
      </c>
      <c r="S12">
        <v>2.7</v>
      </c>
      <c r="T12">
        <v>0</v>
      </c>
    </row>
    <row r="13" spans="1:20" x14ac:dyDescent="0.25">
      <c r="A13" t="str">
        <v>Hyundai</v>
      </c>
      <c r="B13" t="str">
        <v>Veloster Turbo R-Spec</v>
      </c>
      <c r="C13">
        <v>2014</v>
      </c>
      <c r="D13">
        <v>205995.51999999999</v>
      </c>
      <c r="E13">
        <v>128000</v>
      </c>
      <c r="F13" t="str">
        <v>128,000 mi.</v>
      </c>
      <c r="G13" t="str">
        <v>Gasoline</v>
      </c>
      <c r="H13" t="str">
        <v>201.0HP 1.6L 4 Cylinder Engine Gasoline Fuel</v>
      </c>
      <c r="I13" t="str">
        <v>6-Speed M/T</v>
      </c>
      <c r="J13" t="str">
        <v>Blue</v>
      </c>
      <c r="K13" t="str">
        <v>Red</v>
      </c>
      <c r="L13" t="str">
        <v>None reported</v>
      </c>
      <c r="M13">
        <v>0</v>
      </c>
      <c r="N13" t="str">
        <v>Yes</v>
      </c>
      <c r="O13" t="str">
        <v>$11,000</v>
      </c>
      <c r="P13">
        <v>9460</v>
      </c>
      <c r="Q13">
        <v>11000</v>
      </c>
      <c r="R13">
        <v>201</v>
      </c>
      <c r="S13">
        <v>1.6</v>
      </c>
      <c r="T13">
        <v>0</v>
      </c>
    </row>
    <row r="14" spans="1:20" x14ac:dyDescent="0.25">
      <c r="A14" t="str">
        <v>Hyundai</v>
      </c>
      <c r="B14" t="str">
        <v>Santa Fe SE</v>
      </c>
      <c r="C14">
        <v>2021</v>
      </c>
      <c r="D14">
        <v>57212.036999999997</v>
      </c>
      <c r="E14">
        <v>35550</v>
      </c>
      <c r="F14" t="str">
        <v>35,550 mi.</v>
      </c>
      <c r="G14" t="str">
        <v>Gasoline</v>
      </c>
      <c r="H14" t="str">
        <v>2.5L I4 16V PDI DOHC</v>
      </c>
      <c r="I14" t="str">
        <v>8-Speed Automatic</v>
      </c>
      <c r="J14" t="str">
        <v>Twilight Black</v>
      </c>
      <c r="K14" t="str">
        <v>Black</v>
      </c>
      <c r="L14" t="str">
        <v>At least 1 accident or damage reported</v>
      </c>
      <c r="M14">
        <v>1</v>
      </c>
      <c r="N14" t="str">
        <v>Yes</v>
      </c>
      <c r="O14" t="str">
        <v>$25,987</v>
      </c>
      <c r="P14">
        <v>22348.82</v>
      </c>
      <c r="Q14">
        <v>25987</v>
      </c>
      <c r="R14" t="e">
        <v>#VALUE!</v>
      </c>
      <c r="S14" t="e">
        <v>#VALUE!</v>
      </c>
      <c r="T14">
        <v>0</v>
      </c>
    </row>
    <row r="15" spans="1:20" x14ac:dyDescent="0.25">
      <c r="A15" t="str">
        <v>Hyundai</v>
      </c>
      <c r="B15" t="str">
        <v>IONIQ Plug-In Hybrid SEL</v>
      </c>
      <c r="C15">
        <v>2022</v>
      </c>
      <c r="D15">
        <v>20992.230960000001</v>
      </c>
      <c r="E15">
        <v>13044</v>
      </c>
      <c r="F15" t="str">
        <v>13,044 mi.</v>
      </c>
      <c r="G15" t="str">
        <v>Plug-In Hybrid</v>
      </c>
      <c r="H15" t="str">
        <v>139.0HP 1.6L 4 Cylinder Engine Plug-In Electric/Gas</v>
      </c>
      <c r="I15" t="str">
        <v>A/T</v>
      </c>
      <c r="J15" t="str">
        <v>Blue</v>
      </c>
      <c r="K15" t="str">
        <v>Gray</v>
      </c>
      <c r="L15" t="str">
        <v>At least 1 accident or damage reported</v>
      </c>
      <c r="M15">
        <v>1</v>
      </c>
      <c r="N15" t="str">
        <v>Yes</v>
      </c>
      <c r="O15" t="str">
        <v>$24,999</v>
      </c>
      <c r="P15">
        <v>21499.14</v>
      </c>
      <c r="Q15">
        <v>24999</v>
      </c>
      <c r="R15">
        <v>139</v>
      </c>
      <c r="S15">
        <v>1.6</v>
      </c>
      <c r="T15">
        <v>0</v>
      </c>
    </row>
    <row r="16" spans="1:20" x14ac:dyDescent="0.25">
      <c r="A16" t="str">
        <v>Hyundai</v>
      </c>
      <c r="B16" t="str">
        <v>Santa Fe SEL</v>
      </c>
      <c r="C16">
        <v>2021</v>
      </c>
      <c r="D16">
        <v>4675.1327000000001</v>
      </c>
      <c r="E16">
        <v>2905</v>
      </c>
      <c r="F16" t="str">
        <v>2,905 mi.</v>
      </c>
      <c r="G16" t="str">
        <v>Gasoline</v>
      </c>
      <c r="H16" t="str">
        <v>2.5L I4 16V PDI DOHC</v>
      </c>
      <c r="I16" t="str">
        <v>8-Speed Automatic</v>
      </c>
      <c r="J16" t="str">
        <v>Shimmering Silver</v>
      </c>
      <c r="K16" t="str">
        <v>Black</v>
      </c>
      <c r="L16" t="str">
        <v>None reported</v>
      </c>
      <c r="M16">
        <v>0</v>
      </c>
      <c r="N16">
        <v>0</v>
      </c>
      <c r="O16" t="str">
        <v>$27,599</v>
      </c>
      <c r="P16">
        <v>23735.14</v>
      </c>
      <c r="Q16">
        <v>27599</v>
      </c>
      <c r="R16" t="e">
        <v>#VALUE!</v>
      </c>
      <c r="S16" t="e">
        <v>#VALUE!</v>
      </c>
      <c r="T16">
        <v>0</v>
      </c>
    </row>
    <row r="17" spans="1:20" x14ac:dyDescent="0.25">
      <c r="A17" t="str">
        <v>Hyundai</v>
      </c>
      <c r="B17" t="str">
        <v>Tucson Hybrid SEL Convenience</v>
      </c>
      <c r="C17">
        <v>2023</v>
      </c>
      <c r="D17">
        <v>5474.9746800000003</v>
      </c>
      <c r="E17">
        <v>3402</v>
      </c>
      <c r="F17" t="str">
        <v>3,402 mi.</v>
      </c>
      <c r="G17" t="str">
        <v>Hybrid</v>
      </c>
      <c r="H17" t="str">
        <v>226.0HP 1.6L 4 Cylinder Engine Gas/Electric Hybrid</v>
      </c>
      <c r="I17" t="str">
        <v>A/T</v>
      </c>
      <c r="J17" t="str">
        <v>White</v>
      </c>
      <c r="K17" t="str">
        <v>Black</v>
      </c>
      <c r="L17" t="str">
        <v>None reported</v>
      </c>
      <c r="M17">
        <v>0</v>
      </c>
      <c r="N17" t="str">
        <v>Yes</v>
      </c>
      <c r="O17" t="str">
        <v>$44,000</v>
      </c>
      <c r="P17">
        <v>37840</v>
      </c>
      <c r="Q17">
        <v>44000</v>
      </c>
      <c r="R17">
        <v>226</v>
      </c>
      <c r="S17">
        <v>1.6</v>
      </c>
      <c r="T17">
        <v>0</v>
      </c>
    </row>
    <row r="18" spans="1:20" x14ac:dyDescent="0.25">
      <c r="A18" t="str">
        <v>Hyundai</v>
      </c>
      <c r="B18" t="str">
        <v>Tucson SE</v>
      </c>
      <c r="C18">
        <v>2018</v>
      </c>
      <c r="D18">
        <v>106419.21683999999</v>
      </c>
      <c r="E18">
        <v>66126</v>
      </c>
      <c r="F18" t="str">
        <v>66,126 mi.</v>
      </c>
      <c r="G18" t="str">
        <v>Gasoline</v>
      </c>
      <c r="H18" t="str">
        <v>2.0L I4 16V GDI DOHC</v>
      </c>
      <c r="I18" t="str">
        <v>6-Speed Automatic</v>
      </c>
      <c r="J18" t="str">
        <v>Dazzling White</v>
      </c>
      <c r="K18" t="str">
        <v>Gray</v>
      </c>
      <c r="L18" t="str">
        <v>None reported</v>
      </c>
      <c r="M18">
        <v>0</v>
      </c>
      <c r="N18">
        <v>0</v>
      </c>
      <c r="O18" t="str">
        <v>$19,190</v>
      </c>
      <c r="P18">
        <v>16503.400000000001</v>
      </c>
      <c r="Q18">
        <v>19190</v>
      </c>
      <c r="R18" t="e">
        <v>#VALUE!</v>
      </c>
      <c r="S18" t="e">
        <v>#VALUE!</v>
      </c>
      <c r="T18">
        <v>0</v>
      </c>
    </row>
    <row r="19" spans="1:20" x14ac:dyDescent="0.25">
      <c r="A19" t="str">
        <v>Hyundai</v>
      </c>
      <c r="B19" t="str">
        <v>Santa Fe SEL</v>
      </c>
      <c r="C19">
        <v>2021</v>
      </c>
      <c r="D19">
        <v>40233.5</v>
      </c>
      <c r="E19">
        <v>25000</v>
      </c>
      <c r="F19" t="str">
        <v>25,000 mi.</v>
      </c>
      <c r="G19" t="str">
        <v>Gasoline</v>
      </c>
      <c r="H19" t="str">
        <v>191.0HP 2.5L 4 Cylinder Engine Gasoline Fuel</v>
      </c>
      <c r="I19" t="str">
        <v>8-Speed A/T</v>
      </c>
      <c r="J19" t="str">
        <v>Black</v>
      </c>
      <c r="K19" t="str">
        <v>Gray</v>
      </c>
      <c r="L19" t="str">
        <v>None reported</v>
      </c>
      <c r="M19">
        <v>0</v>
      </c>
      <c r="N19" t="str">
        <v>Yes</v>
      </c>
      <c r="O19" t="str">
        <v>$28,500</v>
      </c>
      <c r="P19">
        <v>24510</v>
      </c>
      <c r="Q19">
        <v>28500</v>
      </c>
      <c r="R19">
        <v>191</v>
      </c>
      <c r="S19">
        <v>2.5</v>
      </c>
      <c r="T19">
        <v>0</v>
      </c>
    </row>
    <row r="20" spans="1:20" x14ac:dyDescent="0.25">
      <c r="A20" t="str">
        <v>Hyundai</v>
      </c>
      <c r="B20" t="str">
        <v>Sonata Hybrid Limited</v>
      </c>
      <c r="C20">
        <v>2022</v>
      </c>
      <c r="D20">
        <v>49189.477099999996</v>
      </c>
      <c r="E20">
        <v>30565</v>
      </c>
      <c r="F20" t="str">
        <v>30,565 mi.</v>
      </c>
      <c r="G20" t="str">
        <v>Hybrid</v>
      </c>
      <c r="H20" t="str">
        <v>192.0HP 2.0L 4 Cylinder Engine Gas/Electric Hybrid</v>
      </c>
      <c r="I20" t="str">
        <v>A/T</v>
      </c>
      <c r="J20" t="str">
        <v>Gray</v>
      </c>
      <c r="K20" t="str">
        <v>Black</v>
      </c>
      <c r="L20" t="str">
        <v>None reported</v>
      </c>
      <c r="M20">
        <v>0</v>
      </c>
      <c r="N20" t="str">
        <v>Yes</v>
      </c>
      <c r="O20" t="str">
        <v>$29,000</v>
      </c>
      <c r="P20">
        <v>24940</v>
      </c>
      <c r="Q20">
        <v>29000</v>
      </c>
      <c r="R20">
        <v>192</v>
      </c>
      <c r="S20">
        <v>2</v>
      </c>
      <c r="T20">
        <v>0</v>
      </c>
    </row>
    <row r="21" spans="1:20" x14ac:dyDescent="0.25">
      <c r="A21" t="str">
        <v>Hyundai</v>
      </c>
      <c r="B21" t="str">
        <v>Genesis 3.8</v>
      </c>
      <c r="C21">
        <v>2015</v>
      </c>
      <c r="D21">
        <v>187668.35608</v>
      </c>
      <c r="E21">
        <v>116612</v>
      </c>
      <c r="F21" t="str">
        <v>116,612 mi.</v>
      </c>
      <c r="G21" t="str">
        <v>Gasoline</v>
      </c>
      <c r="H21" t="str">
        <v>311.0HP 3.8L V6 Cylinder Engine Gasoline Fuel</v>
      </c>
      <c r="I21" t="str">
        <v>8-Speed A/T</v>
      </c>
      <c r="J21" t="str">
        <v>White</v>
      </c>
      <c r="K21" t="str">
        <v>White</v>
      </c>
      <c r="L21" t="str">
        <v>At least 1 accident or damage reported</v>
      </c>
      <c r="M21">
        <v>1</v>
      </c>
      <c r="N21" t="str">
        <v>Yes</v>
      </c>
      <c r="O21" t="str">
        <v>$12,700</v>
      </c>
      <c r="P21">
        <v>10922</v>
      </c>
      <c r="Q21">
        <v>12700</v>
      </c>
      <c r="R21">
        <v>311</v>
      </c>
      <c r="S21">
        <v>3.8</v>
      </c>
      <c r="T21">
        <v>0</v>
      </c>
    </row>
    <row r="22" spans="1:20" x14ac:dyDescent="0.25">
      <c r="A22" t="str">
        <v>Hyundai</v>
      </c>
      <c r="B22" t="str">
        <v>Santa Fe SEL Plus 2.4</v>
      </c>
      <c r="C22">
        <v>2019</v>
      </c>
      <c r="D22">
        <v>79662.33</v>
      </c>
      <c r="E22">
        <v>49500</v>
      </c>
      <c r="F22" t="str">
        <v>49,500 mi.</v>
      </c>
      <c r="G22" t="str">
        <v>Gasoline</v>
      </c>
      <c r="H22" t="str">
        <v>185.0HP 2.4L 4 Cylinder Engine Gasoline Fuel</v>
      </c>
      <c r="I22" t="str">
        <v>8-Speed A/T</v>
      </c>
      <c r="J22" t="str">
        <v>Silver</v>
      </c>
      <c r="K22" t="str">
        <v>Gray</v>
      </c>
      <c r="L22" t="str">
        <v>None reported</v>
      </c>
      <c r="M22">
        <v>0</v>
      </c>
      <c r="N22" t="str">
        <v>Yes</v>
      </c>
      <c r="O22" t="str">
        <v>$28,000</v>
      </c>
      <c r="P22">
        <v>24080</v>
      </c>
      <c r="Q22">
        <v>28000</v>
      </c>
      <c r="R22">
        <v>185</v>
      </c>
      <c r="S22">
        <v>2.4</v>
      </c>
      <c r="T22">
        <v>0</v>
      </c>
    </row>
    <row r="23" spans="1:20" x14ac:dyDescent="0.25">
      <c r="A23" t="str">
        <v>Hyundai</v>
      </c>
      <c r="B23" t="str">
        <v>Genesis Coupe 3.8 Grand Touring</v>
      </c>
      <c r="C23">
        <v>2011</v>
      </c>
      <c r="D23">
        <v>266271.74036</v>
      </c>
      <c r="E23">
        <v>165454</v>
      </c>
      <c r="F23" t="str">
        <v>165,454 mi.</v>
      </c>
      <c r="G23" t="str">
        <v>Gasoline</v>
      </c>
      <c r="H23" t="str">
        <v>306.0HP 3.8L V6 Cylinder Engine Gasoline Fuel</v>
      </c>
      <c r="I23" t="str">
        <v>6-Speed A/T</v>
      </c>
      <c r="J23" t="str">
        <v>Gray</v>
      </c>
      <c r="K23" t="str">
        <v>Black</v>
      </c>
      <c r="L23" t="str">
        <v>At least 1 accident or damage reported</v>
      </c>
      <c r="M23">
        <v>1</v>
      </c>
      <c r="N23" t="str">
        <v>Yes</v>
      </c>
      <c r="O23" t="str">
        <v>$4,000</v>
      </c>
      <c r="P23">
        <v>3440</v>
      </c>
      <c r="Q23">
        <v>4000</v>
      </c>
      <c r="R23">
        <v>306</v>
      </c>
      <c r="S23">
        <v>3.8</v>
      </c>
      <c r="T23">
        <v>0</v>
      </c>
    </row>
    <row r="24" spans="1:20" x14ac:dyDescent="0.25">
      <c r="A24" t="str">
        <v>Hyundai</v>
      </c>
      <c r="B24" t="str">
        <v>Tucson Limited</v>
      </c>
      <c r="C24">
        <v>2020</v>
      </c>
      <c r="D24">
        <v>64233.587419999996</v>
      </c>
      <c r="E24">
        <v>39913</v>
      </c>
      <c r="F24" t="str">
        <v>39,913 mi.</v>
      </c>
      <c r="G24" t="str">
        <v>Gasoline</v>
      </c>
      <c r="H24" t="str">
        <v>2.4L I4 16V GDI DOHC</v>
      </c>
      <c r="I24" t="str">
        <v>6-Speed Automatic</v>
      </c>
      <c r="J24" t="str">
        <v>Black Noir Pearl</v>
      </c>
      <c r="K24" t="str">
        <v>Beige</v>
      </c>
      <c r="L24" t="str">
        <v>None reported</v>
      </c>
      <c r="M24">
        <v>0</v>
      </c>
      <c r="N24">
        <v>0</v>
      </c>
      <c r="O24" t="str">
        <v>$22,749</v>
      </c>
      <c r="P24">
        <v>19564.14</v>
      </c>
      <c r="Q24">
        <v>22749</v>
      </c>
      <c r="R24" t="e">
        <v>#VALUE!</v>
      </c>
      <c r="S24" t="e">
        <v>#VALUE!</v>
      </c>
      <c r="T24">
        <v>0</v>
      </c>
    </row>
    <row r="25" spans="1:20" x14ac:dyDescent="0.25">
      <c r="A25" t="str">
        <v>Hyundai</v>
      </c>
      <c r="B25" t="str">
        <v>Equus Signature</v>
      </c>
      <c r="C25">
        <v>2016</v>
      </c>
      <c r="D25">
        <v>115872.48</v>
      </c>
      <c r="E25">
        <v>72000</v>
      </c>
      <c r="F25" t="str">
        <v>72,000 mi.</v>
      </c>
      <c r="G25" t="str">
        <v>Gasoline</v>
      </c>
      <c r="H25" t="str">
        <v>429.0HP 5.0L 8 Cylinder Engine Gasoline Fuel</v>
      </c>
      <c r="I25" t="str">
        <v>8-Speed A/T</v>
      </c>
      <c r="J25" t="str">
        <v>White</v>
      </c>
      <c r="K25" t="str">
        <v>Beige</v>
      </c>
      <c r="L25" t="str">
        <v>None reported</v>
      </c>
      <c r="M25">
        <v>0</v>
      </c>
      <c r="N25" t="str">
        <v>Yes</v>
      </c>
      <c r="O25" t="str">
        <v>$21,400</v>
      </c>
      <c r="P25">
        <v>18404</v>
      </c>
      <c r="Q25">
        <v>21400</v>
      </c>
      <c r="R25">
        <v>429</v>
      </c>
      <c r="S25">
        <v>5</v>
      </c>
      <c r="T25">
        <v>0</v>
      </c>
    </row>
    <row r="26" spans="1:20" x14ac:dyDescent="0.25">
      <c r="A26" t="str">
        <v>Hyundai</v>
      </c>
      <c r="B26" t="str">
        <v>Santa Cruz 2.5T Limited</v>
      </c>
      <c r="C26">
        <v>2022</v>
      </c>
      <c r="D26">
        <v>36739.622860000003</v>
      </c>
      <c r="E26">
        <v>22829</v>
      </c>
      <c r="F26" t="str">
        <v>22,829 mi.</v>
      </c>
      <c r="G26" t="str">
        <v>Gasoline</v>
      </c>
      <c r="H26" t="str">
        <v>2.5L I4 16V PDI DOHC Turbo</v>
      </c>
      <c r="I26" t="str">
        <v>Automatic</v>
      </c>
      <c r="J26" t="str">
        <v>Hampton Gray</v>
      </c>
      <c r="K26" t="str">
        <v>Black</v>
      </c>
      <c r="L26" t="str">
        <v>None reported</v>
      </c>
      <c r="M26">
        <v>0</v>
      </c>
      <c r="N26">
        <v>0</v>
      </c>
      <c r="O26" t="str">
        <v>$34,580</v>
      </c>
      <c r="P26">
        <v>29738.799999999999</v>
      </c>
      <c r="Q26">
        <v>34580</v>
      </c>
      <c r="R26" t="e">
        <v>#VALUE!</v>
      </c>
      <c r="S26" t="e">
        <v>#VALUE!</v>
      </c>
      <c r="T26">
        <v>0</v>
      </c>
    </row>
    <row r="27" spans="1:20" x14ac:dyDescent="0.25">
      <c r="A27" t="str">
        <v>Hyundai</v>
      </c>
      <c r="B27" t="str">
        <v>Genesis Coupe 3.8 R-Spec</v>
      </c>
      <c r="C27">
        <v>2014</v>
      </c>
      <c r="D27">
        <v>83782.240399999995</v>
      </c>
      <c r="E27">
        <v>52060</v>
      </c>
      <c r="F27" t="str">
        <v>52,060 mi.</v>
      </c>
      <c r="G27" t="str">
        <v>Gasoline</v>
      </c>
      <c r="H27" t="str">
        <v>348.0HP 3.8L V6 Cylinder Engine Gasoline Fuel</v>
      </c>
      <c r="I27" t="str">
        <v>6-Speed M/T</v>
      </c>
      <c r="J27" t="str">
        <v>Black</v>
      </c>
      <c r="K27" t="str">
        <v>Black</v>
      </c>
      <c r="L27" t="str">
        <v>At least 1 accident or damage reported</v>
      </c>
      <c r="M27">
        <v>1</v>
      </c>
      <c r="N27" t="str">
        <v>Yes</v>
      </c>
      <c r="O27" t="str">
        <v>$15,000</v>
      </c>
      <c r="P27">
        <v>12900</v>
      </c>
      <c r="Q27">
        <v>15000</v>
      </c>
      <c r="R27">
        <v>348</v>
      </c>
      <c r="S27">
        <v>3.8</v>
      </c>
      <c r="T27">
        <v>0</v>
      </c>
    </row>
    <row r="28" spans="1:20" x14ac:dyDescent="0.25">
      <c r="A28" t="str">
        <v>Hyundai</v>
      </c>
      <c r="B28" t="str">
        <v>Kona EV SEL</v>
      </c>
      <c r="C28">
        <v>2019</v>
      </c>
      <c r="D28">
        <v>53269.154000000002</v>
      </c>
      <c r="E28">
        <v>33100</v>
      </c>
      <c r="F28" t="str">
        <v>33,100 mi.</v>
      </c>
      <c r="G28">
        <v>0</v>
      </c>
      <c r="H28" t="str">
        <v>201.0HP Electric Motor Electric Fuel System</v>
      </c>
      <c r="I28" t="str">
        <v>1-Speed A/T</v>
      </c>
      <c r="J28" t="str">
        <v>Black</v>
      </c>
      <c r="K28" t="str">
        <v>Black</v>
      </c>
      <c r="L28" t="str">
        <v>None reported</v>
      </c>
      <c r="M28">
        <v>0</v>
      </c>
      <c r="N28" t="str">
        <v>Yes</v>
      </c>
      <c r="O28" t="str">
        <v>$18,200</v>
      </c>
      <c r="P28">
        <v>15652</v>
      </c>
      <c r="Q28">
        <v>18200</v>
      </c>
      <c r="R28">
        <v>201</v>
      </c>
      <c r="S28" t="e">
        <v>#VALUE!</v>
      </c>
      <c r="T28">
        <v>0</v>
      </c>
    </row>
    <row r="29" spans="1:20" x14ac:dyDescent="0.25">
      <c r="A29" t="str">
        <v>Hyundai</v>
      </c>
      <c r="B29" t="str">
        <v>Tucson Limited</v>
      </c>
      <c r="C29">
        <v>2016</v>
      </c>
      <c r="D29">
        <v>222088.92</v>
      </c>
      <c r="E29">
        <v>138000</v>
      </c>
      <c r="F29" t="str">
        <v>138,000 mi.</v>
      </c>
      <c r="G29" t="str">
        <v>Gasoline</v>
      </c>
      <c r="H29" t="str">
        <v>175.0HP 1.6L 4 Cylinder Engine Gasoline Fuel</v>
      </c>
      <c r="I29" t="str">
        <v>7-Speed A/T</v>
      </c>
      <c r="J29" t="str">
        <v>Brown</v>
      </c>
      <c r="K29" t="str">
        <v>Beige</v>
      </c>
      <c r="L29" t="str">
        <v>None reported</v>
      </c>
      <c r="M29">
        <v>0</v>
      </c>
      <c r="N29" t="str">
        <v>Yes</v>
      </c>
      <c r="O29" t="str">
        <v>$10,990</v>
      </c>
      <c r="P29">
        <v>9451.4</v>
      </c>
      <c r="Q29">
        <v>10990</v>
      </c>
      <c r="R29">
        <v>175</v>
      </c>
      <c r="S29">
        <v>1.6</v>
      </c>
      <c r="T29">
        <v>0</v>
      </c>
    </row>
    <row r="30" spans="1:20" x14ac:dyDescent="0.25">
      <c r="A30" t="str">
        <v>Hyundai</v>
      </c>
      <c r="B30" t="str">
        <v>Sonata Hybrid Base</v>
      </c>
      <c r="C30">
        <v>2012</v>
      </c>
      <c r="D30">
        <v>247838.36</v>
      </c>
      <c r="E30">
        <v>154000</v>
      </c>
      <c r="F30" t="str">
        <v>154,000 mi.</v>
      </c>
      <c r="G30" t="str">
        <v>Hybrid</v>
      </c>
      <c r="H30" t="str">
        <v>206.0HP 2.4L 4 Cylinder Engine Gas/Electric Hybrid</v>
      </c>
      <c r="I30" t="str">
        <v>A/T</v>
      </c>
      <c r="J30" t="str">
        <v>Green</v>
      </c>
      <c r="K30" t="str">
        <v>Gray</v>
      </c>
      <c r="L30" t="str">
        <v>At least 1 accident or damage reported</v>
      </c>
      <c r="M30">
        <v>1</v>
      </c>
      <c r="N30" t="str">
        <v>Yes</v>
      </c>
      <c r="O30" t="str">
        <v>$8,500</v>
      </c>
      <c r="P30">
        <v>7310</v>
      </c>
      <c r="Q30">
        <v>8500</v>
      </c>
      <c r="R30">
        <v>206</v>
      </c>
      <c r="S30">
        <v>2.4</v>
      </c>
      <c r="T30">
        <v>0</v>
      </c>
    </row>
    <row r="31" spans="1:20" x14ac:dyDescent="0.25">
      <c r="A31" t="str">
        <v>Hyundai</v>
      </c>
      <c r="B31" t="str">
        <v>Genesis 4.6</v>
      </c>
      <c r="C31">
        <v>2010</v>
      </c>
      <c r="D31">
        <v>246763.32087999998</v>
      </c>
      <c r="E31">
        <v>153332</v>
      </c>
      <c r="F31" t="str">
        <v>153,332 mi.</v>
      </c>
      <c r="G31" t="str">
        <v>Gasoline</v>
      </c>
      <c r="H31" t="str">
        <v>378.0HP 4.6L 8 Cylinder Engine Gasoline Fuel</v>
      </c>
      <c r="I31" t="str">
        <v>Transmission w/Dual Shift Mode</v>
      </c>
      <c r="J31" t="str">
        <v>Silver</v>
      </c>
      <c r="K31" t="str">
        <v>Black</v>
      </c>
      <c r="L31" t="str">
        <v>At least 1 accident or damage reported</v>
      </c>
      <c r="M31">
        <v>1</v>
      </c>
      <c r="N31" t="str">
        <v>Yes</v>
      </c>
      <c r="O31" t="str">
        <v>$10,000</v>
      </c>
      <c r="P31">
        <v>8600</v>
      </c>
      <c r="Q31">
        <v>10000</v>
      </c>
      <c r="R31">
        <v>378</v>
      </c>
      <c r="S31">
        <v>4.5999999999999996</v>
      </c>
      <c r="T31">
        <v>0</v>
      </c>
    </row>
    <row r="32" spans="1:20" x14ac:dyDescent="0.25">
      <c r="A32" t="str">
        <v>Hyundai</v>
      </c>
      <c r="B32" t="str">
        <v>Genesis Coupe 3.8 Track</v>
      </c>
      <c r="C32">
        <v>2013</v>
      </c>
      <c r="D32">
        <v>143231.26</v>
      </c>
      <c r="E32">
        <v>89000</v>
      </c>
      <c r="F32" t="str">
        <v>89,000 mi.</v>
      </c>
      <c r="G32" t="str">
        <v>Gasoline</v>
      </c>
      <c r="H32" t="str">
        <v>344.0HP 3.8L V6 Cylinder Engine Gasoline Fuel</v>
      </c>
      <c r="I32" t="str">
        <v>6-Speed M/T</v>
      </c>
      <c r="J32" t="str">
        <v>White</v>
      </c>
      <c r="K32" t="str">
        <v>Black</v>
      </c>
      <c r="L32" t="str">
        <v>At least 1 accident or damage reported</v>
      </c>
      <c r="M32">
        <v>1</v>
      </c>
      <c r="N32" t="str">
        <v>Yes</v>
      </c>
      <c r="O32" t="str">
        <v>$12,500</v>
      </c>
      <c r="P32">
        <v>10750</v>
      </c>
      <c r="Q32">
        <v>12500</v>
      </c>
      <c r="R32">
        <v>344</v>
      </c>
      <c r="S32">
        <v>3.8</v>
      </c>
      <c r="T32">
        <v>0</v>
      </c>
    </row>
    <row r="33" spans="1:20" x14ac:dyDescent="0.25">
      <c r="A33" t="str">
        <v>Hyundai</v>
      </c>
      <c r="B33" t="str">
        <v>Genesis 3.8</v>
      </c>
      <c r="C33">
        <v>2010</v>
      </c>
      <c r="D33">
        <v>158841.85800000001</v>
      </c>
      <c r="E33">
        <v>98700</v>
      </c>
      <c r="F33" t="str">
        <v>98,700 mi.</v>
      </c>
      <c r="G33" t="str">
        <v>Gasoline</v>
      </c>
      <c r="H33" t="str">
        <v>290.0HP 3.8L V6 Cylinder Engine Gasoline Fuel</v>
      </c>
      <c r="I33" t="str">
        <v>Transmission w/Dual Shift Mode</v>
      </c>
      <c r="J33" t="str">
        <v>Beige</v>
      </c>
      <c r="K33" t="str">
        <v>Beige</v>
      </c>
      <c r="L33" t="str">
        <v>None reported</v>
      </c>
      <c r="M33">
        <v>0</v>
      </c>
      <c r="N33" t="str">
        <v>Yes</v>
      </c>
      <c r="O33" t="str">
        <v>$10,340</v>
      </c>
      <c r="P33">
        <v>8892.4</v>
      </c>
      <c r="Q33">
        <v>10340</v>
      </c>
      <c r="R33">
        <v>290</v>
      </c>
      <c r="S33">
        <v>3.8</v>
      </c>
      <c r="T33">
        <v>0</v>
      </c>
    </row>
    <row r="34" spans="1:20" x14ac:dyDescent="0.25">
      <c r="A34" t="str">
        <v>Hyundai</v>
      </c>
      <c r="B34" t="str">
        <v>Genesis 5</v>
      </c>
      <c r="C34">
        <v>2012</v>
      </c>
      <c r="D34">
        <v>25263.419320000001</v>
      </c>
      <c r="E34">
        <v>15698</v>
      </c>
      <c r="F34" t="str">
        <v>15,698 mi.</v>
      </c>
      <c r="G34" t="str">
        <v>Gasoline</v>
      </c>
      <c r="H34" t="str">
        <v>429.0HP 5.0L 8 Cylinder Engine Gasoline Fuel</v>
      </c>
      <c r="I34" t="str">
        <v>Transmission w/Dual Shift Mode</v>
      </c>
      <c r="J34" t="str">
        <v>Black</v>
      </c>
      <c r="K34" t="str">
        <v>Black</v>
      </c>
      <c r="L34" t="str">
        <v>None reported</v>
      </c>
      <c r="M34">
        <v>0</v>
      </c>
      <c r="N34" t="str">
        <v>Yes</v>
      </c>
      <c r="O34" t="str">
        <v>$19,000</v>
      </c>
      <c r="P34">
        <v>16340</v>
      </c>
      <c r="Q34">
        <v>19000</v>
      </c>
      <c r="R34">
        <v>429</v>
      </c>
      <c r="S34">
        <v>5</v>
      </c>
      <c r="T34">
        <v>0</v>
      </c>
    </row>
    <row r="35" spans="1:20" x14ac:dyDescent="0.25">
      <c r="A35" t="str">
        <v>Hyundai</v>
      </c>
      <c r="B35" t="str">
        <v>IONIQ 5 SE</v>
      </c>
      <c r="C35">
        <v>2022</v>
      </c>
      <c r="D35">
        <v>29772.79</v>
      </c>
      <c r="E35">
        <v>18500</v>
      </c>
      <c r="F35" t="str">
        <v>18,500 mi.</v>
      </c>
      <c r="G35">
        <v>0</v>
      </c>
      <c r="H35" t="str">
        <v>320.0HP Electric Motor Electric Fuel System</v>
      </c>
      <c r="I35" t="str">
        <v>A/T</v>
      </c>
      <c r="J35" t="str">
        <v>White</v>
      </c>
      <c r="K35" t="str">
        <v>Black</v>
      </c>
      <c r="L35" t="str">
        <v>None reported</v>
      </c>
      <c r="M35">
        <v>0</v>
      </c>
      <c r="N35" t="str">
        <v>Yes</v>
      </c>
      <c r="O35" t="str">
        <v>$42,000</v>
      </c>
      <c r="P35">
        <v>36120</v>
      </c>
      <c r="Q35">
        <v>42000</v>
      </c>
      <c r="R35">
        <v>320</v>
      </c>
      <c r="S35" t="e">
        <v>#VALUE!</v>
      </c>
      <c r="T35">
        <v>0</v>
      </c>
    </row>
    <row r="36" spans="1:20" x14ac:dyDescent="0.25">
      <c r="A36" t="str">
        <v>Hyundai</v>
      </c>
      <c r="B36" t="str">
        <v>Santa Fe SE</v>
      </c>
      <c r="C36">
        <v>2022</v>
      </c>
      <c r="D36">
        <v>21903.117399999999</v>
      </c>
      <c r="E36">
        <v>13610</v>
      </c>
      <c r="F36" t="str">
        <v>13,610 mi.</v>
      </c>
      <c r="G36" t="str">
        <v>Gasoline</v>
      </c>
      <c r="H36" t="str">
        <v>2.5L I4 16V PDI DOHC</v>
      </c>
      <c r="I36" t="str">
        <v>8-Speed Automatic</v>
      </c>
      <c r="J36" t="str">
        <v>Stormy Sea</v>
      </c>
      <c r="K36" t="str">
        <v>Black</v>
      </c>
      <c r="L36" t="str">
        <v>None reported</v>
      </c>
      <c r="M36">
        <v>0</v>
      </c>
      <c r="N36">
        <v>0</v>
      </c>
      <c r="O36" t="str">
        <v>$27,450</v>
      </c>
      <c r="P36">
        <v>23607</v>
      </c>
      <c r="Q36">
        <v>27450</v>
      </c>
      <c r="R36" t="e">
        <v>#VALUE!</v>
      </c>
      <c r="S36" t="e">
        <v>#VALUE!</v>
      </c>
      <c r="T36">
        <v>0</v>
      </c>
    </row>
    <row r="37" spans="1:20" x14ac:dyDescent="0.25">
      <c r="A37" t="str">
        <v>Hyundai</v>
      </c>
      <c r="B37" t="str">
        <v>Genesis 3.8</v>
      </c>
      <c r="C37">
        <v>2015</v>
      </c>
      <c r="D37">
        <v>98652.542000000001</v>
      </c>
      <c r="E37">
        <v>61300</v>
      </c>
      <c r="F37" t="str">
        <v>61,300 mi.</v>
      </c>
      <c r="G37" t="str">
        <v>Gasoline</v>
      </c>
      <c r="H37" t="str">
        <v>311.0HP 3.8L V6 Cylinder Engine Gasoline Fuel</v>
      </c>
      <c r="I37" t="str">
        <v>8-Speed A/T</v>
      </c>
      <c r="J37" t="str">
        <v>Silver</v>
      </c>
      <c r="K37" t="str">
        <v>Gray</v>
      </c>
      <c r="L37">
        <v>0</v>
      </c>
      <c r="M37">
        <v>0</v>
      </c>
      <c r="N37">
        <v>0</v>
      </c>
      <c r="O37" t="str">
        <v>$20,150</v>
      </c>
      <c r="P37">
        <v>17329</v>
      </c>
      <c r="Q37">
        <v>20150</v>
      </c>
      <c r="R37">
        <v>311</v>
      </c>
      <c r="S37">
        <v>3.8</v>
      </c>
      <c r="T37">
        <v>0</v>
      </c>
    </row>
    <row r="38" spans="1:20" x14ac:dyDescent="0.25">
      <c r="A38" t="str">
        <v>Hyundai</v>
      </c>
      <c r="B38" t="str">
        <v>Palisade SEL</v>
      </c>
      <c r="C38">
        <v>2021</v>
      </c>
      <c r="D38">
        <v>109515.587</v>
      </c>
      <c r="E38">
        <v>68050</v>
      </c>
      <c r="F38" t="str">
        <v>68,050 mi.</v>
      </c>
      <c r="G38" t="str">
        <v>Gasoline</v>
      </c>
      <c r="H38" t="str">
        <v>291.0HP 3.8L V6 Cylinder Engine Gasoline Fuel</v>
      </c>
      <c r="I38" t="str">
        <v>8-Speed A/T</v>
      </c>
      <c r="J38" t="str">
        <v>Black</v>
      </c>
      <c r="K38" t="str">
        <v>Black</v>
      </c>
      <c r="L38" t="str">
        <v>None reported</v>
      </c>
      <c r="M38">
        <v>0</v>
      </c>
      <c r="N38" t="str">
        <v>Yes</v>
      </c>
      <c r="O38" t="str">
        <v>$29,600</v>
      </c>
      <c r="P38">
        <v>25456</v>
      </c>
      <c r="Q38">
        <v>29600</v>
      </c>
      <c r="R38">
        <v>291</v>
      </c>
      <c r="S38">
        <v>3.8</v>
      </c>
      <c r="T38">
        <v>0</v>
      </c>
    </row>
    <row r="39" spans="1:20" x14ac:dyDescent="0.25">
      <c r="A39" t="str">
        <v>Hyundai</v>
      </c>
      <c r="B39" t="str">
        <v>Accent GLS</v>
      </c>
      <c r="C39">
        <v>2013</v>
      </c>
      <c r="D39">
        <v>189097.45</v>
      </c>
      <c r="E39">
        <v>117500</v>
      </c>
      <c r="F39" t="str">
        <v>117,500 mi.</v>
      </c>
      <c r="G39" t="str">
        <v>Gasoline</v>
      </c>
      <c r="H39" t="str">
        <v>138.0HP 1.6L 4 Cylinder Engine Gasoline Fuel</v>
      </c>
      <c r="I39" t="str">
        <v>6-Speed A/T</v>
      </c>
      <c r="J39" t="str">
        <v>Silver</v>
      </c>
      <c r="K39" t="str">
        <v>Gray</v>
      </c>
      <c r="L39" t="str">
        <v>At least 1 accident or damage reported</v>
      </c>
      <c r="M39">
        <v>1</v>
      </c>
      <c r="N39" t="str">
        <v>Yes</v>
      </c>
      <c r="O39" t="str">
        <v>$6,500</v>
      </c>
      <c r="P39">
        <v>5590</v>
      </c>
      <c r="Q39">
        <v>6500</v>
      </c>
      <c r="R39">
        <v>138</v>
      </c>
      <c r="S39">
        <v>1.6</v>
      </c>
      <c r="T39">
        <v>0</v>
      </c>
    </row>
    <row r="40" spans="1:20" x14ac:dyDescent="0.25">
      <c r="A40" t="str">
        <v>Hyundai</v>
      </c>
      <c r="B40" t="str">
        <v>Santa Fe Sport 2.0L Turbo Ultimate</v>
      </c>
      <c r="C40">
        <v>2018</v>
      </c>
      <c r="D40">
        <v>115339.78846</v>
      </c>
      <c r="E40">
        <v>71669</v>
      </c>
      <c r="F40" t="str">
        <v>71,669 mi.</v>
      </c>
      <c r="G40" t="str">
        <v>Gasoline</v>
      </c>
      <c r="H40" t="str">
        <v>240.0HP 2.0L 4 Cylinder Engine Gasoline Fuel</v>
      </c>
      <c r="I40" t="str">
        <v>A/T</v>
      </c>
      <c r="J40" t="str">
        <v>Blue</v>
      </c>
      <c r="K40" t="str">
        <v>Black</v>
      </c>
      <c r="L40" t="str">
        <v>None reported</v>
      </c>
      <c r="M40">
        <v>0</v>
      </c>
      <c r="N40" t="str">
        <v>Yes</v>
      </c>
      <c r="O40" t="str">
        <v>$20,000</v>
      </c>
      <c r="P40">
        <v>17200</v>
      </c>
      <c r="Q40">
        <v>20000</v>
      </c>
      <c r="R40">
        <v>240</v>
      </c>
      <c r="S40">
        <v>2</v>
      </c>
      <c r="T40">
        <v>0</v>
      </c>
    </row>
    <row r="41" spans="1:20" x14ac:dyDescent="0.25">
      <c r="A41" t="str">
        <v>Hyundai</v>
      </c>
      <c r="B41" t="str">
        <v>Elantra SE</v>
      </c>
      <c r="C41">
        <v>2018</v>
      </c>
      <c r="D41">
        <v>52620.589979999997</v>
      </c>
      <c r="E41">
        <v>32697</v>
      </c>
      <c r="F41" t="str">
        <v>32,697 mi.</v>
      </c>
      <c r="G41" t="str">
        <v>Gasoline</v>
      </c>
      <c r="H41" t="str">
        <v>147.0HP 2.0L 4 Cylinder Engine Gasoline Fuel</v>
      </c>
      <c r="I41" t="str">
        <v>6-Speed A/T</v>
      </c>
      <c r="J41" t="str">
        <v>Gray</v>
      </c>
      <c r="K41" t="str">
        <v>Gray</v>
      </c>
      <c r="L41" t="str">
        <v>At least 1 accident or damage reported</v>
      </c>
      <c r="M41">
        <v>1</v>
      </c>
      <c r="N41" t="str">
        <v>Yes</v>
      </c>
      <c r="O41" t="str">
        <v>$15,900</v>
      </c>
      <c r="P41">
        <v>13674</v>
      </c>
      <c r="Q41">
        <v>15900</v>
      </c>
      <c r="R41">
        <v>147</v>
      </c>
      <c r="S41">
        <v>2</v>
      </c>
      <c r="T41">
        <v>0</v>
      </c>
    </row>
    <row r="42" spans="1:20" x14ac:dyDescent="0.25">
      <c r="A42" t="str">
        <v>Hyundai</v>
      </c>
      <c r="B42" t="str">
        <v>Genesis Coupe 3.8 Base</v>
      </c>
      <c r="C42">
        <v>2015</v>
      </c>
      <c r="D42">
        <v>96560.4</v>
      </c>
      <c r="E42">
        <v>60000</v>
      </c>
      <c r="F42" t="str">
        <v>60,000 mi.</v>
      </c>
      <c r="G42" t="str">
        <v>Gasoline</v>
      </c>
      <c r="H42" t="str">
        <v>348.0HP 3.8L V6 Cylinder Engine Gasoline Fuel</v>
      </c>
      <c r="I42" t="str">
        <v>Transmission w/Dual Shift Mode</v>
      </c>
      <c r="J42" t="str">
        <v>Black</v>
      </c>
      <c r="K42" t="str">
        <v>Black</v>
      </c>
      <c r="L42" t="str">
        <v>None reported</v>
      </c>
      <c r="M42">
        <v>0</v>
      </c>
      <c r="N42" t="str">
        <v>Yes</v>
      </c>
      <c r="O42" t="str">
        <v>$17,000</v>
      </c>
      <c r="P42">
        <v>14620</v>
      </c>
      <c r="Q42">
        <v>17000</v>
      </c>
      <c r="R42">
        <v>348</v>
      </c>
      <c r="S42">
        <v>3.8</v>
      </c>
      <c r="T42">
        <v>0</v>
      </c>
    </row>
    <row r="43" spans="1:20" x14ac:dyDescent="0.25">
      <c r="A43" t="str">
        <v>Hyundai</v>
      </c>
      <c r="B43" t="str">
        <v>Accent GL</v>
      </c>
      <c r="C43">
        <v>2003</v>
      </c>
      <c r="D43">
        <v>133575.22</v>
      </c>
      <c r="E43">
        <v>83000</v>
      </c>
      <c r="F43" t="str">
        <v>83,000 mi.</v>
      </c>
      <c r="G43" t="str">
        <v>Gasoline</v>
      </c>
      <c r="H43" t="str">
        <v>104.0HP 1.6L 4 Cylinder Engine Gasoline Fuel</v>
      </c>
      <c r="I43" t="str">
        <v>M/T</v>
      </c>
      <c r="J43" t="str">
        <v>Blue</v>
      </c>
      <c r="K43" t="str">
        <v>Gray</v>
      </c>
      <c r="L43" t="str">
        <v>None reported</v>
      </c>
      <c r="M43">
        <v>0</v>
      </c>
      <c r="N43" t="str">
        <v>Yes</v>
      </c>
      <c r="O43" t="str">
        <v>$2,900</v>
      </c>
      <c r="P43">
        <v>2494</v>
      </c>
      <c r="Q43">
        <v>2900</v>
      </c>
      <c r="R43">
        <v>104</v>
      </c>
      <c r="S43">
        <v>1.6</v>
      </c>
      <c r="T43">
        <v>0</v>
      </c>
    </row>
    <row r="44" spans="1:20" x14ac:dyDescent="0.25">
      <c r="A44" t="str">
        <v>Hyundai</v>
      </c>
      <c r="B44" t="str">
        <v>Genesis Coupe 2.0T</v>
      </c>
      <c r="C44">
        <v>2010</v>
      </c>
      <c r="D44">
        <v>104607.1</v>
      </c>
      <c r="E44">
        <v>65000</v>
      </c>
      <c r="F44" t="str">
        <v>65,000 mi.</v>
      </c>
      <c r="G44" t="str">
        <v>Gasoline</v>
      </c>
      <c r="H44" t="str">
        <v>210.0HP 2.0L 4 Cylinder Engine Gasoline Fuel</v>
      </c>
      <c r="I44" t="str">
        <v>A/T</v>
      </c>
      <c r="J44" t="str">
        <v>Gray</v>
      </c>
      <c r="K44" t="str">
        <v>Black</v>
      </c>
      <c r="L44">
        <v>0</v>
      </c>
      <c r="M44">
        <v>0</v>
      </c>
      <c r="N44">
        <v>0</v>
      </c>
      <c r="O44" t="str">
        <v>$8,900</v>
      </c>
      <c r="P44">
        <v>7654</v>
      </c>
      <c r="Q44">
        <v>8900</v>
      </c>
      <c r="R44">
        <v>210</v>
      </c>
      <c r="S44">
        <v>2</v>
      </c>
      <c r="T44">
        <v>0</v>
      </c>
    </row>
    <row r="45" spans="1:20" x14ac:dyDescent="0.25">
      <c r="A45" t="str">
        <v>Hyundai</v>
      </c>
      <c r="B45" t="str">
        <v>Genesis Coupe 3.8 Base</v>
      </c>
      <c r="C45">
        <v>2016</v>
      </c>
      <c r="D45">
        <v>72907.93002</v>
      </c>
      <c r="E45">
        <v>45303</v>
      </c>
      <c r="F45" t="str">
        <v>45,303 mi.</v>
      </c>
      <c r="G45" t="str">
        <v>Gasoline</v>
      </c>
      <c r="H45" t="str">
        <v>348.0HP 3.8L V6 Cylinder Engine Gasoline Fuel</v>
      </c>
      <c r="I45" t="str">
        <v>8-Speed A/T</v>
      </c>
      <c r="J45" t="str">
        <v>White</v>
      </c>
      <c r="K45" t="str">
        <v>Black</v>
      </c>
      <c r="L45" t="str">
        <v>None reported</v>
      </c>
      <c r="M45">
        <v>0</v>
      </c>
      <c r="N45" t="str">
        <v>Yes</v>
      </c>
      <c r="O45" t="str">
        <v>$20,999</v>
      </c>
      <c r="P45">
        <v>18059.14</v>
      </c>
      <c r="Q45">
        <v>20999</v>
      </c>
      <c r="R45">
        <v>348</v>
      </c>
      <c r="S45">
        <v>3.8</v>
      </c>
      <c r="T45">
        <v>0</v>
      </c>
    </row>
    <row r="46" spans="1:20" x14ac:dyDescent="0.25">
      <c r="A46" t="str">
        <v>Hyundai</v>
      </c>
      <c r="B46" t="str">
        <v>Palisade Calligraphy</v>
      </c>
      <c r="C46">
        <v>2023</v>
      </c>
      <c r="D46">
        <v>2414.0099999999998</v>
      </c>
      <c r="E46">
        <v>1500</v>
      </c>
      <c r="F46" t="str">
        <v>1,500 mi.</v>
      </c>
      <c r="G46" t="str">
        <v>Gasoline</v>
      </c>
      <c r="H46" t="str">
        <v>291.0HP 3.8L V6 Cylinder Engine Gasoline Fuel</v>
      </c>
      <c r="I46" t="str">
        <v>Transmission w/Dual Shift Mode</v>
      </c>
      <c r="J46" t="str">
        <v>Green</v>
      </c>
      <c r="K46" t="str">
        <v>Black</v>
      </c>
      <c r="L46" t="str">
        <v>None reported</v>
      </c>
      <c r="M46">
        <v>0</v>
      </c>
      <c r="N46" t="str">
        <v>Yes</v>
      </c>
      <c r="O46" t="str">
        <v>$55,000</v>
      </c>
      <c r="P46">
        <v>47300</v>
      </c>
      <c r="Q46">
        <v>55000</v>
      </c>
      <c r="R46">
        <v>291</v>
      </c>
      <c r="S46">
        <v>3.8</v>
      </c>
      <c r="T46">
        <v>0</v>
      </c>
    </row>
    <row r="47" spans="1:20" x14ac:dyDescent="0.25">
      <c r="A47" t="str">
        <v>Hyundai</v>
      </c>
      <c r="B47" t="str">
        <v>Sonata GLS</v>
      </c>
      <c r="C47">
        <v>2013</v>
      </c>
      <c r="D47">
        <v>220465.09594</v>
      </c>
      <c r="E47">
        <v>136991</v>
      </c>
      <c r="F47" t="str">
        <v>136,991 mi.</v>
      </c>
      <c r="G47" t="str">
        <v>Gasoline</v>
      </c>
      <c r="H47" t="str">
        <v>198.0HP 2.4L 4 Cylinder Engine Gasoline Fuel</v>
      </c>
      <c r="I47" t="str">
        <v>6-Speed A/T</v>
      </c>
      <c r="J47" t="str">
        <v>Gray</v>
      </c>
      <c r="K47" t="str">
        <v>Gray</v>
      </c>
      <c r="L47" t="str">
        <v>None reported</v>
      </c>
      <c r="M47">
        <v>0</v>
      </c>
      <c r="N47" t="str">
        <v>Yes</v>
      </c>
      <c r="O47" t="str">
        <v>$11,000</v>
      </c>
      <c r="P47">
        <v>9460</v>
      </c>
      <c r="Q47">
        <v>11000</v>
      </c>
      <c r="R47">
        <v>198</v>
      </c>
      <c r="S47">
        <v>2.4</v>
      </c>
      <c r="T47">
        <v>0</v>
      </c>
    </row>
    <row r="48" spans="1:20" x14ac:dyDescent="0.25">
      <c r="A48" t="str">
        <v>Hyundai</v>
      </c>
      <c r="B48" t="str">
        <v>Genesis 3.8</v>
      </c>
      <c r="C48">
        <v>2015</v>
      </c>
      <c r="D48">
        <v>148421.38149999999</v>
      </c>
      <c r="E48">
        <v>92225</v>
      </c>
      <c r="F48" t="str">
        <v>92,225 mi.</v>
      </c>
      <c r="G48" t="str">
        <v>Gasoline</v>
      </c>
      <c r="H48" t="str">
        <v>311.0HP 3.8L V6 Cylinder Engine Gasoline Fuel</v>
      </c>
      <c r="I48" t="str">
        <v>A/T</v>
      </c>
      <c r="J48" t="str">
        <v>Black</v>
      </c>
      <c r="K48" t="str">
        <v>Black</v>
      </c>
      <c r="L48" t="str">
        <v>At least 1 accident or damage reported</v>
      </c>
      <c r="M48">
        <v>1</v>
      </c>
      <c r="N48" t="str">
        <v>Yes</v>
      </c>
      <c r="O48" t="str">
        <v>$17,000</v>
      </c>
      <c r="P48">
        <v>14620</v>
      </c>
      <c r="Q48">
        <v>17000</v>
      </c>
      <c r="R48">
        <v>311</v>
      </c>
      <c r="S48">
        <v>3.8</v>
      </c>
      <c r="T48">
        <v>0</v>
      </c>
    </row>
    <row r="49" spans="1:20" x14ac:dyDescent="0.25">
      <c r="A49" t="str">
        <v>Hyundai</v>
      </c>
      <c r="B49" t="str">
        <v>Santa Fe GLS</v>
      </c>
      <c r="C49">
        <v>2015</v>
      </c>
      <c r="D49">
        <v>155262.68583999999</v>
      </c>
      <c r="E49">
        <v>96476</v>
      </c>
      <c r="F49" t="str">
        <v>96,476 mi.</v>
      </c>
      <c r="G49" t="str">
        <v>Gasoline</v>
      </c>
      <c r="H49" t="str">
        <v>290.0HP 3.3L V6 Cylinder Engine Gasoline Fuel</v>
      </c>
      <c r="I49" t="str">
        <v>6-Speed A/T</v>
      </c>
      <c r="J49" t="str">
        <v>White</v>
      </c>
      <c r="K49" t="str">
        <v>Gray</v>
      </c>
      <c r="L49" t="str">
        <v>None reported</v>
      </c>
      <c r="M49">
        <v>0</v>
      </c>
      <c r="N49" t="str">
        <v>Yes</v>
      </c>
      <c r="O49" t="str">
        <v>$13,000</v>
      </c>
      <c r="P49">
        <v>11180</v>
      </c>
      <c r="Q49">
        <v>13000</v>
      </c>
      <c r="R49">
        <v>290</v>
      </c>
      <c r="S49">
        <v>3.3</v>
      </c>
      <c r="T49">
        <v>0</v>
      </c>
    </row>
    <row r="50" spans="1:20" x14ac:dyDescent="0.25">
      <c r="A50" t="str">
        <v>Hyundai</v>
      </c>
      <c r="B50" t="str">
        <v>Elantra SE</v>
      </c>
      <c r="C50">
        <v>2014</v>
      </c>
      <c r="D50">
        <v>193523.13500000001</v>
      </c>
      <c r="E50">
        <v>120250</v>
      </c>
      <c r="F50" t="str">
        <v>120,250 mi.</v>
      </c>
      <c r="G50" t="str">
        <v>Gasoline</v>
      </c>
      <c r="H50" t="str">
        <v>145.0HP 1.8L 4 Cylinder Engine Gasoline Fuel</v>
      </c>
      <c r="I50" t="str">
        <v>A/T</v>
      </c>
      <c r="J50" t="str">
        <v>Blue</v>
      </c>
      <c r="K50" t="str">
        <v>Gray</v>
      </c>
      <c r="L50" t="str">
        <v>None reported</v>
      </c>
      <c r="M50">
        <v>0</v>
      </c>
      <c r="N50" t="str">
        <v>Yes</v>
      </c>
      <c r="O50" t="str">
        <v>$7,500</v>
      </c>
      <c r="P50">
        <v>6450</v>
      </c>
      <c r="Q50">
        <v>7500</v>
      </c>
      <c r="R50">
        <v>145</v>
      </c>
      <c r="S50">
        <v>1.8</v>
      </c>
      <c r="T50">
        <v>0</v>
      </c>
    </row>
    <row r="51" spans="1:20" x14ac:dyDescent="0.25">
      <c r="A51" t="str">
        <v>Hyundai</v>
      </c>
      <c r="B51" t="str">
        <v>Genesis Coupe 2.0T R-Spec</v>
      </c>
      <c r="C51">
        <v>2013</v>
      </c>
      <c r="D51">
        <v>88513.7</v>
      </c>
      <c r="E51">
        <v>55000</v>
      </c>
      <c r="F51" t="str">
        <v>55,000 mi.</v>
      </c>
      <c r="G51" t="str">
        <v>Gasoline</v>
      </c>
      <c r="H51" t="str">
        <v>260.0HP 2.0L 4 Cylinder Engine Gasoline Fuel</v>
      </c>
      <c r="I51" t="str">
        <v>6-Speed M/T</v>
      </c>
      <c r="J51" t="str">
        <v>White</v>
      </c>
      <c r="K51" t="str">
        <v>Red</v>
      </c>
      <c r="L51">
        <v>0</v>
      </c>
      <c r="M51">
        <v>0</v>
      </c>
      <c r="N51">
        <v>0</v>
      </c>
      <c r="O51" t="str">
        <v>$18,000</v>
      </c>
      <c r="P51">
        <v>15480</v>
      </c>
      <c r="Q51">
        <v>18000</v>
      </c>
      <c r="R51">
        <v>260</v>
      </c>
      <c r="S51">
        <v>2</v>
      </c>
      <c r="T51">
        <v>0</v>
      </c>
    </row>
    <row r="52" spans="1:20" x14ac:dyDescent="0.25">
      <c r="A52" t="str">
        <v>Hyundai</v>
      </c>
      <c r="B52" t="str">
        <v>Palisade Limited</v>
      </c>
      <c r="C52">
        <v>2020</v>
      </c>
      <c r="D52">
        <v>73731.912100000001</v>
      </c>
      <c r="E52">
        <v>45815</v>
      </c>
      <c r="F52" t="str">
        <v>45,815 mi.</v>
      </c>
      <c r="G52" t="str">
        <v>Gasoline</v>
      </c>
      <c r="H52" t="str">
        <v>291.0HP 3.8L V6 Cylinder Engine Gasoline Fuel</v>
      </c>
      <c r="I52" t="str">
        <v>Transmission w/Dual Shift Mode</v>
      </c>
      <c r="J52" t="str">
        <v>Silver</v>
      </c>
      <c r="K52" t="str">
        <v>Black</v>
      </c>
      <c r="L52" t="str">
        <v>None reported</v>
      </c>
      <c r="M52">
        <v>0</v>
      </c>
      <c r="N52" t="str">
        <v>Yes</v>
      </c>
      <c r="O52" t="str">
        <v>$37,700</v>
      </c>
      <c r="P52">
        <v>32422</v>
      </c>
      <c r="Q52">
        <v>37700</v>
      </c>
      <c r="R52">
        <v>291</v>
      </c>
      <c r="S52">
        <v>3.8</v>
      </c>
      <c r="T52">
        <v>0</v>
      </c>
    </row>
    <row r="53" spans="1:20" x14ac:dyDescent="0.25">
      <c r="A53" t="str">
        <v>Hyundai</v>
      </c>
      <c r="B53" t="str">
        <v>Equus Signature</v>
      </c>
      <c r="C53">
        <v>2011</v>
      </c>
      <c r="D53">
        <v>231580.80731999999</v>
      </c>
      <c r="E53">
        <v>143898</v>
      </c>
      <c r="F53" t="str">
        <v>143,898 mi.</v>
      </c>
      <c r="G53" t="str">
        <v>Gasoline</v>
      </c>
      <c r="H53" t="str">
        <v>378.0HP 4.6L 8 Cylinder Engine Gasoline Fuel</v>
      </c>
      <c r="I53" t="str">
        <v>6-Speed A/T</v>
      </c>
      <c r="J53" t="str">
        <v>Gray</v>
      </c>
      <c r="K53" t="str">
        <v>Brown</v>
      </c>
      <c r="L53" t="str">
        <v>None reported</v>
      </c>
      <c r="M53">
        <v>0</v>
      </c>
      <c r="N53" t="str">
        <v>Yes</v>
      </c>
      <c r="O53" t="str">
        <v>$9,950</v>
      </c>
      <c r="P53">
        <v>8557</v>
      </c>
      <c r="Q53">
        <v>9950</v>
      </c>
      <c r="R53">
        <v>378</v>
      </c>
      <c r="S53">
        <v>4.5999999999999996</v>
      </c>
      <c r="T53">
        <v>0</v>
      </c>
    </row>
    <row r="54" spans="1:20" x14ac:dyDescent="0.25">
      <c r="A54" t="str">
        <v>Hyundai</v>
      </c>
      <c r="B54" t="str">
        <v>Accent SEL</v>
      </c>
      <c r="C54">
        <v>2022</v>
      </c>
      <c r="D54">
        <v>8207.634</v>
      </c>
      <c r="E54">
        <v>5100</v>
      </c>
      <c r="F54" t="str">
        <v>5,100 mi.</v>
      </c>
      <c r="G54" t="str">
        <v>Gasoline</v>
      </c>
      <c r="H54" t="str">
        <v>120.0HP 1.6L 4 Cylinder Engine Gasoline Fuel</v>
      </c>
      <c r="I54" t="str">
        <v>A/T</v>
      </c>
      <c r="J54" t="str">
        <v>Blue</v>
      </c>
      <c r="K54" t="str">
        <v>Black</v>
      </c>
      <c r="L54" t="str">
        <v>None reported</v>
      </c>
      <c r="M54">
        <v>0</v>
      </c>
      <c r="N54" t="str">
        <v>Yes</v>
      </c>
      <c r="O54" t="str">
        <v>$19,500</v>
      </c>
      <c r="P54">
        <v>16770</v>
      </c>
      <c r="Q54">
        <v>19500</v>
      </c>
      <c r="R54">
        <v>120</v>
      </c>
      <c r="S54">
        <v>1.6</v>
      </c>
      <c r="T54">
        <v>0</v>
      </c>
    </row>
    <row r="55" spans="1:20" x14ac:dyDescent="0.25">
      <c r="A55" t="str">
        <v>Hyundai</v>
      </c>
      <c r="B55" t="str">
        <v>Genesis Coupe 3.8 Track</v>
      </c>
      <c r="C55">
        <v>2011</v>
      </c>
      <c r="D55">
        <v>120700.5</v>
      </c>
      <c r="E55">
        <v>75000</v>
      </c>
      <c r="F55" t="str">
        <v>75,000 mi.</v>
      </c>
      <c r="G55" t="str">
        <v>Gasoline</v>
      </c>
      <c r="H55" t="str">
        <v>306.0HP 3.8L V6 Cylinder Engine Gasoline Fuel</v>
      </c>
      <c r="I55" t="str">
        <v>Transmission w/Dual Shift Mode</v>
      </c>
      <c r="J55" t="str">
        <v>Red</v>
      </c>
      <c r="K55" t="str">
        <v>Black</v>
      </c>
      <c r="L55" t="str">
        <v>At least 1 accident or damage reported</v>
      </c>
      <c r="M55">
        <v>1</v>
      </c>
      <c r="N55" t="str">
        <v>Yes</v>
      </c>
      <c r="O55" t="str">
        <v>$12,000</v>
      </c>
      <c r="P55">
        <v>10320</v>
      </c>
      <c r="Q55">
        <v>12000</v>
      </c>
      <c r="R55">
        <v>306</v>
      </c>
      <c r="S55">
        <v>3.8</v>
      </c>
      <c r="T55">
        <v>0</v>
      </c>
    </row>
    <row r="56" spans="1:20" x14ac:dyDescent="0.25">
      <c r="A56" t="str">
        <v>Hyundai</v>
      </c>
      <c r="B56" t="str">
        <v>Sonata Sport</v>
      </c>
      <c r="C56">
        <v>2017</v>
      </c>
      <c r="D56">
        <v>135392.16485999999</v>
      </c>
      <c r="E56">
        <v>84129</v>
      </c>
      <c r="F56" t="str">
        <v>84,129 mi.</v>
      </c>
      <c r="G56" t="str">
        <v>Gasoline</v>
      </c>
      <c r="H56" t="str">
        <v>2.4L I4 16V GDI DOHC</v>
      </c>
      <c r="I56" t="str">
        <v>6-Speed Automatic</v>
      </c>
      <c r="J56" t="str">
        <v>Phantom Black</v>
      </c>
      <c r="K56" t="str">
        <v>Graphite</v>
      </c>
      <c r="L56" t="str">
        <v>None reported</v>
      </c>
      <c r="M56">
        <v>0</v>
      </c>
      <c r="N56">
        <v>0</v>
      </c>
      <c r="O56" t="str">
        <v>$14,599</v>
      </c>
      <c r="P56">
        <v>12555.14</v>
      </c>
      <c r="Q56">
        <v>14599</v>
      </c>
      <c r="R56" t="e">
        <v>#VALUE!</v>
      </c>
      <c r="S56" t="e">
        <v>#VALUE!</v>
      </c>
      <c r="T56">
        <v>0</v>
      </c>
    </row>
    <row r="57" spans="1:20" x14ac:dyDescent="0.25">
      <c r="A57" t="str">
        <v>Hyundai</v>
      </c>
      <c r="B57" t="str">
        <v>Genesis 4.6</v>
      </c>
      <c r="C57">
        <v>2010</v>
      </c>
      <c r="D57">
        <v>193637.39814</v>
      </c>
      <c r="E57">
        <v>120321</v>
      </c>
      <c r="F57" t="str">
        <v>120,321 mi.</v>
      </c>
      <c r="G57" t="str">
        <v>Gasoline</v>
      </c>
      <c r="H57" t="str">
        <v>378.0HP 4.6L 8 Cylinder Engine Gasoline Fuel</v>
      </c>
      <c r="I57" t="str">
        <v>Transmission w/Dual Shift Mode</v>
      </c>
      <c r="J57" t="str">
        <v>White</v>
      </c>
      <c r="K57" t="str">
        <v>Beige</v>
      </c>
      <c r="L57" t="str">
        <v>None reported</v>
      </c>
      <c r="M57">
        <v>0</v>
      </c>
      <c r="N57" t="str">
        <v>Yes</v>
      </c>
      <c r="O57" t="str">
        <v>$10,500</v>
      </c>
      <c r="P57">
        <v>9030</v>
      </c>
      <c r="Q57">
        <v>10500</v>
      </c>
      <c r="R57">
        <v>378</v>
      </c>
      <c r="S57">
        <v>4.5999999999999996</v>
      </c>
      <c r="T57">
        <v>0</v>
      </c>
    </row>
    <row r="58" spans="1:20" x14ac:dyDescent="0.25">
      <c r="A58" t="str">
        <v>Hyundai</v>
      </c>
      <c r="B58" t="str">
        <v>Sonata SE</v>
      </c>
      <c r="C58">
        <v>2013</v>
      </c>
      <c r="D58">
        <v>70654.854019999999</v>
      </c>
      <c r="E58">
        <v>43903</v>
      </c>
      <c r="F58" t="str">
        <v>43,903 mi.</v>
      </c>
      <c r="G58" t="str">
        <v>Gasoline</v>
      </c>
      <c r="H58" t="str">
        <v>200.0HP 2.4L 4 Cylinder Engine Gasoline Fuel</v>
      </c>
      <c r="I58" t="str">
        <v>A/T</v>
      </c>
      <c r="J58" t="str">
        <v>Red</v>
      </c>
      <c r="K58" t="str">
        <v>Black</v>
      </c>
      <c r="L58" t="str">
        <v>At least 1 accident or damage reported</v>
      </c>
      <c r="M58">
        <v>1</v>
      </c>
      <c r="N58" t="str">
        <v>Yes</v>
      </c>
      <c r="O58" t="str">
        <v>$12,500</v>
      </c>
      <c r="P58">
        <v>10750</v>
      </c>
      <c r="Q58">
        <v>12500</v>
      </c>
      <c r="R58">
        <v>200</v>
      </c>
      <c r="S58">
        <v>2.4</v>
      </c>
      <c r="T58">
        <v>0</v>
      </c>
    </row>
    <row r="59" spans="1:20" x14ac:dyDescent="0.25">
      <c r="A59" t="str">
        <v>Hyundai</v>
      </c>
      <c r="B59" t="str">
        <v>Sonata Hybrid Limited</v>
      </c>
      <c r="C59">
        <v>2013</v>
      </c>
      <c r="D59">
        <v>155170.95345999999</v>
      </c>
      <c r="E59">
        <v>96419</v>
      </c>
      <c r="F59" t="str">
        <v>96,419 mi.</v>
      </c>
      <c r="G59" t="str">
        <v>Hybrid</v>
      </c>
      <c r="H59" t="str">
        <v>199.0HP 2.4L 4 Cylinder Engine Gas/Electric Hybrid</v>
      </c>
      <c r="I59" t="str">
        <v>6-Speed A/T</v>
      </c>
      <c r="J59" t="str">
        <v>Black</v>
      </c>
      <c r="K59" t="str">
        <v>Gray</v>
      </c>
      <c r="L59" t="str">
        <v>At least 1 accident or damage reported</v>
      </c>
      <c r="M59">
        <v>1</v>
      </c>
      <c r="N59" t="str">
        <v>Yes</v>
      </c>
      <c r="O59" t="str">
        <v>$14,999</v>
      </c>
      <c r="P59">
        <v>12899.14</v>
      </c>
      <c r="Q59">
        <v>14999</v>
      </c>
      <c r="R59">
        <v>199</v>
      </c>
      <c r="S59">
        <v>2.4</v>
      </c>
      <c r="T59">
        <v>0</v>
      </c>
    </row>
    <row r="60" spans="1:20" x14ac:dyDescent="0.25">
      <c r="A60" t="str">
        <v>Hyundai</v>
      </c>
      <c r="B60" t="str">
        <v>Sonata GLS</v>
      </c>
      <c r="C60">
        <v>2010</v>
      </c>
      <c r="D60">
        <v>217260.9</v>
      </c>
      <c r="E60">
        <v>135000</v>
      </c>
      <c r="F60" t="str">
        <v>135,000 mi.</v>
      </c>
      <c r="G60" t="str">
        <v>Gasoline</v>
      </c>
      <c r="H60" t="str">
        <v>168.0HP 2.4L 4 Cylinder Engine Gasoline Fuel</v>
      </c>
      <c r="I60" t="str">
        <v>Transmission w/Dual Shift Mode</v>
      </c>
      <c r="J60" t="str">
        <v>Blue</v>
      </c>
      <c r="K60" t="str">
        <v>Gray</v>
      </c>
      <c r="L60" t="str">
        <v>None reported</v>
      </c>
      <c r="M60">
        <v>0</v>
      </c>
      <c r="N60" t="str">
        <v>Yes</v>
      </c>
      <c r="O60" t="str">
        <v>$3,999</v>
      </c>
      <c r="P60">
        <v>3439.14</v>
      </c>
      <c r="Q60">
        <v>3999</v>
      </c>
      <c r="R60">
        <v>168</v>
      </c>
      <c r="S60">
        <v>2.4</v>
      </c>
      <c r="T60">
        <v>0</v>
      </c>
    </row>
    <row r="61" spans="1:20" x14ac:dyDescent="0.25">
      <c r="A61" t="str">
        <v>Hyundai</v>
      </c>
      <c r="B61" t="str">
        <v>Sonata Sport 2.0T</v>
      </c>
      <c r="C61">
        <v>2015</v>
      </c>
      <c r="D61">
        <v>133414.28599999999</v>
      </c>
      <c r="E61">
        <v>82900</v>
      </c>
      <c r="F61" t="str">
        <v>82,900 mi.</v>
      </c>
      <c r="G61" t="str">
        <v>Gasoline</v>
      </c>
      <c r="H61" t="str">
        <v>245.0HP 2.0L 4 Cylinder Engine Gasoline Fuel</v>
      </c>
      <c r="I61" t="str">
        <v>A/T</v>
      </c>
      <c r="J61" t="str">
        <v>Black</v>
      </c>
      <c r="K61" t="str">
        <v>Black</v>
      </c>
      <c r="L61" t="str">
        <v>At least 1 accident or damage reported</v>
      </c>
      <c r="M61">
        <v>1</v>
      </c>
      <c r="N61" t="str">
        <v>Yes</v>
      </c>
      <c r="O61" t="str">
        <v>$13,995</v>
      </c>
      <c r="P61">
        <v>12035.699999999999</v>
      </c>
      <c r="Q61">
        <v>13995</v>
      </c>
      <c r="R61">
        <v>245</v>
      </c>
      <c r="S61">
        <v>2</v>
      </c>
      <c r="T61">
        <v>0</v>
      </c>
    </row>
    <row r="62" spans="1:20" x14ac:dyDescent="0.25">
      <c r="A62" t="str">
        <v>Hyundai</v>
      </c>
      <c r="B62" t="str">
        <v>Kona EV SEL</v>
      </c>
      <c r="C62">
        <v>2022</v>
      </c>
      <c r="D62">
        <v>15127.796</v>
      </c>
      <c r="E62">
        <v>9400</v>
      </c>
      <c r="F62" t="str">
        <v>9,400 mi.</v>
      </c>
      <c r="G62">
        <v>0</v>
      </c>
      <c r="H62" t="str">
        <v>201.0HP Electric Motor Electric Fuel System</v>
      </c>
      <c r="I62" t="str">
        <v>1-Speed A/T</v>
      </c>
      <c r="J62" t="str">
        <v>Red</v>
      </c>
      <c r="K62" t="str">
        <v>Black</v>
      </c>
      <c r="L62" t="str">
        <v>None reported</v>
      </c>
      <c r="M62">
        <v>0</v>
      </c>
      <c r="N62" t="str">
        <v>Yes</v>
      </c>
      <c r="O62" t="str">
        <v>$31,999</v>
      </c>
      <c r="P62">
        <v>27519.14</v>
      </c>
      <c r="Q62">
        <v>31999</v>
      </c>
      <c r="R62">
        <v>201</v>
      </c>
      <c r="S62" t="e">
        <v>#VALUE!</v>
      </c>
      <c r="T62">
        <v>0</v>
      </c>
    </row>
    <row r="63" spans="1:20" x14ac:dyDescent="0.25">
      <c r="A63" t="str">
        <v>Hyundai</v>
      </c>
      <c r="B63" t="str">
        <v>Sonata SE</v>
      </c>
      <c r="C63">
        <v>2018</v>
      </c>
      <c r="D63">
        <v>92842.824599999993</v>
      </c>
      <c r="E63">
        <v>57690</v>
      </c>
      <c r="F63" t="str">
        <v>57,690 mi.</v>
      </c>
      <c r="G63" t="str">
        <v>Gasoline</v>
      </c>
      <c r="H63" t="str">
        <v>185.0HP 2.4L 4 Cylinder Engine Gasoline Fuel</v>
      </c>
      <c r="I63" t="str">
        <v>A/T</v>
      </c>
      <c r="J63" t="str">
        <v>Gray</v>
      </c>
      <c r="K63" t="str">
        <v>Gray</v>
      </c>
      <c r="L63" t="str">
        <v>At least 1 accident or damage reported</v>
      </c>
      <c r="M63">
        <v>1</v>
      </c>
      <c r="N63" t="str">
        <v>Yes</v>
      </c>
      <c r="O63" t="str">
        <v>$15,900</v>
      </c>
      <c r="P63">
        <v>13674</v>
      </c>
      <c r="Q63">
        <v>15900</v>
      </c>
      <c r="R63">
        <v>185</v>
      </c>
      <c r="S63">
        <v>2.4</v>
      </c>
      <c r="T63">
        <v>0</v>
      </c>
    </row>
    <row r="64" spans="1:20" x14ac:dyDescent="0.25">
      <c r="A64" t="str">
        <v>Hyundai</v>
      </c>
      <c r="B64" t="str">
        <v>Veloster Base</v>
      </c>
      <c r="C64">
        <v>2013</v>
      </c>
      <c r="D64">
        <v>91470.057579999993</v>
      </c>
      <c r="E64">
        <v>56837</v>
      </c>
      <c r="F64" t="str">
        <v>56,837 mi.</v>
      </c>
      <c r="G64" t="str">
        <v>Gasoline</v>
      </c>
      <c r="H64" t="str">
        <v>132.0HP 1.6L 4 Cylinder Engine Gasoline Fuel</v>
      </c>
      <c r="I64" t="str">
        <v>Transmission w/Dual Shift Mode</v>
      </c>
      <c r="J64" t="str">
        <v>Silver</v>
      </c>
      <c r="K64" t="str">
        <v>Black</v>
      </c>
      <c r="L64" t="str">
        <v>At least 1 accident or damage reported</v>
      </c>
      <c r="M64">
        <v>1</v>
      </c>
      <c r="N64" t="str">
        <v>Yes</v>
      </c>
      <c r="O64" t="str">
        <v>$10,500</v>
      </c>
      <c r="P64">
        <v>9030</v>
      </c>
      <c r="Q64">
        <v>10500</v>
      </c>
      <c r="R64">
        <v>132</v>
      </c>
      <c r="S64">
        <v>1.6</v>
      </c>
      <c r="T64">
        <v>0</v>
      </c>
    </row>
    <row r="65" spans="1:20" x14ac:dyDescent="0.25">
      <c r="A65" t="str">
        <v>Hyundai</v>
      </c>
      <c r="B65" t="str">
        <v>Genesis Coupe 3.8 Track</v>
      </c>
      <c r="C65">
        <v>2010</v>
      </c>
      <c r="D65">
        <v>205190.85</v>
      </c>
      <c r="E65">
        <v>127500</v>
      </c>
      <c r="F65" t="str">
        <v>127,500 mi.</v>
      </c>
      <c r="G65" t="str">
        <v>Gasoline</v>
      </c>
      <c r="H65" t="str">
        <v>306.0HP 3.8L V6 Cylinder Engine Gasoline Fuel</v>
      </c>
      <c r="I65" t="str">
        <v>6-Speed M/T</v>
      </c>
      <c r="J65" t="str">
        <v>Blue</v>
      </c>
      <c r="K65" t="str">
        <v>Black</v>
      </c>
      <c r="L65" t="str">
        <v>At least 1 accident or damage reported</v>
      </c>
      <c r="M65">
        <v>1</v>
      </c>
      <c r="N65" t="str">
        <v>Yes</v>
      </c>
      <c r="O65" t="str">
        <v>$6,000</v>
      </c>
      <c r="P65">
        <v>5160</v>
      </c>
      <c r="Q65">
        <v>6000</v>
      </c>
      <c r="R65">
        <v>306</v>
      </c>
      <c r="S65">
        <v>3.8</v>
      </c>
      <c r="T65">
        <v>0</v>
      </c>
    </row>
    <row r="66" spans="1:20" x14ac:dyDescent="0.25">
      <c r="A66" t="str">
        <v>Hyundai</v>
      </c>
      <c r="B66" t="str">
        <v>Veloster Value Edition</v>
      </c>
      <c r="C66">
        <v>2017</v>
      </c>
      <c r="D66">
        <v>89091.45306</v>
      </c>
      <c r="E66">
        <v>55359</v>
      </c>
      <c r="F66" t="str">
        <v>55,359 mi.</v>
      </c>
      <c r="G66" t="str">
        <v>Gasoline</v>
      </c>
      <c r="H66" t="str">
        <v>1.6L I4 16V GDI DOHC</v>
      </c>
      <c r="I66" t="str">
        <v>6-Speed Automatic with Auto-Shift</v>
      </c>
      <c r="J66" t="str">
        <v>Ironman Silver</v>
      </c>
      <c r="K66" t="str">
        <v>Black</v>
      </c>
      <c r="L66" t="str">
        <v>None reported</v>
      </c>
      <c r="M66">
        <v>0</v>
      </c>
      <c r="N66">
        <v>0</v>
      </c>
      <c r="O66" t="str">
        <v>$15,599</v>
      </c>
      <c r="P66">
        <v>13415.14</v>
      </c>
      <c r="Q66">
        <v>15599</v>
      </c>
      <c r="R66" t="e">
        <v>#VALUE!</v>
      </c>
      <c r="S66" t="e">
        <v>#VALUE!</v>
      </c>
      <c r="T66">
        <v>0</v>
      </c>
    </row>
    <row r="67" spans="1:20" x14ac:dyDescent="0.25">
      <c r="A67" t="str">
        <v>Hyundai</v>
      </c>
      <c r="B67" t="str">
        <v>Palisade SEL</v>
      </c>
      <c r="C67">
        <v>2020</v>
      </c>
      <c r="D67">
        <v>111828.20858000001</v>
      </c>
      <c r="E67">
        <v>69487</v>
      </c>
      <c r="F67" t="str">
        <v>69,487 mi.</v>
      </c>
      <c r="G67" t="str">
        <v>Gasoline</v>
      </c>
      <c r="H67" t="str">
        <v>291.0HP 3.8L V6 Cylinder Engine Gasoline Fuel</v>
      </c>
      <c r="I67" t="str">
        <v>A/T</v>
      </c>
      <c r="J67" t="str">
        <v>White</v>
      </c>
      <c r="K67" t="str">
        <v>Black</v>
      </c>
      <c r="L67" t="str">
        <v>None reported</v>
      </c>
      <c r="M67">
        <v>0</v>
      </c>
      <c r="N67" t="str">
        <v>Yes</v>
      </c>
      <c r="O67" t="str">
        <v>$32,000</v>
      </c>
      <c r="P67">
        <v>27520</v>
      </c>
      <c r="Q67">
        <v>32000</v>
      </c>
      <c r="R67">
        <v>291</v>
      </c>
      <c r="S67">
        <v>3.8</v>
      </c>
      <c r="T67">
        <v>0</v>
      </c>
    </row>
    <row r="68" spans="1:20" x14ac:dyDescent="0.25">
      <c r="A68" t="str">
        <v>Hyundai</v>
      </c>
      <c r="B68" t="str">
        <v>Tucson SEL</v>
      </c>
      <c r="C68">
        <v>2022</v>
      </c>
      <c r="D68">
        <v>21993.240440000001</v>
      </c>
      <c r="E68">
        <v>13666</v>
      </c>
      <c r="F68" t="str">
        <v>13,666 mi.</v>
      </c>
      <c r="G68" t="str">
        <v>Gasoline</v>
      </c>
      <c r="H68" t="str">
        <v>2.5L I4 16V PDI DOHC</v>
      </c>
      <c r="I68" t="str">
        <v>8-Speed Automatic</v>
      </c>
      <c r="J68" t="str">
        <v>Portofino Gray</v>
      </c>
      <c r="K68" t="str">
        <v>Black</v>
      </c>
      <c r="L68" t="str">
        <v>None reported</v>
      </c>
      <c r="M68">
        <v>0</v>
      </c>
      <c r="N68">
        <v>0</v>
      </c>
      <c r="O68" t="str">
        <v>$27,999</v>
      </c>
      <c r="P68">
        <v>24079.14</v>
      </c>
      <c r="Q68">
        <v>27999</v>
      </c>
      <c r="R68" t="e">
        <v>#VALUE!</v>
      </c>
      <c r="S68" t="e">
        <v>#VALUE!</v>
      </c>
      <c r="T68">
        <v>0</v>
      </c>
    </row>
    <row r="69" spans="1:20" x14ac:dyDescent="0.25">
      <c r="A69" t="str">
        <v>Hyundai</v>
      </c>
      <c r="B69" t="str">
        <v>Genesis Coupe 3.8 Grand Touring</v>
      </c>
      <c r="C69">
        <v>2013</v>
      </c>
      <c r="D69">
        <v>96560.4</v>
      </c>
      <c r="E69">
        <v>60000</v>
      </c>
      <c r="F69" t="str">
        <v>60,000 mi.</v>
      </c>
      <c r="G69" t="str">
        <v>Gasoline</v>
      </c>
      <c r="H69" t="str">
        <v>344.0HP 3.8L V6 Cylinder Engine Gasoline Fuel</v>
      </c>
      <c r="I69" t="str">
        <v>A/T</v>
      </c>
      <c r="J69" t="str">
        <v>White</v>
      </c>
      <c r="K69" t="str">
        <v>â€“</v>
      </c>
      <c r="L69" t="str">
        <v>None reported</v>
      </c>
      <c r="M69">
        <v>0</v>
      </c>
      <c r="N69" t="str">
        <v>Yes</v>
      </c>
      <c r="O69" t="str">
        <v>$16,500</v>
      </c>
      <c r="P69">
        <v>14190</v>
      </c>
      <c r="Q69">
        <v>16500</v>
      </c>
      <c r="R69">
        <v>344</v>
      </c>
      <c r="S69">
        <v>3.8</v>
      </c>
      <c r="T69">
        <v>0</v>
      </c>
    </row>
    <row r="70" spans="1:20" x14ac:dyDescent="0.25">
      <c r="A70" t="str">
        <v>Hyundai</v>
      </c>
      <c r="B70" t="str">
        <v>Accent GLS</v>
      </c>
      <c r="C70">
        <v>2014</v>
      </c>
      <c r="D70">
        <v>205900.56894</v>
      </c>
      <c r="E70">
        <v>127941</v>
      </c>
      <c r="F70" t="str">
        <v>127,941 mi.</v>
      </c>
      <c r="G70" t="str">
        <v>Gasoline</v>
      </c>
      <c r="H70" t="str">
        <v>138.0HP 1.6L 4 Cylinder Engine Gasoline Fuel</v>
      </c>
      <c r="I70" t="str">
        <v>A/T</v>
      </c>
      <c r="J70" t="str">
        <v>Silver</v>
      </c>
      <c r="K70" t="str">
        <v>Gray</v>
      </c>
      <c r="L70" t="str">
        <v>None reported</v>
      </c>
      <c r="M70">
        <v>0</v>
      </c>
      <c r="N70" t="str">
        <v>Yes</v>
      </c>
      <c r="O70" t="str">
        <v>$7,500</v>
      </c>
      <c r="P70">
        <v>6450</v>
      </c>
      <c r="Q70">
        <v>7500</v>
      </c>
      <c r="R70">
        <v>138</v>
      </c>
      <c r="S70">
        <v>1.6</v>
      </c>
      <c r="T70">
        <v>0</v>
      </c>
    </row>
    <row r="71" spans="1:20" x14ac:dyDescent="0.25">
      <c r="A71" t="str">
        <v>Hyundai</v>
      </c>
      <c r="B71" t="str">
        <v>Santa Fe Sport 2.0L Turbo</v>
      </c>
      <c r="C71">
        <v>2018</v>
      </c>
      <c r="D71">
        <v>73707.771999999997</v>
      </c>
      <c r="E71">
        <v>45800</v>
      </c>
      <c r="F71" t="str">
        <v>45,800 mi.</v>
      </c>
      <c r="G71" t="str">
        <v>Gasoline</v>
      </c>
      <c r="H71" t="str">
        <v>240.0HP 2.0L 4 Cylinder Engine Gasoline Fuel</v>
      </c>
      <c r="I71" t="str">
        <v>A/T</v>
      </c>
      <c r="J71" t="str">
        <v>Silver</v>
      </c>
      <c r="K71" t="str">
        <v>Black</v>
      </c>
      <c r="L71" t="str">
        <v>At least 1 accident or damage reported</v>
      </c>
      <c r="M71">
        <v>1</v>
      </c>
      <c r="N71" t="str">
        <v>Yes</v>
      </c>
      <c r="O71" t="str">
        <v>$20,900</v>
      </c>
      <c r="P71">
        <v>17974</v>
      </c>
      <c r="Q71">
        <v>20900</v>
      </c>
      <c r="R71">
        <v>240</v>
      </c>
      <c r="S71">
        <v>2</v>
      </c>
      <c r="T71">
        <v>0</v>
      </c>
    </row>
    <row r="72" spans="1:20" x14ac:dyDescent="0.25">
      <c r="A72" t="str">
        <v>Hyundai</v>
      </c>
      <c r="B72" t="str">
        <v>Elantra HEV Limited</v>
      </c>
      <c r="C72">
        <v>2021</v>
      </c>
      <c r="D72">
        <v>46027.123999999996</v>
      </c>
      <c r="E72">
        <v>28600</v>
      </c>
      <c r="F72" t="str">
        <v>28,600 mi.</v>
      </c>
      <c r="G72" t="str">
        <v>Hybrid</v>
      </c>
      <c r="H72" t="str">
        <v>139.0HP 1.6L 4 Cylinder Engine Gas/Electric Hybrid</v>
      </c>
      <c r="I72" t="str">
        <v>A/T</v>
      </c>
      <c r="J72" t="str">
        <v>Gray</v>
      </c>
      <c r="K72" t="str">
        <v>Black</v>
      </c>
      <c r="L72" t="str">
        <v>None reported</v>
      </c>
      <c r="M72">
        <v>0</v>
      </c>
      <c r="N72" t="str">
        <v>Yes</v>
      </c>
      <c r="O72" t="str">
        <v>$23,999</v>
      </c>
      <c r="P72">
        <v>20639.14</v>
      </c>
      <c r="Q72">
        <v>23999</v>
      </c>
      <c r="R72">
        <v>139</v>
      </c>
      <c r="S72">
        <v>1.6</v>
      </c>
      <c r="T72">
        <v>0</v>
      </c>
    </row>
    <row r="73" spans="1:20" x14ac:dyDescent="0.25">
      <c r="A73" t="str">
        <v>Hyundai</v>
      </c>
      <c r="B73" t="str">
        <v>Santa Fe SE</v>
      </c>
      <c r="C73">
        <v>2007</v>
      </c>
      <c r="D73">
        <v>233354.3</v>
      </c>
      <c r="E73">
        <v>145000</v>
      </c>
      <c r="F73" t="str">
        <v>145,000 mi.</v>
      </c>
      <c r="G73" t="str">
        <v>Gasoline</v>
      </c>
      <c r="H73" t="str">
        <v>242.0HP 3.3L V6 Cylinder Engine Gasoline Fuel</v>
      </c>
      <c r="I73" t="str">
        <v>A/T</v>
      </c>
      <c r="J73" t="str">
        <v>Blue</v>
      </c>
      <c r="K73" t="str">
        <v>Gray</v>
      </c>
      <c r="L73" t="str">
        <v>At least 1 accident or damage reported</v>
      </c>
      <c r="M73">
        <v>1</v>
      </c>
      <c r="N73" t="str">
        <v>Yes</v>
      </c>
      <c r="O73" t="str">
        <v>$4,200</v>
      </c>
      <c r="P73">
        <v>3612</v>
      </c>
      <c r="Q73">
        <v>4200</v>
      </c>
      <c r="R73">
        <v>242</v>
      </c>
      <c r="S73">
        <v>3.3</v>
      </c>
      <c r="T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6DFC-1758-49D7-AE6C-5EB44F407306}">
  <dimension ref="A1:T316"/>
  <sheetViews>
    <sheetView workbookViewId="0">
      <selection sqref="A1:S1"/>
    </sheetView>
  </sheetViews>
  <sheetFormatPr baseColWidth="10" defaultRowHeight="15" x14ac:dyDescent="0.25"/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tr" cm="1">
        <f t="array" ref="A2:T316">_xlfn._xlws.FILTER(used_cars!A2:T4010,used_cars!A2:A4010="Mercedes-Benz")</f>
        <v>Mercedes-Benz</v>
      </c>
      <c r="B2" t="str">
        <v>Metris Base</v>
      </c>
      <c r="C2">
        <v>2021</v>
      </c>
      <c r="D2">
        <v>2711.7379000000001</v>
      </c>
      <c r="E2">
        <v>1685</v>
      </c>
      <c r="F2" t="str">
        <v>1,685 mi.</v>
      </c>
      <c r="G2" t="str">
        <v>Gasoline</v>
      </c>
      <c r="H2" t="str">
        <v>2.0L I4 16V GDI DOHC Turbo</v>
      </c>
      <c r="I2" t="str">
        <v>9-Speed Automatic</v>
      </c>
      <c r="J2" t="str">
        <v>Gray</v>
      </c>
      <c r="K2" t="str">
        <v>White</v>
      </c>
      <c r="L2" t="str">
        <v>None reported</v>
      </c>
      <c r="M2">
        <v>0</v>
      </c>
      <c r="N2" t="str">
        <v>Yes</v>
      </c>
      <c r="O2" t="str">
        <v>$250,000</v>
      </c>
      <c r="P2">
        <v>215000</v>
      </c>
      <c r="Q2">
        <v>250000</v>
      </c>
      <c r="R2" t="e">
        <v>#VALUE!</v>
      </c>
      <c r="S2" t="e">
        <v>#VALUE!</v>
      </c>
      <c r="T2">
        <v>0</v>
      </c>
    </row>
    <row r="3" spans="1:20" x14ac:dyDescent="0.25">
      <c r="A3" t="str">
        <v>Mercedes-Benz</v>
      </c>
      <c r="B3" t="str">
        <v>AMG CLA 45 Base 4MATIC</v>
      </c>
      <c r="C3">
        <v>2021</v>
      </c>
      <c r="D3">
        <v>28163.45</v>
      </c>
      <c r="E3">
        <v>17500</v>
      </c>
      <c r="F3" t="str">
        <v>17,500 mi.</v>
      </c>
      <c r="G3" t="str">
        <v>Gasoline</v>
      </c>
      <c r="H3" t="str">
        <v>382.0HP 2.0L 4 Cylinder Engine Gasoline Fuel</v>
      </c>
      <c r="I3" t="str">
        <v>A/T</v>
      </c>
      <c r="J3" t="str">
        <v>Gray</v>
      </c>
      <c r="K3" t="str">
        <v>Black</v>
      </c>
      <c r="L3" t="str">
        <v>None reported</v>
      </c>
      <c r="M3">
        <v>0</v>
      </c>
      <c r="N3" t="str">
        <v>Yes</v>
      </c>
      <c r="O3" t="str">
        <v>$59,995</v>
      </c>
      <c r="P3">
        <v>51595.7</v>
      </c>
      <c r="Q3">
        <v>59995</v>
      </c>
      <c r="R3">
        <v>382</v>
      </c>
      <c r="S3">
        <v>2</v>
      </c>
      <c r="T3">
        <v>0</v>
      </c>
    </row>
    <row r="4" spans="1:20" x14ac:dyDescent="0.25">
      <c r="A4" t="str">
        <v>Mercedes-Benz</v>
      </c>
      <c r="B4" t="str">
        <v>AMG C 43 Base 4MATIC</v>
      </c>
      <c r="C4">
        <v>2018</v>
      </c>
      <c r="D4">
        <v>46348.991999999998</v>
      </c>
      <c r="E4">
        <v>28800</v>
      </c>
      <c r="F4" t="str">
        <v>28,800 mi.</v>
      </c>
      <c r="G4" t="str">
        <v>Gasoline</v>
      </c>
      <c r="H4" t="str">
        <v>362.0HP 3.0L V6 Cylinder Engine Gasoline Fuel</v>
      </c>
      <c r="I4" t="str">
        <v>9-Speed A/T</v>
      </c>
      <c r="J4" t="str">
        <v>Silver</v>
      </c>
      <c r="K4" t="str">
        <v>Black</v>
      </c>
      <c r="L4" t="str">
        <v>None reported</v>
      </c>
      <c r="M4">
        <v>0</v>
      </c>
      <c r="N4" t="str">
        <v>Yes</v>
      </c>
      <c r="O4" t="str">
        <v>$48,000</v>
      </c>
      <c r="P4">
        <v>41280</v>
      </c>
      <c r="Q4">
        <v>48000</v>
      </c>
      <c r="R4">
        <v>362</v>
      </c>
      <c r="S4">
        <v>3</v>
      </c>
      <c r="T4">
        <v>0</v>
      </c>
    </row>
    <row r="5" spans="1:20" x14ac:dyDescent="0.25">
      <c r="A5" t="str">
        <v>Mercedes-Benz</v>
      </c>
      <c r="B5" t="str">
        <v>AMG C 63 S</v>
      </c>
      <c r="C5">
        <v>2017</v>
      </c>
      <c r="D5">
        <v>96560.4</v>
      </c>
      <c r="E5">
        <v>60000</v>
      </c>
      <c r="F5" t="str">
        <v>60,000 mi.</v>
      </c>
      <c r="G5" t="str">
        <v>Gasoline</v>
      </c>
      <c r="H5" t="str">
        <v>503.0HP 4.0L 8 Cylinder Engine Gasoline Fuel</v>
      </c>
      <c r="I5" t="str">
        <v>Transmission w/Dual Shift Mode</v>
      </c>
      <c r="J5" t="str">
        <v>Gray</v>
      </c>
      <c r="K5" t="str">
        <v>Black</v>
      </c>
      <c r="L5" t="str">
        <v>At least 1 accident or damage reported</v>
      </c>
      <c r="M5">
        <v>1</v>
      </c>
      <c r="N5" t="str">
        <v>Yes</v>
      </c>
      <c r="O5" t="str">
        <v>$52,500</v>
      </c>
      <c r="P5">
        <v>45150</v>
      </c>
      <c r="Q5">
        <v>52500</v>
      </c>
      <c r="R5">
        <v>503</v>
      </c>
      <c r="S5">
        <v>4</v>
      </c>
      <c r="T5">
        <v>0</v>
      </c>
    </row>
    <row r="6" spans="1:20" x14ac:dyDescent="0.25">
      <c r="A6" t="str">
        <v>Mercedes-Benz</v>
      </c>
      <c r="B6" t="str">
        <v>CLA-Class CLA 250</v>
      </c>
      <c r="C6">
        <v>2016</v>
      </c>
      <c r="D6">
        <v>193120.8</v>
      </c>
      <c r="E6">
        <v>120000</v>
      </c>
      <c r="F6" t="str">
        <v>120,000 mi.</v>
      </c>
      <c r="G6" t="str">
        <v>Gasoline</v>
      </c>
      <c r="H6" t="str">
        <v>208.0HP 2.0L 4 Cylinder Engine Gasoline Fuel</v>
      </c>
      <c r="I6" t="str">
        <v>Transmission w/Dual Shift Mode</v>
      </c>
      <c r="J6" t="str">
        <v>Black</v>
      </c>
      <c r="K6" t="str">
        <v>Black</v>
      </c>
      <c r="L6" t="str">
        <v>None reported</v>
      </c>
      <c r="M6">
        <v>0</v>
      </c>
      <c r="N6" t="str">
        <v>Yes</v>
      </c>
      <c r="O6" t="str">
        <v>$19,800</v>
      </c>
      <c r="P6">
        <v>17028</v>
      </c>
      <c r="Q6">
        <v>19800</v>
      </c>
      <c r="R6">
        <v>208</v>
      </c>
      <c r="S6">
        <v>2</v>
      </c>
      <c r="T6">
        <v>0</v>
      </c>
    </row>
    <row r="7" spans="1:20" x14ac:dyDescent="0.25">
      <c r="A7" t="str">
        <v>Mercedes-Benz</v>
      </c>
      <c r="B7" t="str">
        <v>GLK-Class GLK 350</v>
      </c>
      <c r="C7">
        <v>2014</v>
      </c>
      <c r="D7">
        <v>299337.24</v>
      </c>
      <c r="E7">
        <v>186000</v>
      </c>
      <c r="F7" t="str">
        <v>186,000 mi.</v>
      </c>
      <c r="G7" t="str">
        <v>Gasoline</v>
      </c>
      <c r="H7" t="str">
        <v>302.0HP 3.5L V6 Cylinder Engine Gasoline Fuel</v>
      </c>
      <c r="I7" t="str">
        <v>A/T</v>
      </c>
      <c r="J7" t="str">
        <v>Black</v>
      </c>
      <c r="K7" t="str">
        <v>Beige</v>
      </c>
      <c r="L7" t="str">
        <v>At least 1 accident or damage reported</v>
      </c>
      <c r="M7">
        <v>1</v>
      </c>
      <c r="N7" t="str">
        <v>Yes</v>
      </c>
      <c r="O7" t="str">
        <v>$10,000</v>
      </c>
      <c r="P7">
        <v>8600</v>
      </c>
      <c r="Q7">
        <v>10000</v>
      </c>
      <c r="R7">
        <v>302</v>
      </c>
      <c r="S7">
        <v>3.5</v>
      </c>
      <c r="T7">
        <v>0</v>
      </c>
    </row>
    <row r="8" spans="1:20" x14ac:dyDescent="0.25">
      <c r="A8" t="str">
        <v>Mercedes-Benz</v>
      </c>
      <c r="B8" t="str">
        <v>GLS 450 Base 4MATIC</v>
      </c>
      <c r="C8">
        <v>2020</v>
      </c>
      <c r="D8">
        <v>28807.186000000002</v>
      </c>
      <c r="E8">
        <v>17900</v>
      </c>
      <c r="F8" t="str">
        <v>17,900 mi.</v>
      </c>
      <c r="G8" t="str">
        <v>Hybrid</v>
      </c>
      <c r="H8" t="str">
        <v>362.0HP 3.0L Straight 6 Cylinder Engine Gasoline/Mild Electric Hybrid</v>
      </c>
      <c r="I8" t="str">
        <v>9-Speed A/T</v>
      </c>
      <c r="J8" t="str">
        <v>Black</v>
      </c>
      <c r="K8" t="str">
        <v>Black</v>
      </c>
      <c r="L8" t="str">
        <v>At least 1 accident or damage reported</v>
      </c>
      <c r="M8">
        <v>1</v>
      </c>
      <c r="N8" t="str">
        <v>Yes</v>
      </c>
      <c r="O8" t="str">
        <v>$80,000</v>
      </c>
      <c r="P8">
        <v>68800</v>
      </c>
      <c r="Q8">
        <v>80000</v>
      </c>
      <c r="R8">
        <v>362</v>
      </c>
      <c r="S8">
        <v>3</v>
      </c>
      <c r="T8">
        <v>0</v>
      </c>
    </row>
    <row r="9" spans="1:20" x14ac:dyDescent="0.25">
      <c r="A9" t="str">
        <v>Mercedes-Benz</v>
      </c>
      <c r="B9" t="str">
        <v>SLC 300 Base</v>
      </c>
      <c r="C9">
        <v>2018</v>
      </c>
      <c r="D9">
        <v>53108.22</v>
      </c>
      <c r="E9">
        <v>33000</v>
      </c>
      <c r="F9" t="str">
        <v>33,000 mi.</v>
      </c>
      <c r="G9" t="str">
        <v>Gasoline</v>
      </c>
      <c r="H9" t="str">
        <v>241.0HP 2.0L 4 Cylinder Engine Gasoline Fuel</v>
      </c>
      <c r="I9" t="str">
        <v>9-Speed A/T</v>
      </c>
      <c r="J9" t="str">
        <v>Red</v>
      </c>
      <c r="K9" t="str">
        <v>Black</v>
      </c>
      <c r="L9" t="str">
        <v>At least 1 accident or damage reported</v>
      </c>
      <c r="M9">
        <v>1</v>
      </c>
      <c r="N9" t="str">
        <v>Yes</v>
      </c>
      <c r="O9" t="str">
        <v>$29,900</v>
      </c>
      <c r="P9">
        <v>25714</v>
      </c>
      <c r="Q9">
        <v>29900</v>
      </c>
      <c r="R9">
        <v>241</v>
      </c>
      <c r="S9">
        <v>2</v>
      </c>
      <c r="T9">
        <v>0</v>
      </c>
    </row>
    <row r="10" spans="1:20" x14ac:dyDescent="0.25">
      <c r="A10" t="str">
        <v>Mercedes-Benz</v>
      </c>
      <c r="B10" t="str">
        <v>AMG GL AMG GL 63 4MATIC</v>
      </c>
      <c r="C10">
        <v>2016</v>
      </c>
      <c r="D10">
        <v>111044.46</v>
      </c>
      <c r="E10">
        <v>69000</v>
      </c>
      <c r="F10" t="str">
        <v>69,000 mi.</v>
      </c>
      <c r="G10" t="str">
        <v>Gasoline</v>
      </c>
      <c r="H10" t="str">
        <v>550.0HP 5.5L 8 Cylinder Engine Gasoline Fuel</v>
      </c>
      <c r="I10" t="str">
        <v>Transmission w/Dual Shift Mode</v>
      </c>
      <c r="J10" t="str">
        <v>Black</v>
      </c>
      <c r="K10" t="str">
        <v>Brown</v>
      </c>
      <c r="L10" t="str">
        <v>None reported</v>
      </c>
      <c r="M10">
        <v>0</v>
      </c>
      <c r="N10" t="str">
        <v>Yes</v>
      </c>
      <c r="O10" t="str">
        <v>$36,500</v>
      </c>
      <c r="P10">
        <v>31390</v>
      </c>
      <c r="Q10">
        <v>36500</v>
      </c>
      <c r="R10">
        <v>550</v>
      </c>
      <c r="S10">
        <v>5.5</v>
      </c>
      <c r="T10">
        <v>0</v>
      </c>
    </row>
    <row r="11" spans="1:20" x14ac:dyDescent="0.25">
      <c r="A11" t="str">
        <v>Mercedes-Benz</v>
      </c>
      <c r="B11" t="str">
        <v>C-Class C300 4MATIC</v>
      </c>
      <c r="C11">
        <v>2022</v>
      </c>
      <c r="D11">
        <v>21206.27318</v>
      </c>
      <c r="E11">
        <v>13177</v>
      </c>
      <c r="F11" t="str">
        <v>13,177 mi.</v>
      </c>
      <c r="G11" t="str">
        <v>Gasoline</v>
      </c>
      <c r="H11" t="str">
        <v>2.0 Liter Turbo</v>
      </c>
      <c r="I11" t="str">
        <v>Automatic</v>
      </c>
      <c r="J11" t="str">
        <v>White</v>
      </c>
      <c r="K11" t="str">
        <v>Silk Beige/Black</v>
      </c>
      <c r="L11" t="str">
        <v>None reported</v>
      </c>
      <c r="M11">
        <v>0</v>
      </c>
      <c r="N11">
        <v>0</v>
      </c>
      <c r="O11" t="str">
        <v>$44,798</v>
      </c>
      <c r="P11">
        <v>38526.28</v>
      </c>
      <c r="Q11">
        <v>44798</v>
      </c>
      <c r="R11" t="e">
        <v>#VALUE!</v>
      </c>
      <c r="S11">
        <v>2</v>
      </c>
      <c r="T11">
        <v>0</v>
      </c>
    </row>
    <row r="12" spans="1:20" x14ac:dyDescent="0.25">
      <c r="A12" t="str">
        <v>Mercedes-Benz</v>
      </c>
      <c r="B12" t="str">
        <v>AMG C AMG C 63</v>
      </c>
      <c r="C12">
        <v>2016</v>
      </c>
      <c r="D12">
        <v>99779.08</v>
      </c>
      <c r="E12">
        <v>62000</v>
      </c>
      <c r="F12" t="str">
        <v>62,000 mi.</v>
      </c>
      <c r="G12" t="str">
        <v>Gasoline</v>
      </c>
      <c r="H12" t="str">
        <v>469.0HP 4.0L 8 Cylinder Engine Gasoline Fuel</v>
      </c>
      <c r="I12" t="str">
        <v>Transmission w/Dual Shift Mode</v>
      </c>
      <c r="J12" t="str">
        <v>Black</v>
      </c>
      <c r="K12" t="str">
        <v>Black</v>
      </c>
      <c r="L12" t="str">
        <v>None reported</v>
      </c>
      <c r="M12">
        <v>0</v>
      </c>
      <c r="N12" t="str">
        <v>Yes</v>
      </c>
      <c r="O12" t="str">
        <v>$40,000</v>
      </c>
      <c r="P12">
        <v>34400</v>
      </c>
      <c r="Q12">
        <v>40000</v>
      </c>
      <c r="R12">
        <v>469</v>
      </c>
      <c r="S12">
        <v>4</v>
      </c>
      <c r="T12">
        <v>0</v>
      </c>
    </row>
    <row r="13" spans="1:20" x14ac:dyDescent="0.25">
      <c r="A13" t="str">
        <v>Mercedes-Benz</v>
      </c>
      <c r="B13" t="str">
        <v>GLE 450 GLE 450</v>
      </c>
      <c r="C13">
        <v>2022</v>
      </c>
      <c r="D13">
        <v>40082.222040000001</v>
      </c>
      <c r="E13">
        <v>24906</v>
      </c>
      <c r="F13" t="str">
        <v>24,906 mi.</v>
      </c>
      <c r="G13" t="str">
        <v>Hybrid</v>
      </c>
      <c r="H13" t="str">
        <v>3.0 Liter Turbo</v>
      </c>
      <c r="I13" t="str">
        <v>Automatic</v>
      </c>
      <c r="J13" t="str">
        <v>Selenite Grey Metallic</v>
      </c>
      <c r="K13" t="str">
        <v>Black</v>
      </c>
      <c r="L13" t="str">
        <v>None reported</v>
      </c>
      <c r="M13">
        <v>0</v>
      </c>
      <c r="N13">
        <v>0</v>
      </c>
      <c r="O13" t="str">
        <v>$63,998</v>
      </c>
      <c r="P13">
        <v>55038.28</v>
      </c>
      <c r="Q13">
        <v>63998</v>
      </c>
      <c r="R13" t="e">
        <v>#VALUE!</v>
      </c>
      <c r="S13">
        <v>3</v>
      </c>
      <c r="T13">
        <v>0</v>
      </c>
    </row>
    <row r="14" spans="1:20" x14ac:dyDescent="0.25">
      <c r="A14" t="str">
        <v>Mercedes-Benz</v>
      </c>
      <c r="B14" t="str">
        <v>Maybach S S 600</v>
      </c>
      <c r="C14">
        <v>2016</v>
      </c>
      <c r="D14">
        <v>174613.38999999998</v>
      </c>
      <c r="E14">
        <v>108500</v>
      </c>
      <c r="F14" t="str">
        <v>108,500 mi.</v>
      </c>
      <c r="G14" t="str">
        <v>Gasoline</v>
      </c>
      <c r="H14" t="str">
        <v>523.0HP 6.0L 12 Cylinder Engine Gasoline Fuel</v>
      </c>
      <c r="I14" t="str">
        <v>7-Speed A/T</v>
      </c>
      <c r="J14" t="str">
        <v>White</v>
      </c>
      <c r="K14" t="str">
        <v>Beige</v>
      </c>
      <c r="L14" t="str">
        <v>None reported</v>
      </c>
      <c r="M14">
        <v>0</v>
      </c>
      <c r="N14" t="str">
        <v>Yes</v>
      </c>
      <c r="O14" t="str">
        <v>$63,500</v>
      </c>
      <c r="P14">
        <v>54610</v>
      </c>
      <c r="Q14">
        <v>63500</v>
      </c>
      <c r="R14">
        <v>523</v>
      </c>
      <c r="S14">
        <v>6</v>
      </c>
      <c r="T14">
        <v>0</v>
      </c>
    </row>
    <row r="15" spans="1:20" x14ac:dyDescent="0.25">
      <c r="A15" t="str">
        <v>Mercedes-Benz</v>
      </c>
      <c r="B15" t="str">
        <v>GLS 550 Base 4MATIC</v>
      </c>
      <c r="C15">
        <v>2018</v>
      </c>
      <c r="D15">
        <v>119770.30147999999</v>
      </c>
      <c r="E15">
        <v>74422</v>
      </c>
      <c r="F15" t="str">
        <v>74,422 mi.</v>
      </c>
      <c r="G15" t="str">
        <v>Gasoline</v>
      </c>
      <c r="H15" t="str">
        <v>4.7 Liter Twin Turbo</v>
      </c>
      <c r="I15" t="str">
        <v>Automatic</v>
      </c>
      <c r="J15" t="str">
        <v>Obsidian Black Metallic</v>
      </c>
      <c r="K15" t="str">
        <v>Gray</v>
      </c>
      <c r="L15" t="str">
        <v>None reported</v>
      </c>
      <c r="M15">
        <v>0</v>
      </c>
      <c r="N15">
        <v>0</v>
      </c>
      <c r="O15" t="str">
        <v>$44,798</v>
      </c>
      <c r="P15">
        <v>38526.28</v>
      </c>
      <c r="Q15">
        <v>44798</v>
      </c>
      <c r="R15" t="e">
        <v>#VALUE!</v>
      </c>
      <c r="S15">
        <v>4.7</v>
      </c>
      <c r="T15">
        <v>0</v>
      </c>
    </row>
    <row r="16" spans="1:20" x14ac:dyDescent="0.25">
      <c r="A16" t="str">
        <v>Mercedes-Benz</v>
      </c>
      <c r="B16" t="str">
        <v>Sprinter High Roof</v>
      </c>
      <c r="C16">
        <v>2014</v>
      </c>
      <c r="D16">
        <v>104607.1</v>
      </c>
      <c r="E16">
        <v>65000</v>
      </c>
      <c r="F16" t="str">
        <v>65,000 mi.</v>
      </c>
      <c r="G16" t="str">
        <v>Diesel</v>
      </c>
      <c r="H16" t="str">
        <v>188.0HP 3.0L V6 Cylinder Engine Diesel Fuel</v>
      </c>
      <c r="I16" t="str">
        <v>7-Speed A/T</v>
      </c>
      <c r="J16" t="str">
        <v>Black</v>
      </c>
      <c r="K16" t="str">
        <v>Black</v>
      </c>
      <c r="L16" t="str">
        <v>At least 1 accident or damage reported</v>
      </c>
      <c r="M16">
        <v>1</v>
      </c>
      <c r="N16" t="str">
        <v>Yes</v>
      </c>
      <c r="O16" t="str">
        <v>$54,999</v>
      </c>
      <c r="P16">
        <v>47299.14</v>
      </c>
      <c r="Q16">
        <v>54999</v>
      </c>
      <c r="R16">
        <v>188</v>
      </c>
      <c r="S16">
        <v>3</v>
      </c>
      <c r="T16">
        <v>0</v>
      </c>
    </row>
    <row r="17" spans="1:20" x14ac:dyDescent="0.25">
      <c r="A17" t="str">
        <v>Mercedes-Benz</v>
      </c>
      <c r="B17" t="str">
        <v>SL-Class SL 550</v>
      </c>
      <c r="C17">
        <v>2013</v>
      </c>
      <c r="D17">
        <v>185074.1</v>
      </c>
      <c r="E17">
        <v>115000</v>
      </c>
      <c r="F17" t="str">
        <v>115,000 mi.</v>
      </c>
      <c r="G17" t="str">
        <v>Gasoline</v>
      </c>
      <c r="H17" t="str">
        <v>429.0HP 4.6L 8 Cylinder Engine Gasoline Fuel</v>
      </c>
      <c r="I17" t="str">
        <v>Transmission w/Dual Shift Mode</v>
      </c>
      <c r="J17" t="str">
        <v>Black</v>
      </c>
      <c r="K17" t="str">
        <v>Black</v>
      </c>
      <c r="L17" t="str">
        <v>At least 1 accident or damage reported</v>
      </c>
      <c r="M17">
        <v>1</v>
      </c>
      <c r="N17" t="str">
        <v>Yes</v>
      </c>
      <c r="O17" t="str">
        <v>$36,000</v>
      </c>
      <c r="P17">
        <v>30960</v>
      </c>
      <c r="Q17">
        <v>36000</v>
      </c>
      <c r="R17">
        <v>429</v>
      </c>
      <c r="S17">
        <v>4.5999999999999996</v>
      </c>
      <c r="T17">
        <v>0</v>
      </c>
    </row>
    <row r="18" spans="1:20" x14ac:dyDescent="0.25">
      <c r="A18" t="str">
        <v>Mercedes-Benz</v>
      </c>
      <c r="B18" t="str">
        <v>AMG GLA 45 Base 4MATIC</v>
      </c>
      <c r="C18">
        <v>2018</v>
      </c>
      <c r="D18">
        <v>83202.877999999997</v>
      </c>
      <c r="E18">
        <v>51700</v>
      </c>
      <c r="F18" t="str">
        <v>51,700 mi.</v>
      </c>
      <c r="G18" t="str">
        <v>Gasoline</v>
      </c>
      <c r="H18" t="str">
        <v>375.0HP 2.0L 4 Cylinder Engine Gasoline Fuel</v>
      </c>
      <c r="I18" t="str">
        <v>Transmission w/Dual Shift Mode</v>
      </c>
      <c r="J18" t="str">
        <v>White</v>
      </c>
      <c r="K18" t="str">
        <v>Black</v>
      </c>
      <c r="L18" t="str">
        <v>None reported</v>
      </c>
      <c r="M18">
        <v>0</v>
      </c>
      <c r="N18" t="str">
        <v>Yes</v>
      </c>
      <c r="O18" t="str">
        <v>$32,000</v>
      </c>
      <c r="P18">
        <v>27520</v>
      </c>
      <c r="Q18">
        <v>32000</v>
      </c>
      <c r="R18">
        <v>375</v>
      </c>
      <c r="S18">
        <v>2</v>
      </c>
      <c r="T18">
        <v>0</v>
      </c>
    </row>
    <row r="19" spans="1:20" x14ac:dyDescent="0.25">
      <c r="A19" t="str">
        <v>Mercedes-Benz</v>
      </c>
      <c r="B19" t="str">
        <v>SL-Class SL500 Roadster</v>
      </c>
      <c r="C19">
        <v>2004</v>
      </c>
      <c r="D19">
        <v>74029.64</v>
      </c>
      <c r="E19">
        <v>46000</v>
      </c>
      <c r="F19" t="str">
        <v>46,000 mi.</v>
      </c>
      <c r="G19" t="str">
        <v>Gasoline</v>
      </c>
      <c r="H19" t="str">
        <v>302.0HP 5.0L 8 Cylinder Engine Gasoline Fuel</v>
      </c>
      <c r="I19" t="str">
        <v>A/T</v>
      </c>
      <c r="J19" t="str">
        <v>White</v>
      </c>
      <c r="K19" t="str">
        <v>Gray</v>
      </c>
      <c r="L19" t="str">
        <v>None reported</v>
      </c>
      <c r="M19">
        <v>0</v>
      </c>
      <c r="N19" t="str">
        <v>Yes</v>
      </c>
      <c r="O19" t="str">
        <v>$18,853</v>
      </c>
      <c r="P19">
        <v>16213.58</v>
      </c>
      <c r="Q19">
        <v>18853</v>
      </c>
      <c r="R19">
        <v>302</v>
      </c>
      <c r="S19">
        <v>5</v>
      </c>
      <c r="T19">
        <v>0</v>
      </c>
    </row>
    <row r="20" spans="1:20" x14ac:dyDescent="0.25">
      <c r="A20" t="str">
        <v>Mercedes-Benz</v>
      </c>
      <c r="B20" t="str">
        <v>CLS-Class CLS 550</v>
      </c>
      <c r="C20">
        <v>2007</v>
      </c>
      <c r="D20">
        <v>198129.06607999999</v>
      </c>
      <c r="E20">
        <v>123112</v>
      </c>
      <c r="F20" t="str">
        <v>123,112 mi.</v>
      </c>
      <c r="G20" t="str">
        <v>Gasoline</v>
      </c>
      <c r="H20" t="str">
        <v>382.0HP 5.5L 8 Cylinder Engine Gasoline Fuel</v>
      </c>
      <c r="I20" t="str">
        <v>A/T</v>
      </c>
      <c r="J20" t="str">
        <v>Silver</v>
      </c>
      <c r="K20" t="str">
        <v>Black</v>
      </c>
      <c r="L20" t="str">
        <v>At least 1 accident or damage reported</v>
      </c>
      <c r="M20">
        <v>1</v>
      </c>
      <c r="N20" t="str">
        <v>Yes</v>
      </c>
      <c r="O20" t="str">
        <v>$104,999</v>
      </c>
      <c r="P20">
        <v>90299.14</v>
      </c>
      <c r="Q20">
        <v>104999</v>
      </c>
      <c r="R20">
        <v>382</v>
      </c>
      <c r="S20">
        <v>5.5</v>
      </c>
      <c r="T20">
        <v>0</v>
      </c>
    </row>
    <row r="21" spans="1:20" x14ac:dyDescent="0.25">
      <c r="A21" t="str">
        <v>Mercedes-Benz</v>
      </c>
      <c r="B21" t="str">
        <v>AMG G 63 Base</v>
      </c>
      <c r="C21">
        <v>2018</v>
      </c>
      <c r="D21">
        <v>65982.94</v>
      </c>
      <c r="E21">
        <v>41000</v>
      </c>
      <c r="F21" t="str">
        <v>41,000 mi.</v>
      </c>
      <c r="G21" t="str">
        <v>Gasoline</v>
      </c>
      <c r="H21" t="str">
        <v>563.0HP 5.5L 8 Cylinder Engine Gasoline Fuel</v>
      </c>
      <c r="I21" t="str">
        <v>Transmission w/Dual Shift Mode</v>
      </c>
      <c r="J21" t="str">
        <v>Gray</v>
      </c>
      <c r="K21" t="str">
        <v>Black</v>
      </c>
      <c r="L21" t="str">
        <v>None reported</v>
      </c>
      <c r="M21">
        <v>0</v>
      </c>
      <c r="N21" t="str">
        <v>Yes</v>
      </c>
      <c r="O21" t="str">
        <v>$108,900</v>
      </c>
      <c r="P21">
        <v>93654</v>
      </c>
      <c r="Q21">
        <v>108900</v>
      </c>
      <c r="R21">
        <v>563</v>
      </c>
      <c r="S21">
        <v>5.5</v>
      </c>
      <c r="T21">
        <v>0</v>
      </c>
    </row>
    <row r="22" spans="1:20" x14ac:dyDescent="0.25">
      <c r="A22" t="str">
        <v>Mercedes-Benz</v>
      </c>
      <c r="B22" t="str">
        <v>GLS 450 Base 4MATIC</v>
      </c>
      <c r="C22">
        <v>2019</v>
      </c>
      <c r="D22">
        <v>31864.932000000001</v>
      </c>
      <c r="E22">
        <v>19800</v>
      </c>
      <c r="F22" t="str">
        <v>19,800 mi.</v>
      </c>
      <c r="G22" t="str">
        <v>Gasoline</v>
      </c>
      <c r="H22" t="str">
        <v>362.0HP 3.0L V6 Cylinder Engine Gasoline Fuel</v>
      </c>
      <c r="I22" t="str">
        <v>9-Speed A/T</v>
      </c>
      <c r="J22" t="str">
        <v>Silver</v>
      </c>
      <c r="K22" t="str">
        <v>Black</v>
      </c>
      <c r="L22" t="str">
        <v>None reported</v>
      </c>
      <c r="M22">
        <v>0</v>
      </c>
      <c r="N22" t="str">
        <v>Yes</v>
      </c>
      <c r="O22" t="str">
        <v>$53,800</v>
      </c>
      <c r="P22">
        <v>46268</v>
      </c>
      <c r="Q22">
        <v>53800</v>
      </c>
      <c r="R22">
        <v>362</v>
      </c>
      <c r="S22">
        <v>3</v>
      </c>
      <c r="T22">
        <v>0</v>
      </c>
    </row>
    <row r="23" spans="1:20" x14ac:dyDescent="0.25">
      <c r="A23" t="str">
        <v>Mercedes-Benz</v>
      </c>
      <c r="B23" t="str">
        <v>EQS 450 4MATIC</v>
      </c>
      <c r="C23">
        <v>2023</v>
      </c>
      <c r="D23">
        <v>11889.80392</v>
      </c>
      <c r="E23">
        <v>7388</v>
      </c>
      <c r="F23" t="str">
        <v>7,388 mi.</v>
      </c>
      <c r="G23">
        <v>0</v>
      </c>
      <c r="H23" t="str">
        <v>355.0HP Electric Motor Electric Fuel System</v>
      </c>
      <c r="I23" t="str">
        <v>1-Speed A/T</v>
      </c>
      <c r="J23" t="str">
        <v>Gray</v>
      </c>
      <c r="K23" t="str">
        <v>Beige</v>
      </c>
      <c r="L23" t="str">
        <v>None reported</v>
      </c>
      <c r="M23">
        <v>0</v>
      </c>
      <c r="N23" t="str">
        <v>Yes</v>
      </c>
      <c r="O23" t="str">
        <v>$105,500</v>
      </c>
      <c r="P23">
        <v>90730</v>
      </c>
      <c r="Q23">
        <v>105500</v>
      </c>
      <c r="R23">
        <v>355</v>
      </c>
      <c r="S23" t="e">
        <v>#VALUE!</v>
      </c>
      <c r="T23">
        <v>0</v>
      </c>
    </row>
    <row r="24" spans="1:20" x14ac:dyDescent="0.25">
      <c r="A24" t="str">
        <v>Mercedes-Benz</v>
      </c>
      <c r="B24" t="str">
        <v>EQS 450+ Base</v>
      </c>
      <c r="C24">
        <v>2022</v>
      </c>
      <c r="D24">
        <v>26132.462919999998</v>
      </c>
      <c r="E24">
        <v>16238</v>
      </c>
      <c r="F24" t="str">
        <v>16,238 mi.</v>
      </c>
      <c r="G24">
        <v>0</v>
      </c>
      <c r="H24" t="str">
        <v>329.0HP Electric Motor Electric Fuel System</v>
      </c>
      <c r="I24" t="str">
        <v>1-Speed A/T</v>
      </c>
      <c r="J24" t="str">
        <v>White</v>
      </c>
      <c r="K24" t="str">
        <v>Beige</v>
      </c>
      <c r="L24" t="str">
        <v>None reported</v>
      </c>
      <c r="M24">
        <v>0</v>
      </c>
      <c r="N24" t="str">
        <v>Yes</v>
      </c>
      <c r="O24" t="str">
        <v>$62,479</v>
      </c>
      <c r="P24">
        <v>53731.94</v>
      </c>
      <c r="Q24">
        <v>62479</v>
      </c>
      <c r="R24">
        <v>329</v>
      </c>
      <c r="S24" t="e">
        <v>#VALUE!</v>
      </c>
      <c r="T24">
        <v>0</v>
      </c>
    </row>
    <row r="25" spans="1:20" x14ac:dyDescent="0.25">
      <c r="A25" t="str">
        <v>Mercedes-Benz</v>
      </c>
      <c r="B25" t="str">
        <v>E-Class E 550</v>
      </c>
      <c r="C25">
        <v>2014</v>
      </c>
      <c r="D25">
        <v>129682.22654</v>
      </c>
      <c r="E25">
        <v>80581</v>
      </c>
      <c r="F25" t="str">
        <v>80,581 mi.</v>
      </c>
      <c r="G25" t="str">
        <v>Gasoline</v>
      </c>
      <c r="H25" t="str">
        <v>402.0HP 4.7L 8 Cylinder Engine Gasoline Fuel</v>
      </c>
      <c r="I25" t="str">
        <v>Transmission w/Dual Shift Mode</v>
      </c>
      <c r="J25" t="str">
        <v>Gray</v>
      </c>
      <c r="K25" t="str">
        <v>Beige</v>
      </c>
      <c r="L25" t="str">
        <v>None reported</v>
      </c>
      <c r="M25">
        <v>0</v>
      </c>
      <c r="N25" t="str">
        <v>Yes</v>
      </c>
      <c r="O25" t="str">
        <v>$26,000</v>
      </c>
      <c r="P25">
        <v>22360</v>
      </c>
      <c r="Q25">
        <v>26000</v>
      </c>
      <c r="R25">
        <v>402</v>
      </c>
      <c r="S25">
        <v>4.7</v>
      </c>
      <c r="T25">
        <v>0</v>
      </c>
    </row>
    <row r="26" spans="1:20" x14ac:dyDescent="0.25">
      <c r="A26" t="str">
        <v>Mercedes-Benz</v>
      </c>
      <c r="B26" t="str">
        <v>AMG C 43 Base 4MATIC</v>
      </c>
      <c r="C26">
        <v>2018</v>
      </c>
      <c r="D26">
        <v>107986.71399999999</v>
      </c>
      <c r="E26">
        <v>67100</v>
      </c>
      <c r="F26" t="str">
        <v>67,100 mi.</v>
      </c>
      <c r="G26" t="str">
        <v>Gasoline</v>
      </c>
      <c r="H26" t="str">
        <v>362.0HP 3.0L V6 Cylinder Engine Gasoline Fuel</v>
      </c>
      <c r="I26" t="str">
        <v>Transmission w/Dual Shift Mode</v>
      </c>
      <c r="J26" t="str">
        <v>Gray</v>
      </c>
      <c r="K26" t="str">
        <v>Black</v>
      </c>
      <c r="L26" t="str">
        <v>At least 1 accident or damage reported</v>
      </c>
      <c r="M26">
        <v>1</v>
      </c>
      <c r="N26" t="str">
        <v>Yes</v>
      </c>
      <c r="O26" t="str">
        <v>$34,250</v>
      </c>
      <c r="P26">
        <v>29455</v>
      </c>
      <c r="Q26">
        <v>34250</v>
      </c>
      <c r="R26">
        <v>362</v>
      </c>
      <c r="S26">
        <v>3</v>
      </c>
      <c r="T26">
        <v>0</v>
      </c>
    </row>
    <row r="27" spans="1:20" x14ac:dyDescent="0.25">
      <c r="A27" t="str">
        <v>Mercedes-Benz</v>
      </c>
      <c r="B27" t="str">
        <v>AMG GLS 63 4MATIC</v>
      </c>
      <c r="C27">
        <v>2022</v>
      </c>
      <c r="D27">
        <v>6601.5126799999998</v>
      </c>
      <c r="E27">
        <v>4102</v>
      </c>
      <c r="F27" t="str">
        <v>4,102 mi.</v>
      </c>
      <c r="G27" t="str">
        <v>Hybrid</v>
      </c>
      <c r="H27" t="str">
        <v>603.0HP 4.0L 8 Cylinder Engine Gasoline/Mild Electric Hybrid</v>
      </c>
      <c r="I27" t="str">
        <v>9-Speed A/T</v>
      </c>
      <c r="J27" t="str">
        <v>Black</v>
      </c>
      <c r="K27" t="str">
        <v>Black</v>
      </c>
      <c r="L27" t="str">
        <v>None reported</v>
      </c>
      <c r="M27">
        <v>0</v>
      </c>
      <c r="N27" t="str">
        <v>Yes</v>
      </c>
      <c r="O27" t="str">
        <v>$144,664</v>
      </c>
      <c r="P27">
        <v>124411.04</v>
      </c>
      <c r="Q27">
        <v>144664</v>
      </c>
      <c r="R27">
        <v>603</v>
      </c>
      <c r="S27">
        <v>4</v>
      </c>
      <c r="T27">
        <v>0</v>
      </c>
    </row>
    <row r="28" spans="1:20" x14ac:dyDescent="0.25">
      <c r="A28" t="str">
        <v>Mercedes-Benz</v>
      </c>
      <c r="B28" t="str">
        <v>CLK-Class 500 Cabriolet</v>
      </c>
      <c r="C28">
        <v>2005</v>
      </c>
      <c r="D28">
        <v>102997.75999999999</v>
      </c>
      <c r="E28">
        <v>64000</v>
      </c>
      <c r="F28" t="str">
        <v>64,000 mi.</v>
      </c>
      <c r="G28" t="str">
        <v>Gasoline</v>
      </c>
      <c r="H28" t="str">
        <v>302.0HP 5.0L 8 Cylinder Engine Gasoline Fuel</v>
      </c>
      <c r="I28" t="str">
        <v>7-Speed A/T</v>
      </c>
      <c r="J28" t="str">
        <v>Silver</v>
      </c>
      <c r="K28" t="str">
        <v>Black</v>
      </c>
      <c r="L28" t="str">
        <v>None reported</v>
      </c>
      <c r="M28">
        <v>0</v>
      </c>
      <c r="N28" t="str">
        <v>Yes</v>
      </c>
      <c r="O28" t="str">
        <v>$12,995</v>
      </c>
      <c r="P28">
        <v>11175.7</v>
      </c>
      <c r="Q28">
        <v>12995</v>
      </c>
      <c r="R28">
        <v>302</v>
      </c>
      <c r="S28">
        <v>5</v>
      </c>
      <c r="T28">
        <v>0</v>
      </c>
    </row>
    <row r="29" spans="1:20" x14ac:dyDescent="0.25">
      <c r="A29" t="str">
        <v>Mercedes-Benz</v>
      </c>
      <c r="B29" t="str">
        <v>AMG GLC 63 Base 4MATIC</v>
      </c>
      <c r="C29">
        <v>2018</v>
      </c>
      <c r="D29">
        <v>115811.32508</v>
      </c>
      <c r="E29">
        <v>71962</v>
      </c>
      <c r="F29" t="str">
        <v>71,962 mi.</v>
      </c>
      <c r="G29" t="str">
        <v>Gasoline</v>
      </c>
      <c r="H29" t="str">
        <v>469.0HP 4.0L 8 Cylinder Engine Gasoline Fuel</v>
      </c>
      <c r="I29" t="str">
        <v>9-Speed A/T</v>
      </c>
      <c r="J29" t="str">
        <v>White</v>
      </c>
      <c r="K29" t="str">
        <v>Black</v>
      </c>
      <c r="L29" t="str">
        <v>None reported</v>
      </c>
      <c r="M29">
        <v>0</v>
      </c>
      <c r="N29" t="str">
        <v>Yes</v>
      </c>
      <c r="O29" t="str">
        <v>$46,900</v>
      </c>
      <c r="P29">
        <v>40334</v>
      </c>
      <c r="Q29">
        <v>46900</v>
      </c>
      <c r="R29">
        <v>469</v>
      </c>
      <c r="S29">
        <v>4</v>
      </c>
      <c r="T29">
        <v>0</v>
      </c>
    </row>
    <row r="30" spans="1:20" x14ac:dyDescent="0.25">
      <c r="A30" t="str">
        <v>Mercedes-Benz</v>
      </c>
      <c r="B30" t="str">
        <v>AMG E 53 4MATIC</v>
      </c>
      <c r="C30">
        <v>2020</v>
      </c>
      <c r="D30">
        <v>13478.2225</v>
      </c>
      <c r="E30">
        <v>8375</v>
      </c>
      <c r="F30" t="str">
        <v>8,375 mi.</v>
      </c>
      <c r="G30" t="str">
        <v>Gasoline</v>
      </c>
      <c r="H30" t="str">
        <v>AMG 3L I-6 gasoline direct injection, DOHC, variable valve contr</v>
      </c>
      <c r="I30" t="str">
        <v>Automatic, 9-Spd 9G-Tronic</v>
      </c>
      <c r="J30" t="str">
        <v>BLACK</v>
      </c>
      <c r="K30" t="str">
        <v>BLACK</v>
      </c>
      <c r="L30" t="str">
        <v>None reported</v>
      </c>
      <c r="M30">
        <v>0</v>
      </c>
      <c r="N30">
        <v>0</v>
      </c>
      <c r="O30" t="str">
        <v>$69,900</v>
      </c>
      <c r="P30">
        <v>60114</v>
      </c>
      <c r="Q30">
        <v>69900</v>
      </c>
      <c r="R30" t="e">
        <v>#VALUE!</v>
      </c>
      <c r="S30" t="e">
        <v>#VALUE!</v>
      </c>
      <c r="T30">
        <v>0</v>
      </c>
    </row>
    <row r="31" spans="1:20" x14ac:dyDescent="0.25">
      <c r="A31" t="str">
        <v>Mercedes-Benz</v>
      </c>
      <c r="B31" t="str">
        <v>AMG G 63 Base</v>
      </c>
      <c r="C31">
        <v>2019</v>
      </c>
      <c r="D31">
        <v>31531.798620000001</v>
      </c>
      <c r="E31">
        <v>19593</v>
      </c>
      <c r="F31" t="str">
        <v>19,593 mi.</v>
      </c>
      <c r="G31" t="str">
        <v>Gasoline</v>
      </c>
      <c r="H31" t="str">
        <v>4.0 Liter Twin Turbo</v>
      </c>
      <c r="I31" t="str">
        <v>Automatic</v>
      </c>
      <c r="J31" t="str">
        <v>Black</v>
      </c>
      <c r="K31" t="str">
        <v>Black</v>
      </c>
      <c r="L31" t="str">
        <v>None reported</v>
      </c>
      <c r="M31">
        <v>0</v>
      </c>
      <c r="N31">
        <v>0</v>
      </c>
      <c r="O31" t="str">
        <v>$159,998</v>
      </c>
      <c r="P31">
        <v>137598.28</v>
      </c>
      <c r="Q31">
        <v>159998</v>
      </c>
      <c r="R31" t="e">
        <v>#VALUE!</v>
      </c>
      <c r="S31">
        <v>4</v>
      </c>
      <c r="T31">
        <v>0</v>
      </c>
    </row>
    <row r="32" spans="1:20" x14ac:dyDescent="0.25">
      <c r="A32" t="str">
        <v>Mercedes-Benz</v>
      </c>
      <c r="B32" t="str">
        <v>CLK-Class CLK 350</v>
      </c>
      <c r="C32">
        <v>2009</v>
      </c>
      <c r="D32">
        <v>34600.81</v>
      </c>
      <c r="E32">
        <v>21500</v>
      </c>
      <c r="F32" t="str">
        <v>21,500 mi.</v>
      </c>
      <c r="G32" t="str">
        <v>Gasoline</v>
      </c>
      <c r="H32" t="str">
        <v>268.0HP 3.5L V6 Cylinder Engine Gasoline Fuel</v>
      </c>
      <c r="I32" t="str">
        <v>A/T</v>
      </c>
      <c r="J32" t="str">
        <v>Black</v>
      </c>
      <c r="K32" t="str">
        <v>Black</v>
      </c>
      <c r="L32" t="str">
        <v>At least 1 accident or damage reported</v>
      </c>
      <c r="M32">
        <v>1</v>
      </c>
      <c r="N32" t="str">
        <v>Yes</v>
      </c>
      <c r="O32" t="str">
        <v>$18,000</v>
      </c>
      <c r="P32">
        <v>15480</v>
      </c>
      <c r="Q32">
        <v>18000</v>
      </c>
      <c r="R32">
        <v>268</v>
      </c>
      <c r="S32">
        <v>3.5</v>
      </c>
      <c r="T32">
        <v>0</v>
      </c>
    </row>
    <row r="33" spans="1:20" x14ac:dyDescent="0.25">
      <c r="A33" t="str">
        <v>Mercedes-Benz</v>
      </c>
      <c r="B33" t="str">
        <v>Sprinter 4500 High Roof</v>
      </c>
      <c r="C33">
        <v>2019</v>
      </c>
      <c r="D33">
        <v>27057.833419999999</v>
      </c>
      <c r="E33">
        <v>16813</v>
      </c>
      <c r="F33" t="str">
        <v>16,813 mi.</v>
      </c>
      <c r="G33" t="str">
        <v>Diesel</v>
      </c>
      <c r="H33" t="str">
        <v>188.0HP 3.0L V6 Cylinder Engine Diesel Fuel</v>
      </c>
      <c r="I33" t="str">
        <v>Transmission w/Dual Shift Mode</v>
      </c>
      <c r="J33" t="str">
        <v>Gray</v>
      </c>
      <c r="K33" t="str">
        <v>Black</v>
      </c>
      <c r="L33">
        <v>0</v>
      </c>
      <c r="M33">
        <v>0</v>
      </c>
      <c r="N33">
        <v>0</v>
      </c>
      <c r="O33" t="str">
        <v>$45,900</v>
      </c>
      <c r="P33">
        <v>39474</v>
      </c>
      <c r="Q33">
        <v>45900</v>
      </c>
      <c r="R33">
        <v>188</v>
      </c>
      <c r="S33">
        <v>3</v>
      </c>
      <c r="T33">
        <v>0</v>
      </c>
    </row>
    <row r="34" spans="1:20" x14ac:dyDescent="0.25">
      <c r="A34" t="str">
        <v>Mercedes-Benz</v>
      </c>
      <c r="B34" t="str">
        <v>Sprinter 3500 High Roof</v>
      </c>
      <c r="C34">
        <v>2017</v>
      </c>
      <c r="D34">
        <v>200572.0442</v>
      </c>
      <c r="E34">
        <v>124630</v>
      </c>
      <c r="F34" t="str">
        <v>124,630 mi.</v>
      </c>
      <c r="G34" t="str">
        <v>Diesel</v>
      </c>
      <c r="H34" t="str">
        <v>188.0HP 3.0L V6 Cylinder Engine Diesel Fuel</v>
      </c>
      <c r="I34" t="str">
        <v>5-Speed A/T</v>
      </c>
      <c r="J34" t="str">
        <v>Black</v>
      </c>
      <c r="K34" t="str">
        <v>Black</v>
      </c>
      <c r="L34" t="str">
        <v>None reported</v>
      </c>
      <c r="M34">
        <v>0</v>
      </c>
      <c r="N34" t="str">
        <v>Yes</v>
      </c>
      <c r="O34" t="str">
        <v>$75,000</v>
      </c>
      <c r="P34">
        <v>64500</v>
      </c>
      <c r="Q34">
        <v>75000</v>
      </c>
      <c r="R34">
        <v>188</v>
      </c>
      <c r="S34">
        <v>3</v>
      </c>
      <c r="T34">
        <v>0</v>
      </c>
    </row>
    <row r="35" spans="1:20" x14ac:dyDescent="0.25">
      <c r="A35" t="str">
        <v>Mercedes-Benz</v>
      </c>
      <c r="B35" t="str">
        <v>AMG E 63 S 4MATIC</v>
      </c>
      <c r="C35">
        <v>2019</v>
      </c>
      <c r="D35">
        <v>27358.78</v>
      </c>
      <c r="E35">
        <v>17000</v>
      </c>
      <c r="F35" t="str">
        <v>17,000 mi.</v>
      </c>
      <c r="G35" t="str">
        <v>Gasoline</v>
      </c>
      <c r="H35" t="str">
        <v>603.0HP 4.0L 8 Cylinder Engine Gasoline Fuel</v>
      </c>
      <c r="I35" t="str">
        <v>9-Speed A/T</v>
      </c>
      <c r="J35" t="str">
        <v>White</v>
      </c>
      <c r="K35" t="str">
        <v>Brown</v>
      </c>
      <c r="L35" t="str">
        <v>None reported</v>
      </c>
      <c r="M35">
        <v>0</v>
      </c>
      <c r="N35" t="str">
        <v>Yes</v>
      </c>
      <c r="O35" t="str">
        <v>$95,000</v>
      </c>
      <c r="P35">
        <v>81700</v>
      </c>
      <c r="Q35">
        <v>95000</v>
      </c>
      <c r="R35">
        <v>603</v>
      </c>
      <c r="S35">
        <v>4</v>
      </c>
      <c r="T35">
        <v>0</v>
      </c>
    </row>
    <row r="36" spans="1:20" x14ac:dyDescent="0.25">
      <c r="A36" t="str">
        <v>Mercedes-Benz</v>
      </c>
      <c r="B36" t="str">
        <v>AMG C 43 Base 4MATIC</v>
      </c>
      <c r="C36">
        <v>2017</v>
      </c>
      <c r="D36">
        <v>62764.26</v>
      </c>
      <c r="E36">
        <v>39000</v>
      </c>
      <c r="F36" t="str">
        <v>39,000 mi.</v>
      </c>
      <c r="G36" t="str">
        <v>Gasoline</v>
      </c>
      <c r="H36" t="str">
        <v>362.0HP 3.0L V6 Cylinder Engine Gasoline Fuel</v>
      </c>
      <c r="I36" t="str">
        <v>9-Speed A/T</v>
      </c>
      <c r="J36" t="str">
        <v>White</v>
      </c>
      <c r="K36" t="str">
        <v>Black</v>
      </c>
      <c r="L36" t="str">
        <v>At least 1 accident or damage reported</v>
      </c>
      <c r="M36">
        <v>1</v>
      </c>
      <c r="N36" t="str">
        <v>Yes</v>
      </c>
      <c r="O36" t="str">
        <v>$39,000</v>
      </c>
      <c r="P36">
        <v>33540</v>
      </c>
      <c r="Q36">
        <v>39000</v>
      </c>
      <c r="R36">
        <v>362</v>
      </c>
      <c r="S36">
        <v>3</v>
      </c>
      <c r="T36">
        <v>0</v>
      </c>
    </row>
    <row r="37" spans="1:20" x14ac:dyDescent="0.25">
      <c r="A37" t="str">
        <v>Mercedes-Benz</v>
      </c>
      <c r="B37" t="str">
        <v>AMG E 63 S 4MATIC</v>
      </c>
      <c r="C37">
        <v>2019</v>
      </c>
      <c r="D37">
        <v>64373.599999999999</v>
      </c>
      <c r="E37">
        <v>40000</v>
      </c>
      <c r="F37" t="str">
        <v>40,000 mi.</v>
      </c>
      <c r="G37" t="str">
        <v>Gasoline</v>
      </c>
      <c r="H37" t="str">
        <v>603.0HP 4.0L 8 Cylinder Engine Gasoline Fuel</v>
      </c>
      <c r="I37" t="str">
        <v>Transmission w/Dual Shift Mode</v>
      </c>
      <c r="J37" t="str">
        <v>Black</v>
      </c>
      <c r="K37" t="str">
        <v>Black</v>
      </c>
      <c r="L37" t="str">
        <v>At least 1 accident or damage reported</v>
      </c>
      <c r="M37">
        <v>1</v>
      </c>
      <c r="N37" t="str">
        <v>Yes</v>
      </c>
      <c r="O37" t="str">
        <v>$72,000</v>
      </c>
      <c r="P37">
        <v>61920</v>
      </c>
      <c r="Q37">
        <v>72000</v>
      </c>
      <c r="R37">
        <v>603</v>
      </c>
      <c r="S37">
        <v>4</v>
      </c>
      <c r="T37">
        <v>0</v>
      </c>
    </row>
    <row r="38" spans="1:20" x14ac:dyDescent="0.25">
      <c r="A38" t="str">
        <v>Mercedes-Benz</v>
      </c>
      <c r="B38" t="str">
        <v>GLS 450 Base</v>
      </c>
      <c r="C38">
        <v>2022</v>
      </c>
      <c r="D38">
        <v>66860.030299999999</v>
      </c>
      <c r="E38">
        <v>41545</v>
      </c>
      <c r="F38" t="str">
        <v>41,545 mi.</v>
      </c>
      <c r="G38" t="str">
        <v>Hybrid</v>
      </c>
      <c r="H38" t="str">
        <v>3.0 Liter DOHC Twin Turbo</v>
      </c>
      <c r="I38" t="str">
        <v>Automatic</v>
      </c>
      <c r="J38" t="str">
        <v>MANUFAKTUR Diamond White Bright</v>
      </c>
      <c r="K38" t="str">
        <v>Macchiato Beige/Black</v>
      </c>
      <c r="L38" t="str">
        <v>None reported</v>
      </c>
      <c r="M38">
        <v>0</v>
      </c>
      <c r="N38">
        <v>0</v>
      </c>
      <c r="O38" t="str">
        <v>$71,998</v>
      </c>
      <c r="P38">
        <v>61918.28</v>
      </c>
      <c r="Q38">
        <v>71998</v>
      </c>
      <c r="R38" t="e">
        <v>#VALUE!</v>
      </c>
      <c r="S38">
        <v>3</v>
      </c>
      <c r="T38">
        <v>0</v>
      </c>
    </row>
    <row r="39" spans="1:20" x14ac:dyDescent="0.25">
      <c r="A39" t="str">
        <v>Mercedes-Benz</v>
      </c>
      <c r="B39" t="str">
        <v>G-Class G 550 4MATIC</v>
      </c>
      <c r="C39">
        <v>2019</v>
      </c>
      <c r="D39">
        <v>77006.918999999994</v>
      </c>
      <c r="E39">
        <v>47850</v>
      </c>
      <c r="F39" t="str">
        <v>47,850 mi.</v>
      </c>
      <c r="G39" t="str">
        <v>Gasoline</v>
      </c>
      <c r="H39" t="str">
        <v>416.0HP 4.0L 8 Cylinder Engine Gasoline Fuel</v>
      </c>
      <c r="I39" t="str">
        <v>A/T</v>
      </c>
      <c r="J39" t="str">
        <v>White</v>
      </c>
      <c r="K39" t="str">
        <v>Black</v>
      </c>
      <c r="L39" t="str">
        <v>At least 1 accident or damage reported</v>
      </c>
      <c r="M39">
        <v>1</v>
      </c>
      <c r="N39" t="str">
        <v>Yes</v>
      </c>
      <c r="O39" t="str">
        <v>$127,899</v>
      </c>
      <c r="P39">
        <v>109993.14</v>
      </c>
      <c r="Q39">
        <v>127899</v>
      </c>
      <c r="R39">
        <v>416</v>
      </c>
      <c r="S39">
        <v>4</v>
      </c>
      <c r="T39">
        <v>0</v>
      </c>
    </row>
    <row r="40" spans="1:20" x14ac:dyDescent="0.25">
      <c r="A40" t="str">
        <v>Mercedes-Benz</v>
      </c>
      <c r="B40" t="str">
        <v>S-Class S 580 4MATIC</v>
      </c>
      <c r="C40">
        <v>2021</v>
      </c>
      <c r="D40">
        <v>7563.8980000000001</v>
      </c>
      <c r="E40">
        <v>4700</v>
      </c>
      <c r="F40" t="str">
        <v>4,700 mi.</v>
      </c>
      <c r="G40" t="str">
        <v>Hybrid</v>
      </c>
      <c r="H40" t="str">
        <v>496.0HP 4.0L 8 Cylinder Engine Gasoline/Mild Electric Hybrid</v>
      </c>
      <c r="I40" t="str">
        <v>9-Speed A/T</v>
      </c>
      <c r="J40" t="str">
        <v>Black</v>
      </c>
      <c r="K40" t="str">
        <v>Black</v>
      </c>
      <c r="L40" t="str">
        <v>None reported</v>
      </c>
      <c r="M40">
        <v>0</v>
      </c>
      <c r="N40" t="str">
        <v>Yes</v>
      </c>
      <c r="O40" t="str">
        <v>$99,900</v>
      </c>
      <c r="P40">
        <v>85914</v>
      </c>
      <c r="Q40">
        <v>99900</v>
      </c>
      <c r="R40">
        <v>496</v>
      </c>
      <c r="S40">
        <v>4</v>
      </c>
      <c r="T40">
        <v>0</v>
      </c>
    </row>
    <row r="41" spans="1:20" x14ac:dyDescent="0.25">
      <c r="A41" t="str">
        <v>Mercedes-Benz</v>
      </c>
      <c r="B41" t="str">
        <v>AMG C 43 Base</v>
      </c>
      <c r="C41">
        <v>2017</v>
      </c>
      <c r="D41">
        <v>86099.69</v>
      </c>
      <c r="E41">
        <v>53500</v>
      </c>
      <c r="F41" t="str">
        <v>53,500 mi.</v>
      </c>
      <c r="G41" t="str">
        <v>Gasoline</v>
      </c>
      <c r="H41" t="str">
        <v>362.0HP 3.0L V6 Cylinder Engine Gasoline Fuel</v>
      </c>
      <c r="I41" t="str">
        <v>9-Speed A/T</v>
      </c>
      <c r="J41" t="str">
        <v>White</v>
      </c>
      <c r="K41" t="str">
        <v>Brown</v>
      </c>
      <c r="L41" t="str">
        <v>At least 1 accident or damage reported</v>
      </c>
      <c r="M41">
        <v>1</v>
      </c>
      <c r="N41" t="str">
        <v>Yes</v>
      </c>
      <c r="O41" t="str">
        <v>$33,999</v>
      </c>
      <c r="P41">
        <v>29239.14</v>
      </c>
      <c r="Q41">
        <v>33999</v>
      </c>
      <c r="R41">
        <v>362</v>
      </c>
      <c r="S41">
        <v>3</v>
      </c>
      <c r="T41">
        <v>0</v>
      </c>
    </row>
    <row r="42" spans="1:20" x14ac:dyDescent="0.25">
      <c r="A42" t="str">
        <v>Mercedes-Benz</v>
      </c>
      <c r="B42" t="str">
        <v>AMG GT AMG GT S</v>
      </c>
      <c r="C42">
        <v>2016</v>
      </c>
      <c r="D42">
        <v>15671.752920000001</v>
      </c>
      <c r="E42">
        <v>9738</v>
      </c>
      <c r="F42" t="str">
        <v>9,738 mi.</v>
      </c>
      <c r="G42" t="str">
        <v>Gasoline</v>
      </c>
      <c r="H42" t="str">
        <v>503.0HP 4.0L 8 Cylinder Engine Gasoline Fuel</v>
      </c>
      <c r="I42" t="str">
        <v>7-Speed A/T</v>
      </c>
      <c r="J42" t="str">
        <v>Red</v>
      </c>
      <c r="K42" t="str">
        <v>Black</v>
      </c>
      <c r="L42" t="str">
        <v>None reported</v>
      </c>
      <c r="M42">
        <v>0</v>
      </c>
      <c r="N42" t="str">
        <v>Yes</v>
      </c>
      <c r="O42" t="str">
        <v>$85,500</v>
      </c>
      <c r="P42">
        <v>73530</v>
      </c>
      <c r="Q42">
        <v>85500</v>
      </c>
      <c r="R42">
        <v>503</v>
      </c>
      <c r="S42">
        <v>4</v>
      </c>
      <c r="T42">
        <v>0</v>
      </c>
    </row>
    <row r="43" spans="1:20" x14ac:dyDescent="0.25">
      <c r="A43" t="str">
        <v>Mercedes-Benz</v>
      </c>
      <c r="B43" t="str">
        <v>AMG S 63 Base 4MATIC</v>
      </c>
      <c r="C43">
        <v>2020</v>
      </c>
      <c r="D43">
        <v>33694.751579999996</v>
      </c>
      <c r="E43">
        <v>20937</v>
      </c>
      <c r="F43" t="str">
        <v>20,937 mi.</v>
      </c>
      <c r="G43" t="str">
        <v>Gasoline</v>
      </c>
      <c r="H43" t="str">
        <v>4.0L V8 32V GDI DOHC Twin Turbo</v>
      </c>
      <c r="I43" t="str">
        <v>9-Speed Automatic</v>
      </c>
      <c r="J43" t="str">
        <v>Magnetite Black Metallic</v>
      </c>
      <c r="K43" t="str">
        <v>Black</v>
      </c>
      <c r="L43" t="str">
        <v>None reported</v>
      </c>
      <c r="M43">
        <v>0</v>
      </c>
      <c r="N43">
        <v>0</v>
      </c>
      <c r="O43" t="str">
        <v>$104,900</v>
      </c>
      <c r="P43">
        <v>90214</v>
      </c>
      <c r="Q43">
        <v>104900</v>
      </c>
      <c r="R43" t="e">
        <v>#VALUE!</v>
      </c>
      <c r="S43" t="e">
        <v>#VALUE!</v>
      </c>
      <c r="T43">
        <v>0</v>
      </c>
    </row>
    <row r="44" spans="1:20" x14ac:dyDescent="0.25">
      <c r="A44" t="str">
        <v>Mercedes-Benz</v>
      </c>
      <c r="B44" t="str">
        <v>Metris Base</v>
      </c>
      <c r="C44">
        <v>2018</v>
      </c>
      <c r="D44">
        <v>51498.879999999997</v>
      </c>
      <c r="E44">
        <v>32000</v>
      </c>
      <c r="F44" t="str">
        <v>32,000 mi.</v>
      </c>
      <c r="G44" t="str">
        <v>Gasoline</v>
      </c>
      <c r="H44" t="str">
        <v>208.0HP 2.0L 4 Cylinder Engine Gasoline Fuel</v>
      </c>
      <c r="I44" t="str">
        <v>Transmission w/Dual Shift Mode</v>
      </c>
      <c r="J44" t="str">
        <v>Black</v>
      </c>
      <c r="K44" t="str">
        <v>Black</v>
      </c>
      <c r="L44" t="str">
        <v>None reported</v>
      </c>
      <c r="M44">
        <v>0</v>
      </c>
      <c r="N44" t="str">
        <v>Yes</v>
      </c>
      <c r="O44" t="str">
        <v>$44,900</v>
      </c>
      <c r="P44">
        <v>38614</v>
      </c>
      <c r="Q44">
        <v>44900</v>
      </c>
      <c r="R44">
        <v>208</v>
      </c>
      <c r="S44">
        <v>2</v>
      </c>
      <c r="T44">
        <v>0</v>
      </c>
    </row>
    <row r="45" spans="1:20" x14ac:dyDescent="0.25">
      <c r="A45" t="str">
        <v>Mercedes-Benz</v>
      </c>
      <c r="B45" t="str">
        <v>AMG GT 53 Base</v>
      </c>
      <c r="C45">
        <v>2021</v>
      </c>
      <c r="D45">
        <v>28958.463960000001</v>
      </c>
      <c r="E45">
        <v>17994</v>
      </c>
      <c r="F45" t="str">
        <v>17,994 mi.</v>
      </c>
      <c r="G45" t="str">
        <v>Gasoline</v>
      </c>
      <c r="H45" t="str">
        <v>3.0L I6 24V GDI DOHC Turbo</v>
      </c>
      <c r="I45" t="str">
        <v>9-Speed Automatic</v>
      </c>
      <c r="J45" t="str">
        <v>â€“</v>
      </c>
      <c r="K45" t="str">
        <v>â€“</v>
      </c>
      <c r="L45" t="str">
        <v>None reported</v>
      </c>
      <c r="M45">
        <v>0</v>
      </c>
      <c r="N45" t="str">
        <v>Yes</v>
      </c>
      <c r="O45" t="str">
        <v>$87,500</v>
      </c>
      <c r="P45">
        <v>75250</v>
      </c>
      <c r="Q45">
        <v>87500</v>
      </c>
      <c r="R45" t="e">
        <v>#VALUE!</v>
      </c>
      <c r="S45" t="e">
        <v>#VALUE!</v>
      </c>
      <c r="T45">
        <v>0</v>
      </c>
    </row>
    <row r="46" spans="1:20" x14ac:dyDescent="0.25">
      <c r="A46" t="str">
        <v>Mercedes-Benz</v>
      </c>
      <c r="B46" t="str">
        <v>GLK-Class GLK 350</v>
      </c>
      <c r="C46">
        <v>2013</v>
      </c>
      <c r="D46">
        <v>159646.52799999999</v>
      </c>
      <c r="E46">
        <v>99200</v>
      </c>
      <c r="F46" t="str">
        <v>99,200 mi.</v>
      </c>
      <c r="G46" t="str">
        <v>Gasoline</v>
      </c>
      <c r="H46" t="str">
        <v>302.0HP 3.5L V6 Cylinder Engine Gasoline Fuel</v>
      </c>
      <c r="I46" t="str">
        <v>A/T</v>
      </c>
      <c r="J46" t="str">
        <v>Silver</v>
      </c>
      <c r="K46" t="str">
        <v>Black</v>
      </c>
      <c r="L46">
        <v>0</v>
      </c>
      <c r="M46">
        <v>0</v>
      </c>
      <c r="N46">
        <v>0</v>
      </c>
      <c r="O46" t="str">
        <v>$11,495</v>
      </c>
      <c r="P46">
        <v>9885.7000000000007</v>
      </c>
      <c r="Q46">
        <v>11495</v>
      </c>
      <c r="R46">
        <v>302</v>
      </c>
      <c r="S46">
        <v>3.5</v>
      </c>
      <c r="T46">
        <v>0</v>
      </c>
    </row>
    <row r="47" spans="1:20" x14ac:dyDescent="0.25">
      <c r="A47" t="str">
        <v>Mercedes-Benz</v>
      </c>
      <c r="B47" t="str">
        <v>GLC 300 GLC 300</v>
      </c>
      <c r="C47">
        <v>2021</v>
      </c>
      <c r="D47">
        <v>20552.881140000001</v>
      </c>
      <c r="E47">
        <v>12771</v>
      </c>
      <c r="F47" t="str">
        <v>12,771 mi.</v>
      </c>
      <c r="G47" t="str">
        <v>Gasoline</v>
      </c>
      <c r="H47" t="str">
        <v>2.0 Liter Turbo</v>
      </c>
      <c r="I47" t="str">
        <v>Automatic</v>
      </c>
      <c r="J47" t="str">
        <v>Black</v>
      </c>
      <c r="K47" t="str">
        <v>â€“</v>
      </c>
      <c r="L47" t="str">
        <v>None reported</v>
      </c>
      <c r="M47">
        <v>0</v>
      </c>
      <c r="N47">
        <v>0</v>
      </c>
      <c r="O47" t="str">
        <v>$42,598</v>
      </c>
      <c r="P47">
        <v>36634.28</v>
      </c>
      <c r="Q47">
        <v>42598</v>
      </c>
      <c r="R47" t="e">
        <v>#VALUE!</v>
      </c>
      <c r="S47">
        <v>2</v>
      </c>
      <c r="T47">
        <v>0</v>
      </c>
    </row>
    <row r="48" spans="1:20" x14ac:dyDescent="0.25">
      <c r="A48" t="str">
        <v>Mercedes-Benz</v>
      </c>
      <c r="B48" t="str">
        <v>AMG GLE AMG GLE 63 S-Model 4MATIC</v>
      </c>
      <c r="C48">
        <v>2016</v>
      </c>
      <c r="D48">
        <v>70810.960000000006</v>
      </c>
      <c r="E48">
        <v>44000</v>
      </c>
      <c r="F48" t="str">
        <v>44,000 mi.</v>
      </c>
      <c r="G48" t="str">
        <v>Gasoline</v>
      </c>
      <c r="H48" t="str">
        <v>577.0HP 5.5L 8 Cylinder Engine Gasoline Fuel</v>
      </c>
      <c r="I48" t="str">
        <v>7-Speed A/T</v>
      </c>
      <c r="J48" t="str">
        <v>Black</v>
      </c>
      <c r="K48" t="str">
        <v>Black</v>
      </c>
      <c r="L48" t="str">
        <v>None reported</v>
      </c>
      <c r="M48">
        <v>0</v>
      </c>
      <c r="N48" t="str">
        <v>Yes</v>
      </c>
      <c r="O48" t="str">
        <v>$46,599</v>
      </c>
      <c r="P48">
        <v>40075.14</v>
      </c>
      <c r="Q48">
        <v>46599</v>
      </c>
      <c r="R48">
        <v>577</v>
      </c>
      <c r="S48">
        <v>5.5</v>
      </c>
      <c r="T48">
        <v>0</v>
      </c>
    </row>
    <row r="49" spans="1:20" x14ac:dyDescent="0.25">
      <c r="A49" t="str">
        <v>Mercedes-Benz</v>
      </c>
      <c r="B49" t="str">
        <v>SL-Class SL 550</v>
      </c>
      <c r="C49">
        <v>2015</v>
      </c>
      <c r="D49">
        <v>18103.465660000002</v>
      </c>
      <c r="E49">
        <v>11249</v>
      </c>
      <c r="F49" t="str">
        <v>11,249 mi.</v>
      </c>
      <c r="G49" t="str">
        <v>Gasoline</v>
      </c>
      <c r="H49" t="str">
        <v>429.0HP 4.7L 8 Cylinder Engine Gasoline Fuel</v>
      </c>
      <c r="I49" t="str">
        <v>7-Speed A/T</v>
      </c>
      <c r="J49" t="str">
        <v>White</v>
      </c>
      <c r="K49" t="str">
        <v>Beige</v>
      </c>
      <c r="L49" t="str">
        <v>None reported</v>
      </c>
      <c r="M49">
        <v>0</v>
      </c>
      <c r="N49" t="str">
        <v>Yes</v>
      </c>
      <c r="O49" t="str">
        <v>$54,500</v>
      </c>
      <c r="P49">
        <v>46870</v>
      </c>
      <c r="Q49">
        <v>54500</v>
      </c>
      <c r="R49">
        <v>429</v>
      </c>
      <c r="S49">
        <v>4.7</v>
      </c>
      <c r="T49">
        <v>0</v>
      </c>
    </row>
    <row r="50" spans="1:20" x14ac:dyDescent="0.25">
      <c r="A50" t="str">
        <v>Mercedes-Benz</v>
      </c>
      <c r="B50" t="str">
        <v>AMG C 63 S</v>
      </c>
      <c r="C50">
        <v>2017</v>
      </c>
      <c r="D50">
        <v>55522.23</v>
      </c>
      <c r="E50">
        <v>34500</v>
      </c>
      <c r="F50" t="str">
        <v>34,500 mi.</v>
      </c>
      <c r="G50" t="str">
        <v>Gasoline</v>
      </c>
      <c r="H50" t="str">
        <v>503.0HP 4.0L 8 Cylinder Engine Gasoline Fuel</v>
      </c>
      <c r="I50" t="str">
        <v>7-Speed A/T</v>
      </c>
      <c r="J50" t="str">
        <v>Gray</v>
      </c>
      <c r="K50" t="str">
        <v>Black</v>
      </c>
      <c r="L50" t="str">
        <v>None reported</v>
      </c>
      <c r="M50">
        <v>0</v>
      </c>
      <c r="N50" t="str">
        <v>Yes</v>
      </c>
      <c r="O50" t="str">
        <v>$64,600</v>
      </c>
      <c r="P50">
        <v>55556</v>
      </c>
      <c r="Q50">
        <v>64600</v>
      </c>
      <c r="R50">
        <v>503</v>
      </c>
      <c r="S50">
        <v>4</v>
      </c>
      <c r="T50">
        <v>0</v>
      </c>
    </row>
    <row r="51" spans="1:20" x14ac:dyDescent="0.25">
      <c r="A51" t="str">
        <v>Mercedes-Benz</v>
      </c>
      <c r="B51" t="str">
        <v>GLC 300 Base 4MATIC</v>
      </c>
      <c r="C51">
        <v>2018</v>
      </c>
      <c r="D51">
        <v>71593.099239999996</v>
      </c>
      <c r="E51">
        <v>44486</v>
      </c>
      <c r="F51" t="str">
        <v>44,486 mi.</v>
      </c>
      <c r="G51" t="str">
        <v>Gasoline</v>
      </c>
      <c r="H51" t="str">
        <v>2.0L I4 16V GDI DOHC Turbo</v>
      </c>
      <c r="I51" t="str">
        <v>9-Speed Automatic</v>
      </c>
      <c r="J51" t="str">
        <v>Gray</v>
      </c>
      <c r="K51" t="str">
        <v>Black</v>
      </c>
      <c r="L51" t="str">
        <v>None reported</v>
      </c>
      <c r="M51">
        <v>0</v>
      </c>
      <c r="N51">
        <v>0</v>
      </c>
      <c r="O51" t="str">
        <v>$25,625</v>
      </c>
      <c r="P51">
        <v>22037.5</v>
      </c>
      <c r="Q51">
        <v>25625</v>
      </c>
      <c r="R51" t="e">
        <v>#VALUE!</v>
      </c>
      <c r="S51" t="e">
        <v>#VALUE!</v>
      </c>
      <c r="T51">
        <v>0</v>
      </c>
    </row>
    <row r="52" spans="1:20" x14ac:dyDescent="0.25">
      <c r="A52" t="str">
        <v>Mercedes-Benz</v>
      </c>
      <c r="B52" t="str">
        <v>GLA 250 Base 4MATIC</v>
      </c>
      <c r="C52">
        <v>2022</v>
      </c>
      <c r="D52">
        <v>22171.877179999999</v>
      </c>
      <c r="E52">
        <v>13777</v>
      </c>
      <c r="F52" t="str">
        <v>13,777 mi.</v>
      </c>
      <c r="G52" t="str">
        <v>Gasoline</v>
      </c>
      <c r="H52" t="str">
        <v>221.0HP 2.0L 4 Cylinder Engine Gasoline Fuel</v>
      </c>
      <c r="I52" t="str">
        <v>8-Speed A/T</v>
      </c>
      <c r="J52" t="str">
        <v>Black</v>
      </c>
      <c r="K52" t="str">
        <v>Black</v>
      </c>
      <c r="L52" t="str">
        <v>At least 1 accident or damage reported</v>
      </c>
      <c r="M52">
        <v>1</v>
      </c>
      <c r="N52" t="str">
        <v>Yes</v>
      </c>
      <c r="O52" t="str">
        <v>$39,777</v>
      </c>
      <c r="P52">
        <v>34208.22</v>
      </c>
      <c r="Q52">
        <v>39777</v>
      </c>
      <c r="R52">
        <v>221</v>
      </c>
      <c r="S52">
        <v>2</v>
      </c>
      <c r="T52">
        <v>0</v>
      </c>
    </row>
    <row r="53" spans="1:20" x14ac:dyDescent="0.25">
      <c r="A53" t="str">
        <v>Mercedes-Benz</v>
      </c>
      <c r="B53" t="str">
        <v>AMG GT 63 S 4-Door</v>
      </c>
      <c r="C53">
        <v>2019</v>
      </c>
      <c r="D53">
        <v>15288.73</v>
      </c>
      <c r="E53">
        <v>9500</v>
      </c>
      <c r="F53" t="str">
        <v>9,500 mi.</v>
      </c>
      <c r="G53" t="str">
        <v>Gasoline</v>
      </c>
      <c r="H53" t="str">
        <v>630.0HP 4.0L 8 Cylinder Engine Gasoline Fuel</v>
      </c>
      <c r="I53" t="str">
        <v>Transmission w/Dual Shift Mode</v>
      </c>
      <c r="J53" t="str">
        <v>Gray</v>
      </c>
      <c r="K53" t="str">
        <v>Gray</v>
      </c>
      <c r="L53" t="str">
        <v>None reported</v>
      </c>
      <c r="M53">
        <v>0</v>
      </c>
      <c r="N53" t="str">
        <v>Yes</v>
      </c>
      <c r="O53" t="str">
        <v>$135,000</v>
      </c>
      <c r="P53">
        <v>116100</v>
      </c>
      <c r="Q53">
        <v>135000</v>
      </c>
      <c r="R53">
        <v>630</v>
      </c>
      <c r="S53">
        <v>4</v>
      </c>
      <c r="T53">
        <v>0</v>
      </c>
    </row>
    <row r="54" spans="1:20" x14ac:dyDescent="0.25">
      <c r="A54" t="str">
        <v>Mercedes-Benz</v>
      </c>
      <c r="B54" t="str">
        <v>CLK-Class 550</v>
      </c>
      <c r="C54">
        <v>2007</v>
      </c>
      <c r="D54">
        <v>222088.92</v>
      </c>
      <c r="E54">
        <v>138000</v>
      </c>
      <c r="F54" t="str">
        <v>138,000 mi.</v>
      </c>
      <c r="G54" t="str">
        <v>Gasoline</v>
      </c>
      <c r="H54" t="str">
        <v>382.0HP 5.5L 8 Cylinder Engine Gasoline Fuel</v>
      </c>
      <c r="I54" t="str">
        <v>7-Speed A/T</v>
      </c>
      <c r="J54" t="str">
        <v>Silver</v>
      </c>
      <c r="K54" t="str">
        <v>Black</v>
      </c>
      <c r="L54" t="str">
        <v>At least 1 accident or damage reported</v>
      </c>
      <c r="M54">
        <v>1</v>
      </c>
      <c r="N54" t="str">
        <v>Yes</v>
      </c>
      <c r="O54" t="str">
        <v>$10,000</v>
      </c>
      <c r="P54">
        <v>8600</v>
      </c>
      <c r="Q54">
        <v>10000</v>
      </c>
      <c r="R54">
        <v>382</v>
      </c>
      <c r="S54">
        <v>5.5</v>
      </c>
      <c r="T54">
        <v>0</v>
      </c>
    </row>
    <row r="55" spans="1:20" x14ac:dyDescent="0.25">
      <c r="A55" t="str">
        <v>Mercedes-Benz</v>
      </c>
      <c r="B55" t="str">
        <v>AMG C 63 Base</v>
      </c>
      <c r="C55">
        <v>2017</v>
      </c>
      <c r="D55">
        <v>101388.42</v>
      </c>
      <c r="E55">
        <v>63000</v>
      </c>
      <c r="F55" t="str">
        <v>63,000 mi.</v>
      </c>
      <c r="G55" t="str">
        <v>Gasoline</v>
      </c>
      <c r="H55" t="str">
        <v>469.0HP 4.0L 8 Cylinder Engine Gasoline Fuel</v>
      </c>
      <c r="I55" t="str">
        <v>A/T</v>
      </c>
      <c r="J55" t="str">
        <v>White</v>
      </c>
      <c r="K55" t="str">
        <v>Black</v>
      </c>
      <c r="L55" t="str">
        <v>At least 1 accident or damage reported</v>
      </c>
      <c r="M55">
        <v>1</v>
      </c>
      <c r="N55" t="str">
        <v>Yes</v>
      </c>
      <c r="O55" t="str">
        <v>$42,000</v>
      </c>
      <c r="P55">
        <v>36120</v>
      </c>
      <c r="Q55">
        <v>42000</v>
      </c>
      <c r="R55">
        <v>469</v>
      </c>
      <c r="S55">
        <v>4</v>
      </c>
      <c r="T55">
        <v>0</v>
      </c>
    </row>
    <row r="56" spans="1:20" x14ac:dyDescent="0.25">
      <c r="A56" t="str">
        <v>Mercedes-Benz</v>
      </c>
      <c r="B56" t="str">
        <v>GLE 350 Base 4MATIC</v>
      </c>
      <c r="C56">
        <v>2017</v>
      </c>
      <c r="D56">
        <v>91732.38</v>
      </c>
      <c r="E56">
        <v>57000</v>
      </c>
      <c r="F56" t="str">
        <v>57,000 mi.</v>
      </c>
      <c r="G56" t="str">
        <v>Gasoline</v>
      </c>
      <c r="H56" t="str">
        <v>302.0HP 3.5L V6 Cylinder Engine Gasoline Fuel</v>
      </c>
      <c r="I56" t="str">
        <v>7-Speed A/T</v>
      </c>
      <c r="J56" t="str">
        <v>White</v>
      </c>
      <c r="K56" t="str">
        <v>Black</v>
      </c>
      <c r="L56" t="str">
        <v>At least 1 accident or damage reported</v>
      </c>
      <c r="M56">
        <v>1</v>
      </c>
      <c r="N56" t="str">
        <v>Yes</v>
      </c>
      <c r="O56" t="str">
        <v>$29,500</v>
      </c>
      <c r="P56">
        <v>25370</v>
      </c>
      <c r="Q56">
        <v>29500</v>
      </c>
      <c r="R56">
        <v>302</v>
      </c>
      <c r="S56">
        <v>3.5</v>
      </c>
      <c r="T56">
        <v>0</v>
      </c>
    </row>
    <row r="57" spans="1:20" x14ac:dyDescent="0.25">
      <c r="A57" t="str">
        <v>Mercedes-Benz</v>
      </c>
      <c r="B57" t="str">
        <v>AMG G 63 4MATIC</v>
      </c>
      <c r="C57">
        <v>2022</v>
      </c>
      <c r="D57">
        <v>3218.68</v>
      </c>
      <c r="E57">
        <v>2000</v>
      </c>
      <c r="F57" t="str">
        <v>2,000 mi.</v>
      </c>
      <c r="G57" t="str">
        <v>Gasoline</v>
      </c>
      <c r="H57" t="str">
        <v>577.0HP 4.0L 8 Cylinder Engine Gasoline Fuel</v>
      </c>
      <c r="I57" t="str">
        <v>Transmission w/Dual Shift Mode</v>
      </c>
      <c r="J57" t="str">
        <v>Black</v>
      </c>
      <c r="K57" t="str">
        <v>Black</v>
      </c>
      <c r="L57">
        <v>0</v>
      </c>
      <c r="M57">
        <v>0</v>
      </c>
      <c r="N57">
        <v>0</v>
      </c>
      <c r="O57" t="str">
        <v>$244,896</v>
      </c>
      <c r="P57">
        <v>210610.56</v>
      </c>
      <c r="Q57">
        <v>244896</v>
      </c>
      <c r="R57">
        <v>577</v>
      </c>
      <c r="S57">
        <v>4</v>
      </c>
      <c r="T57">
        <v>0</v>
      </c>
    </row>
    <row r="58" spans="1:20" x14ac:dyDescent="0.25">
      <c r="A58" t="str">
        <v>Mercedes-Benz</v>
      </c>
      <c r="B58" t="str">
        <v>AMG C 43 AMG C 43 4MATIC</v>
      </c>
      <c r="C58">
        <v>2019</v>
      </c>
      <c r="D58">
        <v>52303.55</v>
      </c>
      <c r="E58">
        <v>32500</v>
      </c>
      <c r="F58" t="str">
        <v>32,500 mi.</v>
      </c>
      <c r="G58" t="str">
        <v>Gasoline</v>
      </c>
      <c r="H58" t="str">
        <v>385.0HP 3.0L V6 Cylinder Engine Gasoline Fuel</v>
      </c>
      <c r="I58" t="str">
        <v>9-Speed A/T</v>
      </c>
      <c r="J58" t="str">
        <v>Black</v>
      </c>
      <c r="K58" t="str">
        <v>Black</v>
      </c>
      <c r="L58" t="str">
        <v>None reported</v>
      </c>
      <c r="M58">
        <v>0</v>
      </c>
      <c r="N58" t="str">
        <v>Yes</v>
      </c>
      <c r="O58" t="str">
        <v>$43,500</v>
      </c>
      <c r="P58">
        <v>37410</v>
      </c>
      <c r="Q58">
        <v>43500</v>
      </c>
      <c r="R58">
        <v>385</v>
      </c>
      <c r="S58">
        <v>3</v>
      </c>
      <c r="T58">
        <v>0</v>
      </c>
    </row>
    <row r="59" spans="1:20" x14ac:dyDescent="0.25">
      <c r="A59" t="str">
        <v>Mercedes-Benz</v>
      </c>
      <c r="B59" t="str">
        <v>CLA-Class CLA 250</v>
      </c>
      <c r="C59">
        <v>2014</v>
      </c>
      <c r="D59">
        <v>134082.16209999999</v>
      </c>
      <c r="E59">
        <v>83315</v>
      </c>
      <c r="F59" t="str">
        <v>83,315 mi.</v>
      </c>
      <c r="G59" t="str">
        <v>Gasoline</v>
      </c>
      <c r="H59" t="str">
        <v>208.0HP 2.0L 4 Cylinder Engine Gasoline Fuel</v>
      </c>
      <c r="I59" t="str">
        <v>A/T</v>
      </c>
      <c r="J59" t="str">
        <v>White</v>
      </c>
      <c r="K59" t="str">
        <v>White</v>
      </c>
      <c r="L59" t="str">
        <v>None reported</v>
      </c>
      <c r="M59">
        <v>0</v>
      </c>
      <c r="N59" t="str">
        <v>Yes</v>
      </c>
      <c r="O59" t="str">
        <v>$15,000</v>
      </c>
      <c r="P59">
        <v>12900</v>
      </c>
      <c r="Q59">
        <v>15000</v>
      </c>
      <c r="R59">
        <v>208</v>
      </c>
      <c r="S59">
        <v>2</v>
      </c>
      <c r="T59">
        <v>0</v>
      </c>
    </row>
    <row r="60" spans="1:20" x14ac:dyDescent="0.25">
      <c r="A60" t="str">
        <v>Mercedes-Benz</v>
      </c>
      <c r="B60" t="str">
        <v>SLC 300 Base</v>
      </c>
      <c r="C60">
        <v>2019</v>
      </c>
      <c r="D60">
        <v>38463.226000000002</v>
      </c>
      <c r="E60">
        <v>23900</v>
      </c>
      <c r="F60" t="str">
        <v>23,900 mi.</v>
      </c>
      <c r="G60" t="str">
        <v>Gasoline</v>
      </c>
      <c r="H60" t="str">
        <v>241.0HP 2.0L 4 Cylinder Engine Gasoline Fuel</v>
      </c>
      <c r="I60" t="str">
        <v>9-Speed A/T</v>
      </c>
      <c r="J60" t="str">
        <v>White</v>
      </c>
      <c r="K60" t="str">
        <v>Black</v>
      </c>
      <c r="L60" t="str">
        <v>None reported</v>
      </c>
      <c r="M60">
        <v>0</v>
      </c>
      <c r="N60" t="str">
        <v>Yes</v>
      </c>
      <c r="O60" t="str">
        <v>$35,999</v>
      </c>
      <c r="P60">
        <v>30959.14</v>
      </c>
      <c r="Q60">
        <v>35999</v>
      </c>
      <c r="R60">
        <v>241</v>
      </c>
      <c r="S60">
        <v>2</v>
      </c>
      <c r="T60">
        <v>0</v>
      </c>
    </row>
    <row r="61" spans="1:20" x14ac:dyDescent="0.25">
      <c r="A61" t="str">
        <v>Mercedes-Benz</v>
      </c>
      <c r="B61" t="str">
        <v>AMG C AMG C 63 S</v>
      </c>
      <c r="C61">
        <v>2016</v>
      </c>
      <c r="D61">
        <v>65202.410100000001</v>
      </c>
      <c r="E61">
        <v>40515</v>
      </c>
      <c r="F61" t="str">
        <v>40,515 mi.</v>
      </c>
      <c r="G61" t="str">
        <v>Gasoline</v>
      </c>
      <c r="H61" t="str">
        <v>4.0L V8 32V GDI DOHC Twin Turbo</v>
      </c>
      <c r="I61" t="str">
        <v>7-Speed Automatic</v>
      </c>
      <c r="J61" t="str">
        <v>Black</v>
      </c>
      <c r="K61" t="str">
        <v>Black</v>
      </c>
      <c r="L61" t="str">
        <v>At least 1 accident or damage reported</v>
      </c>
      <c r="M61">
        <v>1</v>
      </c>
      <c r="N61">
        <v>0</v>
      </c>
      <c r="O61" t="str">
        <v>$47,999</v>
      </c>
      <c r="P61">
        <v>41279.14</v>
      </c>
      <c r="Q61">
        <v>47999</v>
      </c>
      <c r="R61" t="e">
        <v>#VALUE!</v>
      </c>
      <c r="S61" t="e">
        <v>#VALUE!</v>
      </c>
      <c r="T61">
        <v>0</v>
      </c>
    </row>
    <row r="62" spans="1:20" x14ac:dyDescent="0.25">
      <c r="A62" t="str">
        <v>Mercedes-Benz</v>
      </c>
      <c r="B62" t="str">
        <v>GL-Class GL 550</v>
      </c>
      <c r="C62">
        <v>2011</v>
      </c>
      <c r="D62">
        <v>128946.75816</v>
      </c>
      <c r="E62">
        <v>80124</v>
      </c>
      <c r="F62" t="str">
        <v>80,124 mi.</v>
      </c>
      <c r="G62" t="str">
        <v>Gasoline</v>
      </c>
      <c r="H62" t="str">
        <v>382.0HP 5.5L 8 Cylinder Engine Gasoline Fuel</v>
      </c>
      <c r="I62" t="str">
        <v>7-Speed A/T</v>
      </c>
      <c r="J62" t="str">
        <v>Black</v>
      </c>
      <c r="K62" t="str">
        <v>Black</v>
      </c>
      <c r="L62" t="str">
        <v>None reported</v>
      </c>
      <c r="M62">
        <v>0</v>
      </c>
      <c r="N62" t="str">
        <v>Yes</v>
      </c>
      <c r="O62" t="str">
        <v>$17,500</v>
      </c>
      <c r="P62">
        <v>15050</v>
      </c>
      <c r="Q62">
        <v>17500</v>
      </c>
      <c r="R62">
        <v>382</v>
      </c>
      <c r="S62">
        <v>5.5</v>
      </c>
      <c r="T62">
        <v>0</v>
      </c>
    </row>
    <row r="63" spans="1:20" x14ac:dyDescent="0.25">
      <c r="A63" t="str">
        <v>Mercedes-Benz</v>
      </c>
      <c r="B63" t="str">
        <v>CLK-Class CLK 350</v>
      </c>
      <c r="C63">
        <v>2008</v>
      </c>
      <c r="D63">
        <v>117481.81999999999</v>
      </c>
      <c r="E63">
        <v>73000</v>
      </c>
      <c r="F63" t="str">
        <v>73,000 mi.</v>
      </c>
      <c r="G63" t="str">
        <v>Gasoline</v>
      </c>
      <c r="H63" t="str">
        <v>268.0HP 3.5L V6 Cylinder Engine Gasoline Fuel</v>
      </c>
      <c r="I63" t="str">
        <v>7-Speed A/T</v>
      </c>
      <c r="J63" t="str">
        <v>Black</v>
      </c>
      <c r="K63" t="str">
        <v>Black</v>
      </c>
      <c r="L63" t="str">
        <v>None reported</v>
      </c>
      <c r="M63">
        <v>0</v>
      </c>
      <c r="N63" t="str">
        <v>Yes</v>
      </c>
      <c r="O63" t="str">
        <v>$8,400</v>
      </c>
      <c r="P63">
        <v>7224</v>
      </c>
      <c r="Q63">
        <v>8400</v>
      </c>
      <c r="R63">
        <v>268</v>
      </c>
      <c r="S63">
        <v>3.5</v>
      </c>
      <c r="T63">
        <v>0</v>
      </c>
    </row>
    <row r="64" spans="1:20" x14ac:dyDescent="0.25">
      <c r="A64" t="str">
        <v>Mercedes-Benz</v>
      </c>
      <c r="B64" t="str">
        <v>SL-Class SL 550</v>
      </c>
      <c r="C64">
        <v>2014</v>
      </c>
      <c r="D64">
        <v>205190.85</v>
      </c>
      <c r="E64">
        <v>127500</v>
      </c>
      <c r="F64" t="str">
        <v>127,500 mi.</v>
      </c>
      <c r="G64" t="str">
        <v>Gasoline</v>
      </c>
      <c r="H64" t="str">
        <v>429.0HP 4.7L 8 Cylinder Engine Gasoline Fuel</v>
      </c>
      <c r="I64" t="str">
        <v>Transmission w/Dual Shift Mode</v>
      </c>
      <c r="J64" t="str">
        <v>White</v>
      </c>
      <c r="K64" t="str">
        <v>White</v>
      </c>
      <c r="L64" t="str">
        <v>None reported</v>
      </c>
      <c r="M64">
        <v>0</v>
      </c>
      <c r="N64" t="str">
        <v>Yes</v>
      </c>
      <c r="O64" t="str">
        <v>$29,000</v>
      </c>
      <c r="P64">
        <v>24940</v>
      </c>
      <c r="Q64">
        <v>29000</v>
      </c>
      <c r="R64">
        <v>429</v>
      </c>
      <c r="S64">
        <v>4.7</v>
      </c>
      <c r="T64">
        <v>0</v>
      </c>
    </row>
    <row r="65" spans="1:20" x14ac:dyDescent="0.25">
      <c r="A65" t="str">
        <v>Mercedes-Benz</v>
      </c>
      <c r="B65" t="str">
        <v>Metris Base</v>
      </c>
      <c r="C65">
        <v>2020</v>
      </c>
      <c r="D65">
        <v>6310.2221399999999</v>
      </c>
      <c r="E65">
        <v>3921</v>
      </c>
      <c r="F65" t="str">
        <v>3,921 mi.</v>
      </c>
      <c r="G65" t="str">
        <v>Gasoline</v>
      </c>
      <c r="H65" t="str">
        <v>2.0L I4 16V GDI DOHC Turbo</v>
      </c>
      <c r="I65" t="str">
        <v>7-Speed Automatic</v>
      </c>
      <c r="J65" t="str">
        <v>Black</v>
      </c>
      <c r="K65" t="str">
        <v>White</v>
      </c>
      <c r="L65" t="str">
        <v>None reported</v>
      </c>
      <c r="M65">
        <v>0</v>
      </c>
      <c r="N65" t="str">
        <v>Yes</v>
      </c>
      <c r="O65" t="str">
        <v>$175,000</v>
      </c>
      <c r="P65">
        <v>150500</v>
      </c>
      <c r="Q65">
        <v>175000</v>
      </c>
      <c r="R65" t="e">
        <v>#VALUE!</v>
      </c>
      <c r="S65" t="e">
        <v>#VALUE!</v>
      </c>
      <c r="T65">
        <v>0</v>
      </c>
    </row>
    <row r="66" spans="1:20" x14ac:dyDescent="0.25">
      <c r="A66" t="str">
        <v>Mercedes-Benz</v>
      </c>
      <c r="B66" t="str">
        <v>AMG C 43 Base 4MATIC</v>
      </c>
      <c r="C66">
        <v>2017</v>
      </c>
      <c r="D66">
        <v>87709.03</v>
      </c>
      <c r="E66">
        <v>54500</v>
      </c>
      <c r="F66" t="str">
        <v>54,500 mi.</v>
      </c>
      <c r="G66" t="str">
        <v>Gasoline</v>
      </c>
      <c r="H66" t="str">
        <v>362.0HP 3.0L V6 Cylinder Engine Gasoline Fuel</v>
      </c>
      <c r="I66" t="str">
        <v>9-Speed A/T</v>
      </c>
      <c r="J66" t="str">
        <v>White</v>
      </c>
      <c r="K66" t="str">
        <v>Black</v>
      </c>
      <c r="L66" t="str">
        <v>None reported</v>
      </c>
      <c r="M66">
        <v>0</v>
      </c>
      <c r="N66" t="str">
        <v>Yes</v>
      </c>
      <c r="O66" t="str">
        <v>$37,995</v>
      </c>
      <c r="P66">
        <v>32675.7</v>
      </c>
      <c r="Q66">
        <v>37995</v>
      </c>
      <c r="R66">
        <v>362</v>
      </c>
      <c r="S66">
        <v>3</v>
      </c>
      <c r="T66">
        <v>0</v>
      </c>
    </row>
    <row r="67" spans="1:20" x14ac:dyDescent="0.25">
      <c r="A67" t="str">
        <v>Mercedes-Benz</v>
      </c>
      <c r="B67" t="str">
        <v>GLE 350 Base 4MATIC</v>
      </c>
      <c r="C67">
        <v>2021</v>
      </c>
      <c r="D67">
        <v>24207.692279999999</v>
      </c>
      <c r="E67">
        <v>15042</v>
      </c>
      <c r="F67" t="str">
        <v>15,042 mi.</v>
      </c>
      <c r="G67" t="str">
        <v>Gasoline</v>
      </c>
      <c r="H67" t="str">
        <v>2.0L I4 16V GDI DOHC Turbo</v>
      </c>
      <c r="I67" t="str">
        <v>9-Speed Automatic</v>
      </c>
      <c r="J67" t="str">
        <v>Selenite Gray Metallic</v>
      </c>
      <c r="K67" t="str">
        <v>Macchiato</v>
      </c>
      <c r="L67" t="str">
        <v>None reported</v>
      </c>
      <c r="M67">
        <v>0</v>
      </c>
      <c r="N67">
        <v>0</v>
      </c>
      <c r="O67" t="str">
        <v>$54,599</v>
      </c>
      <c r="P67">
        <v>46955.14</v>
      </c>
      <c r="Q67">
        <v>54599</v>
      </c>
      <c r="R67" t="e">
        <v>#VALUE!</v>
      </c>
      <c r="S67" t="e">
        <v>#VALUE!</v>
      </c>
      <c r="T67">
        <v>0</v>
      </c>
    </row>
    <row r="68" spans="1:20" x14ac:dyDescent="0.25">
      <c r="A68" t="str">
        <v>Mercedes-Benz</v>
      </c>
      <c r="B68" t="str">
        <v>E-Class E 350 4MATIC</v>
      </c>
      <c r="C68">
        <v>2009</v>
      </c>
      <c r="D68">
        <v>275197.14</v>
      </c>
      <c r="E68">
        <v>171000</v>
      </c>
      <c r="F68" t="str">
        <v>171,000 mi.</v>
      </c>
      <c r="G68" t="str">
        <v>Gasoline</v>
      </c>
      <c r="H68" t="str">
        <v>268.0HP 3.5L V6 Cylinder Engine Gasoline Fuel</v>
      </c>
      <c r="I68" t="str">
        <v>5-Speed A/T</v>
      </c>
      <c r="J68" t="str">
        <v>Black</v>
      </c>
      <c r="K68" t="str">
        <v>Black</v>
      </c>
      <c r="L68" t="str">
        <v>At least 1 accident or damage reported</v>
      </c>
      <c r="M68">
        <v>1</v>
      </c>
      <c r="N68" t="str">
        <v>Yes</v>
      </c>
      <c r="O68" t="str">
        <v>$4,750</v>
      </c>
      <c r="P68">
        <v>4085</v>
      </c>
      <c r="Q68">
        <v>4750</v>
      </c>
      <c r="R68">
        <v>268</v>
      </c>
      <c r="S68">
        <v>3.5</v>
      </c>
      <c r="T68">
        <v>0</v>
      </c>
    </row>
    <row r="69" spans="1:20" x14ac:dyDescent="0.25">
      <c r="A69" t="str">
        <v>Mercedes-Benz</v>
      </c>
      <c r="B69" t="str">
        <v>GLS 450 Base 4MATIC</v>
      </c>
      <c r="C69">
        <v>2017</v>
      </c>
      <c r="D69">
        <v>74190.573999999993</v>
      </c>
      <c r="E69">
        <v>46100</v>
      </c>
      <c r="F69" t="str">
        <v>46,100 mi.</v>
      </c>
      <c r="G69" t="str">
        <v>Gasoline</v>
      </c>
      <c r="H69" t="str">
        <v>362.0HP 3.0L V6 Cylinder Engine Gasoline Fuel</v>
      </c>
      <c r="I69" t="str">
        <v>9-Speed A/T</v>
      </c>
      <c r="J69" t="str">
        <v>Black</v>
      </c>
      <c r="K69" t="str">
        <v>Beige</v>
      </c>
      <c r="L69" t="str">
        <v>At least 1 accident or damage reported</v>
      </c>
      <c r="M69">
        <v>1</v>
      </c>
      <c r="N69" t="str">
        <v>Yes</v>
      </c>
      <c r="O69" t="str">
        <v>$33,000</v>
      </c>
      <c r="P69">
        <v>28380</v>
      </c>
      <c r="Q69">
        <v>33000</v>
      </c>
      <c r="R69">
        <v>362</v>
      </c>
      <c r="S69">
        <v>3</v>
      </c>
      <c r="T69">
        <v>0</v>
      </c>
    </row>
    <row r="70" spans="1:20" x14ac:dyDescent="0.25">
      <c r="A70" t="str">
        <v>Mercedes-Benz</v>
      </c>
      <c r="B70" t="str">
        <v>E-Class E 350</v>
      </c>
      <c r="C70">
        <v>2012</v>
      </c>
      <c r="D70">
        <v>50098.754200000003</v>
      </c>
      <c r="E70">
        <v>31130</v>
      </c>
      <c r="F70" t="str">
        <v>31,130 mi.</v>
      </c>
      <c r="G70" t="str">
        <v>Gasoline</v>
      </c>
      <c r="H70" t="str">
        <v>302.0HP 3.5L V6 Cylinder Engine Gasoline Fuel</v>
      </c>
      <c r="I70" t="str">
        <v>7-Speed A/T</v>
      </c>
      <c r="J70" t="str">
        <v>Black</v>
      </c>
      <c r="K70" t="str">
        <v>Black</v>
      </c>
      <c r="L70" t="str">
        <v>None reported</v>
      </c>
      <c r="M70">
        <v>0</v>
      </c>
      <c r="N70" t="str">
        <v>Yes</v>
      </c>
      <c r="O70" t="str">
        <v>$23,500</v>
      </c>
      <c r="P70">
        <v>20210</v>
      </c>
      <c r="Q70">
        <v>23500</v>
      </c>
      <c r="R70">
        <v>302</v>
      </c>
      <c r="S70">
        <v>3.5</v>
      </c>
      <c r="T70">
        <v>0</v>
      </c>
    </row>
    <row r="71" spans="1:20" x14ac:dyDescent="0.25">
      <c r="A71" t="str">
        <v>Mercedes-Benz</v>
      </c>
      <c r="B71" t="str">
        <v>C-Class C 300 4MATIC Sport</v>
      </c>
      <c r="C71">
        <v>2013</v>
      </c>
      <c r="D71">
        <v>157715.32</v>
      </c>
      <c r="E71">
        <v>98000</v>
      </c>
      <c r="F71" t="str">
        <v>98,000 mi.</v>
      </c>
      <c r="G71" t="str">
        <v>Gasoline</v>
      </c>
      <c r="H71" t="str">
        <v>248.0HP 3.5L V6 Cylinder Engine Gasoline Fuel</v>
      </c>
      <c r="I71" t="str">
        <v>A/T</v>
      </c>
      <c r="J71" t="str">
        <v>White</v>
      </c>
      <c r="K71" t="str">
        <v>Beige</v>
      </c>
      <c r="L71" t="str">
        <v>At least 1 accident or damage reported</v>
      </c>
      <c r="M71">
        <v>1</v>
      </c>
      <c r="N71" t="str">
        <v>Yes</v>
      </c>
      <c r="O71" t="str">
        <v>$15,500</v>
      </c>
      <c r="P71">
        <v>13330</v>
      </c>
      <c r="Q71">
        <v>15500</v>
      </c>
      <c r="R71">
        <v>248</v>
      </c>
      <c r="S71">
        <v>3.5</v>
      </c>
      <c r="T71">
        <v>0</v>
      </c>
    </row>
    <row r="72" spans="1:20" x14ac:dyDescent="0.25">
      <c r="A72" t="str">
        <v>Mercedes-Benz</v>
      </c>
      <c r="B72" t="str">
        <v>GLS 450 Base 4MATIC</v>
      </c>
      <c r="C72">
        <v>2017</v>
      </c>
      <c r="D72">
        <v>170590.04</v>
      </c>
      <c r="E72">
        <v>106000</v>
      </c>
      <c r="F72" t="str">
        <v>106,000 mi.</v>
      </c>
      <c r="G72" t="str">
        <v>Gasoline</v>
      </c>
      <c r="H72" t="str">
        <v>362.0HP 3.0L V6 Cylinder Engine Gasoline Fuel</v>
      </c>
      <c r="I72" t="str">
        <v>9-Speed A/T</v>
      </c>
      <c r="J72" t="str">
        <v>White</v>
      </c>
      <c r="K72" t="str">
        <v>Black</v>
      </c>
      <c r="L72" t="str">
        <v>None reported</v>
      </c>
      <c r="M72">
        <v>0</v>
      </c>
      <c r="N72" t="str">
        <v>Yes</v>
      </c>
      <c r="O72" t="str">
        <v>$25,900</v>
      </c>
      <c r="P72">
        <v>22274</v>
      </c>
      <c r="Q72">
        <v>25900</v>
      </c>
      <c r="R72">
        <v>362</v>
      </c>
      <c r="S72">
        <v>3</v>
      </c>
      <c r="T72">
        <v>0</v>
      </c>
    </row>
    <row r="73" spans="1:20" x14ac:dyDescent="0.25">
      <c r="A73" t="str">
        <v>Mercedes-Benz</v>
      </c>
      <c r="B73" t="str">
        <v>CLA-Class CLA 250</v>
      </c>
      <c r="C73">
        <v>2016</v>
      </c>
      <c r="D73">
        <v>142587.524</v>
      </c>
      <c r="E73">
        <v>88600</v>
      </c>
      <c r="F73" t="str">
        <v>88,600 mi.</v>
      </c>
      <c r="G73" t="str">
        <v>Gasoline</v>
      </c>
      <c r="H73" t="str">
        <v>208.0HP 2.0L 4 Cylinder Engine Gasoline Fuel</v>
      </c>
      <c r="I73" t="str">
        <v>A/T</v>
      </c>
      <c r="J73" t="str">
        <v>Black</v>
      </c>
      <c r="K73" t="str">
        <v>Black</v>
      </c>
      <c r="L73" t="str">
        <v>At least 1 accident or damage reported</v>
      </c>
      <c r="M73">
        <v>1</v>
      </c>
      <c r="N73" t="str">
        <v>Yes</v>
      </c>
      <c r="O73" t="str">
        <v>$16,800</v>
      </c>
      <c r="P73">
        <v>14448</v>
      </c>
      <c r="Q73">
        <v>16800</v>
      </c>
      <c r="R73">
        <v>208</v>
      </c>
      <c r="S73">
        <v>2</v>
      </c>
      <c r="T73">
        <v>0</v>
      </c>
    </row>
    <row r="74" spans="1:20" x14ac:dyDescent="0.25">
      <c r="A74" t="str">
        <v>Mercedes-Benz</v>
      </c>
      <c r="B74" t="str">
        <v>SLK-Class SLK230 Kompressor</v>
      </c>
      <c r="C74">
        <v>2003</v>
      </c>
      <c r="D74">
        <v>53545.960480000002</v>
      </c>
      <c r="E74">
        <v>33272</v>
      </c>
      <c r="F74" t="str">
        <v>33,272 mi.</v>
      </c>
      <c r="G74" t="str">
        <v>Gasoline</v>
      </c>
      <c r="H74" t="str">
        <v>192.0HP 2.3L 4 Cylinder Engine Gasoline Fuel</v>
      </c>
      <c r="I74" t="str">
        <v>A/T</v>
      </c>
      <c r="J74" t="str">
        <v>Red</v>
      </c>
      <c r="K74" t="str">
        <v>Gray</v>
      </c>
      <c r="L74" t="str">
        <v>At least 1 accident or damage reported</v>
      </c>
      <c r="M74">
        <v>1</v>
      </c>
      <c r="N74" t="str">
        <v>Yes</v>
      </c>
      <c r="O74" t="str">
        <v>$11,900</v>
      </c>
      <c r="P74">
        <v>10234</v>
      </c>
      <c r="Q74">
        <v>11900</v>
      </c>
      <c r="R74">
        <v>192</v>
      </c>
      <c r="S74">
        <v>2.2999999999999998</v>
      </c>
      <c r="T74">
        <v>0</v>
      </c>
    </row>
    <row r="75" spans="1:20" x14ac:dyDescent="0.25">
      <c r="A75" t="str">
        <v>Mercedes-Benz</v>
      </c>
      <c r="B75" t="str">
        <v>AMG GLE 53 AMG GLE 53</v>
      </c>
      <c r="C75">
        <v>2021</v>
      </c>
      <c r="D75">
        <v>9004.2572999999993</v>
      </c>
      <c r="E75">
        <v>5595</v>
      </c>
      <c r="F75" t="str">
        <v>5,595 mi.</v>
      </c>
      <c r="G75" t="str">
        <v>Hybrid</v>
      </c>
      <c r="H75" t="str">
        <v>3.0 Liter Turbo</v>
      </c>
      <c r="I75" t="str">
        <v>Automatic</v>
      </c>
      <c r="J75" t="str">
        <v>designo Diamond White Metallic</v>
      </c>
      <c r="K75" t="str">
        <v>Black</v>
      </c>
      <c r="L75" t="str">
        <v>None reported</v>
      </c>
      <c r="M75">
        <v>0</v>
      </c>
      <c r="N75">
        <v>0</v>
      </c>
      <c r="O75" t="str">
        <v>$83,598</v>
      </c>
      <c r="P75">
        <v>71894.28</v>
      </c>
      <c r="Q75">
        <v>83598</v>
      </c>
      <c r="R75" t="e">
        <v>#VALUE!</v>
      </c>
      <c r="S75">
        <v>3</v>
      </c>
      <c r="T75">
        <v>0</v>
      </c>
    </row>
    <row r="76" spans="1:20" x14ac:dyDescent="0.25">
      <c r="A76" t="str">
        <v>Mercedes-Benz</v>
      </c>
      <c r="B76" t="str">
        <v>C-Class C280 4MATIC</v>
      </c>
      <c r="C76">
        <v>2007</v>
      </c>
      <c r="D76">
        <v>79865.106839999993</v>
      </c>
      <c r="E76">
        <v>49626</v>
      </c>
      <c r="F76" t="str">
        <v>49,626 mi.</v>
      </c>
      <c r="G76" t="str">
        <v>Gasoline</v>
      </c>
      <c r="H76" t="str">
        <v>228.0HP 3.0L V6 Cylinder Engine Gasoline Fuel</v>
      </c>
      <c r="I76" t="str">
        <v>A/T</v>
      </c>
      <c r="J76" t="str">
        <v>White</v>
      </c>
      <c r="K76" t="str">
        <v>â€“</v>
      </c>
      <c r="L76" t="str">
        <v>None reported</v>
      </c>
      <c r="M76">
        <v>0</v>
      </c>
      <c r="N76" t="str">
        <v>Yes</v>
      </c>
      <c r="O76" t="str">
        <v>$12,000</v>
      </c>
      <c r="P76">
        <v>10320</v>
      </c>
      <c r="Q76">
        <v>12000</v>
      </c>
      <c r="R76">
        <v>228</v>
      </c>
      <c r="S76">
        <v>3</v>
      </c>
      <c r="T76">
        <v>0</v>
      </c>
    </row>
    <row r="77" spans="1:20" x14ac:dyDescent="0.25">
      <c r="A77" t="str">
        <v>Mercedes-Benz</v>
      </c>
      <c r="B77" t="str">
        <v>GLA-Class GLA 250 4MATIC</v>
      </c>
      <c r="C77">
        <v>2015</v>
      </c>
      <c r="D77">
        <v>99256.044500000004</v>
      </c>
      <c r="E77">
        <v>61675</v>
      </c>
      <c r="F77" t="str">
        <v>61,675 mi.</v>
      </c>
      <c r="G77" t="str">
        <v>Gasoline</v>
      </c>
      <c r="H77" t="str">
        <v>208.0HP 2.0L 4 Cylinder Engine Gasoline Fuel</v>
      </c>
      <c r="I77" t="str">
        <v>Transmission w/Dual Shift Mode</v>
      </c>
      <c r="J77" t="str">
        <v>Gray</v>
      </c>
      <c r="K77" t="str">
        <v>Black</v>
      </c>
      <c r="L77" t="str">
        <v>At least 1 accident or damage reported</v>
      </c>
      <c r="M77">
        <v>1</v>
      </c>
      <c r="N77" t="str">
        <v>Yes</v>
      </c>
      <c r="O77" t="str">
        <v>$19,000</v>
      </c>
      <c r="P77">
        <v>16340</v>
      </c>
      <c r="Q77">
        <v>19000</v>
      </c>
      <c r="R77">
        <v>208</v>
      </c>
      <c r="S77">
        <v>2</v>
      </c>
      <c r="T77">
        <v>0</v>
      </c>
    </row>
    <row r="78" spans="1:20" x14ac:dyDescent="0.25">
      <c r="A78" t="str">
        <v>Mercedes-Benz</v>
      </c>
      <c r="B78" t="str">
        <v>Sprinter 3500XD High Roof</v>
      </c>
      <c r="C78">
        <v>2021</v>
      </c>
      <c r="D78">
        <v>53591.021999999997</v>
      </c>
      <c r="E78">
        <v>33300</v>
      </c>
      <c r="F78" t="str">
        <v>33,300 mi.</v>
      </c>
      <c r="G78" t="str">
        <v>Diesel</v>
      </c>
      <c r="H78" t="str">
        <v>188.0HP 3.0L V6 Cylinder Engine Diesel Fuel</v>
      </c>
      <c r="I78" t="str">
        <v>7-Speed A/T</v>
      </c>
      <c r="J78" t="str">
        <v>White</v>
      </c>
      <c r="K78" t="str">
        <v>Black</v>
      </c>
      <c r="L78" t="str">
        <v>None reported</v>
      </c>
      <c r="M78">
        <v>0</v>
      </c>
      <c r="N78" t="str">
        <v>Yes</v>
      </c>
      <c r="O78" t="str">
        <v>$45,000</v>
      </c>
      <c r="P78">
        <v>38700</v>
      </c>
      <c r="Q78">
        <v>45000</v>
      </c>
      <c r="R78">
        <v>188</v>
      </c>
      <c r="S78">
        <v>3</v>
      </c>
      <c r="T78">
        <v>0</v>
      </c>
    </row>
    <row r="79" spans="1:20" x14ac:dyDescent="0.25">
      <c r="A79" t="str">
        <v>Mercedes-Benz</v>
      </c>
      <c r="B79" t="str">
        <v>GL-Class GL 450 4MATIC</v>
      </c>
      <c r="C79">
        <v>2013</v>
      </c>
      <c r="D79">
        <v>150473.29</v>
      </c>
      <c r="E79">
        <v>93500</v>
      </c>
      <c r="F79" t="str">
        <v>93,500 mi.</v>
      </c>
      <c r="G79" t="str">
        <v>Gasoline</v>
      </c>
      <c r="H79" t="str">
        <v>362.0HP 4.6L 8 Cylinder Engine Gasoline Fuel</v>
      </c>
      <c r="I79" t="str">
        <v>A/T</v>
      </c>
      <c r="J79" t="str">
        <v>Black</v>
      </c>
      <c r="K79" t="str">
        <v>Black</v>
      </c>
      <c r="L79" t="str">
        <v>At least 1 accident or damage reported</v>
      </c>
      <c r="M79">
        <v>1</v>
      </c>
      <c r="N79" t="str">
        <v>Yes</v>
      </c>
      <c r="O79" t="str">
        <v>$15,900</v>
      </c>
      <c r="P79">
        <v>13674</v>
      </c>
      <c r="Q79">
        <v>15900</v>
      </c>
      <c r="R79">
        <v>362</v>
      </c>
      <c r="S79">
        <v>4.5999999999999996</v>
      </c>
      <c r="T79">
        <v>0</v>
      </c>
    </row>
    <row r="80" spans="1:20" x14ac:dyDescent="0.25">
      <c r="A80" t="str">
        <v>Mercedes-Benz</v>
      </c>
      <c r="B80" t="str">
        <v>S-Class S 560</v>
      </c>
      <c r="C80">
        <v>2018</v>
      </c>
      <c r="D80">
        <v>73693.287939999995</v>
      </c>
      <c r="E80">
        <v>45791</v>
      </c>
      <c r="F80" t="str">
        <v>45,791 mi.</v>
      </c>
      <c r="G80" t="str">
        <v>Gasoline</v>
      </c>
      <c r="H80" t="str">
        <v>463.0HP 4.0L 8 Cylinder Engine Gasoline Fuel</v>
      </c>
      <c r="I80" t="str">
        <v>9-Speed A/T</v>
      </c>
      <c r="J80" t="str">
        <v>Gray</v>
      </c>
      <c r="K80" t="str">
        <v>Gray</v>
      </c>
      <c r="L80" t="str">
        <v>None reported</v>
      </c>
      <c r="M80">
        <v>0</v>
      </c>
      <c r="N80" t="str">
        <v>Yes</v>
      </c>
      <c r="O80" t="str">
        <v>$52,000</v>
      </c>
      <c r="P80">
        <v>44720</v>
      </c>
      <c r="Q80">
        <v>52000</v>
      </c>
      <c r="R80">
        <v>463</v>
      </c>
      <c r="S80">
        <v>4</v>
      </c>
      <c r="T80">
        <v>0</v>
      </c>
    </row>
    <row r="81" spans="1:20" x14ac:dyDescent="0.25">
      <c r="A81" t="str">
        <v>Mercedes-Benz</v>
      </c>
      <c r="B81" t="str">
        <v>GLS 450 Base 4MATIC</v>
      </c>
      <c r="C81">
        <v>2019</v>
      </c>
      <c r="D81">
        <v>53882.312539999999</v>
      </c>
      <c r="E81">
        <v>33481</v>
      </c>
      <c r="F81" t="str">
        <v>33,481 mi.</v>
      </c>
      <c r="G81" t="str">
        <v>Gasoline</v>
      </c>
      <c r="H81" t="str">
        <v>3.0L V6 24V GDI DOHC Twin Turbo</v>
      </c>
      <c r="I81" t="str">
        <v>9-Speed Automatic</v>
      </c>
      <c r="J81" t="str">
        <v>Black</v>
      </c>
      <c r="K81" t="str">
        <v>Almond Beige</v>
      </c>
      <c r="L81" t="str">
        <v>None reported</v>
      </c>
      <c r="M81">
        <v>0</v>
      </c>
      <c r="N81">
        <v>0</v>
      </c>
      <c r="O81" t="str">
        <v>$43,999</v>
      </c>
      <c r="P81">
        <v>37839.14</v>
      </c>
      <c r="Q81">
        <v>43999</v>
      </c>
      <c r="R81" t="e">
        <v>#VALUE!</v>
      </c>
      <c r="S81" t="e">
        <v>#VALUE!</v>
      </c>
      <c r="T81">
        <v>0</v>
      </c>
    </row>
    <row r="82" spans="1:20" x14ac:dyDescent="0.25">
      <c r="A82" t="str">
        <v>Mercedes-Benz</v>
      </c>
      <c r="B82" t="str">
        <v>S-Class S 63 AMG</v>
      </c>
      <c r="C82">
        <v>2011</v>
      </c>
      <c r="D82">
        <v>96560.4</v>
      </c>
      <c r="E82">
        <v>60000</v>
      </c>
      <c r="F82" t="str">
        <v>60,000 mi.</v>
      </c>
      <c r="G82" t="str">
        <v>Gasoline</v>
      </c>
      <c r="H82" t="str">
        <v>536.0HP 5.5L 8 Cylinder Engine Gasoline Fuel</v>
      </c>
      <c r="I82" t="str">
        <v>Transmission w/Dual Shift Mode</v>
      </c>
      <c r="J82" t="str">
        <v>White</v>
      </c>
      <c r="K82" t="str">
        <v>Black</v>
      </c>
      <c r="L82" t="str">
        <v>At least 1 accident or damage reported</v>
      </c>
      <c r="M82">
        <v>1</v>
      </c>
      <c r="N82" t="str">
        <v>Yes</v>
      </c>
      <c r="O82" t="str">
        <v>$37,000</v>
      </c>
      <c r="P82">
        <v>31820</v>
      </c>
      <c r="Q82">
        <v>37000</v>
      </c>
      <c r="R82">
        <v>536</v>
      </c>
      <c r="S82">
        <v>5.5</v>
      </c>
      <c r="T82">
        <v>0</v>
      </c>
    </row>
    <row r="83" spans="1:20" x14ac:dyDescent="0.25">
      <c r="A83" t="str">
        <v>Mercedes-Benz</v>
      </c>
      <c r="B83" t="str">
        <v>AMG G 63 Base</v>
      </c>
      <c r="C83">
        <v>2020</v>
      </c>
      <c r="D83">
        <v>2816.3449999999998</v>
      </c>
      <c r="E83">
        <v>1750</v>
      </c>
      <c r="F83" t="str">
        <v>1,750 mi.</v>
      </c>
      <c r="G83" t="str">
        <v>Gasoline</v>
      </c>
      <c r="H83" t="str">
        <v>577.0HP 4.0L 8 Cylinder Engine Gasoline Fuel</v>
      </c>
      <c r="I83" t="str">
        <v>9-Speed A/T</v>
      </c>
      <c r="J83" t="str">
        <v>Blue</v>
      </c>
      <c r="K83" t="str">
        <v>Black</v>
      </c>
      <c r="L83" t="str">
        <v>None reported</v>
      </c>
      <c r="M83">
        <v>0</v>
      </c>
      <c r="N83" t="str">
        <v>Yes</v>
      </c>
      <c r="O83" t="str">
        <v>$199,995</v>
      </c>
      <c r="P83">
        <v>171995.7</v>
      </c>
      <c r="Q83">
        <v>199995</v>
      </c>
      <c r="R83">
        <v>577</v>
      </c>
      <c r="S83">
        <v>4</v>
      </c>
      <c r="T83">
        <v>0</v>
      </c>
    </row>
    <row r="84" spans="1:20" x14ac:dyDescent="0.25">
      <c r="A84" t="str">
        <v>Mercedes-Benz</v>
      </c>
      <c r="B84" t="str">
        <v>C-Class C 300 4MATIC</v>
      </c>
      <c r="C84">
        <v>2018</v>
      </c>
      <c r="D84">
        <v>66811.750100000005</v>
      </c>
      <c r="E84">
        <v>41515</v>
      </c>
      <c r="F84" t="str">
        <v>41,515 mi.</v>
      </c>
      <c r="G84" t="str">
        <v>Gasoline</v>
      </c>
      <c r="H84" t="str">
        <v>2.0L I4 16V GDI DOHC Turbo</v>
      </c>
      <c r="I84" t="str">
        <v>9-Speed Automatic</v>
      </c>
      <c r="J84" t="str">
        <v>Black</v>
      </c>
      <c r="K84" t="str">
        <v>Black</v>
      </c>
      <c r="L84" t="str">
        <v>None reported</v>
      </c>
      <c r="M84">
        <v>0</v>
      </c>
      <c r="N84" t="str">
        <v>Yes</v>
      </c>
      <c r="O84" t="str">
        <v>$28,251</v>
      </c>
      <c r="P84">
        <v>24295.86</v>
      </c>
      <c r="Q84">
        <v>28251</v>
      </c>
      <c r="R84" t="e">
        <v>#VALUE!</v>
      </c>
      <c r="S84" t="e">
        <v>#VALUE!</v>
      </c>
      <c r="T84">
        <v>0</v>
      </c>
    </row>
    <row r="85" spans="1:20" x14ac:dyDescent="0.25">
      <c r="A85" t="str">
        <v>Mercedes-Benz</v>
      </c>
      <c r="B85" t="str">
        <v>S-Class S 550 4MATIC</v>
      </c>
      <c r="C85">
        <v>2015</v>
      </c>
      <c r="D85">
        <v>21404.222000000002</v>
      </c>
      <c r="E85">
        <v>13300</v>
      </c>
      <c r="F85" t="str">
        <v>13,300 mi.</v>
      </c>
      <c r="G85" t="str">
        <v>Gasoline</v>
      </c>
      <c r="H85" t="str">
        <v>449.0HP 4.7L 8 Cylinder Engine Gasoline Fuel</v>
      </c>
      <c r="I85" t="str">
        <v>A/T</v>
      </c>
      <c r="J85" t="str">
        <v>Black</v>
      </c>
      <c r="K85" t="str">
        <v>Black</v>
      </c>
      <c r="L85" t="str">
        <v>None reported</v>
      </c>
      <c r="M85">
        <v>0</v>
      </c>
      <c r="N85" t="str">
        <v>Yes</v>
      </c>
      <c r="O85" t="str">
        <v>$62,500</v>
      </c>
      <c r="P85">
        <v>53750</v>
      </c>
      <c r="Q85">
        <v>62500</v>
      </c>
      <c r="R85">
        <v>449</v>
      </c>
      <c r="S85">
        <v>4.7</v>
      </c>
      <c r="T85">
        <v>0</v>
      </c>
    </row>
    <row r="86" spans="1:20" x14ac:dyDescent="0.25">
      <c r="A86" t="str">
        <v>Mercedes-Benz</v>
      </c>
      <c r="B86" t="str">
        <v>AMG G 63 Base</v>
      </c>
      <c r="C86">
        <v>2017</v>
      </c>
      <c r="D86">
        <v>117481.81999999999</v>
      </c>
      <c r="E86">
        <v>73000</v>
      </c>
      <c r="F86" t="str">
        <v>73,000 mi.</v>
      </c>
      <c r="G86" t="str">
        <v>Gasoline</v>
      </c>
      <c r="H86" t="str">
        <v>563.0HP 5.5L 8 Cylinder Engine Gasoline Fuel</v>
      </c>
      <c r="I86" t="str">
        <v>7-Speed A/T</v>
      </c>
      <c r="J86" t="str">
        <v>White</v>
      </c>
      <c r="K86" t="str">
        <v>Black</v>
      </c>
      <c r="L86" t="str">
        <v>At least 1 accident or damage reported</v>
      </c>
      <c r="M86">
        <v>1</v>
      </c>
      <c r="N86" t="str">
        <v>Yes</v>
      </c>
      <c r="O86" t="str">
        <v>$78,000</v>
      </c>
      <c r="P86">
        <v>67080</v>
      </c>
      <c r="Q86">
        <v>78000</v>
      </c>
      <c r="R86">
        <v>563</v>
      </c>
      <c r="S86">
        <v>5.5</v>
      </c>
      <c r="T86">
        <v>0</v>
      </c>
    </row>
    <row r="87" spans="1:20" x14ac:dyDescent="0.25">
      <c r="A87" t="str">
        <v>Mercedes-Benz</v>
      </c>
      <c r="B87" t="str">
        <v>C-Class 4MATIC Sedan</v>
      </c>
      <c r="C87">
        <v>2022</v>
      </c>
      <c r="D87">
        <v>15468.97608</v>
      </c>
      <c r="E87">
        <v>9612</v>
      </c>
      <c r="F87" t="str">
        <v>9,612 mi.</v>
      </c>
      <c r="G87" t="str">
        <v>Gasoline</v>
      </c>
      <c r="H87" t="str">
        <v>2L I-4 gasoline direct injection, DOHC, variable valve control,</v>
      </c>
      <c r="I87" t="str">
        <v>Automatic, 9-Spd 9G-Tronic</v>
      </c>
      <c r="J87" t="str">
        <v>â€“</v>
      </c>
      <c r="K87" t="str">
        <v>â€“</v>
      </c>
      <c r="L87" t="str">
        <v>None reported</v>
      </c>
      <c r="M87">
        <v>0</v>
      </c>
      <c r="N87">
        <v>0</v>
      </c>
      <c r="O87" t="str">
        <v>$43,900</v>
      </c>
      <c r="P87">
        <v>37754</v>
      </c>
      <c r="Q87">
        <v>43900</v>
      </c>
      <c r="R87" t="e">
        <v>#VALUE!</v>
      </c>
      <c r="S87" t="e">
        <v>#VALUE!</v>
      </c>
      <c r="T87">
        <v>0</v>
      </c>
    </row>
    <row r="88" spans="1:20" x14ac:dyDescent="0.25">
      <c r="A88" t="str">
        <v>Mercedes-Benz</v>
      </c>
      <c r="B88" t="str">
        <v>SL-Class SL 550</v>
      </c>
      <c r="C88">
        <v>2011</v>
      </c>
      <c r="D88">
        <v>66488.272759999993</v>
      </c>
      <c r="E88">
        <v>41314</v>
      </c>
      <c r="F88" t="str">
        <v>41,314 mi.</v>
      </c>
      <c r="G88" t="str">
        <v>Gasoline</v>
      </c>
      <c r="H88" t="str">
        <v>382.0HP 5.5L 8 Cylinder Engine Gasoline Fuel</v>
      </c>
      <c r="I88" t="str">
        <v>Transmission w/Dual Shift Mode</v>
      </c>
      <c r="J88" t="str">
        <v>Red</v>
      </c>
      <c r="K88" t="str">
        <v>White</v>
      </c>
      <c r="L88" t="str">
        <v>At least 1 accident or damage reported</v>
      </c>
      <c r="M88">
        <v>1</v>
      </c>
      <c r="N88" t="str">
        <v>Yes</v>
      </c>
      <c r="O88" t="str">
        <v>$30,999</v>
      </c>
      <c r="P88">
        <v>26659.14</v>
      </c>
      <c r="Q88">
        <v>30999</v>
      </c>
      <c r="R88">
        <v>382</v>
      </c>
      <c r="S88">
        <v>5.5</v>
      </c>
      <c r="T88">
        <v>0</v>
      </c>
    </row>
    <row r="89" spans="1:20" x14ac:dyDescent="0.25">
      <c r="A89" t="str">
        <v>Mercedes-Benz</v>
      </c>
      <c r="B89" t="str">
        <v>G-Class G 550</v>
      </c>
      <c r="C89">
        <v>2020</v>
      </c>
      <c r="D89">
        <v>33187.809479999996</v>
      </c>
      <c r="E89">
        <v>20622</v>
      </c>
      <c r="F89" t="str">
        <v>20,622 mi.</v>
      </c>
      <c r="G89" t="str">
        <v>Gasoline</v>
      </c>
      <c r="H89" t="str">
        <v>4.0 Liter Twin Turbo</v>
      </c>
      <c r="I89" t="str">
        <v>Automatic</v>
      </c>
      <c r="J89" t="str">
        <v>designo Diamond White Metallic</v>
      </c>
      <c r="K89" t="str">
        <v>Black</v>
      </c>
      <c r="L89" t="str">
        <v>None reported</v>
      </c>
      <c r="M89">
        <v>0</v>
      </c>
      <c r="N89">
        <v>0</v>
      </c>
      <c r="O89" t="str">
        <v>$142,998</v>
      </c>
      <c r="P89">
        <v>122978.28</v>
      </c>
      <c r="Q89">
        <v>142998</v>
      </c>
      <c r="R89" t="e">
        <v>#VALUE!</v>
      </c>
      <c r="S89">
        <v>4</v>
      </c>
      <c r="T89">
        <v>0</v>
      </c>
    </row>
    <row r="90" spans="1:20" x14ac:dyDescent="0.25">
      <c r="A90" t="str">
        <v>Mercedes-Benz</v>
      </c>
      <c r="B90" t="str">
        <v>G-Class G 550 4MATIC</v>
      </c>
      <c r="C90">
        <v>2021</v>
      </c>
      <c r="D90">
        <v>122470.774</v>
      </c>
      <c r="E90">
        <v>76100</v>
      </c>
      <c r="F90" t="str">
        <v>76,100 mi.</v>
      </c>
      <c r="G90" t="str">
        <v>Gasoline</v>
      </c>
      <c r="H90" t="str">
        <v>416.0HP 4.0L 8 Cylinder Engine Gasoline Fuel</v>
      </c>
      <c r="I90" t="str">
        <v>A/T</v>
      </c>
      <c r="J90" t="str">
        <v>Black</v>
      </c>
      <c r="K90" t="str">
        <v>Black</v>
      </c>
      <c r="L90" t="str">
        <v>None reported</v>
      </c>
      <c r="M90">
        <v>0</v>
      </c>
      <c r="N90" t="str">
        <v>Yes</v>
      </c>
      <c r="O90" t="str">
        <v>$130,000</v>
      </c>
      <c r="P90">
        <v>111800</v>
      </c>
      <c r="Q90">
        <v>130000</v>
      </c>
      <c r="R90">
        <v>416</v>
      </c>
      <c r="S90">
        <v>4</v>
      </c>
      <c r="T90">
        <v>0</v>
      </c>
    </row>
    <row r="91" spans="1:20" x14ac:dyDescent="0.25">
      <c r="A91" t="str">
        <v>Mercedes-Benz</v>
      </c>
      <c r="B91" t="str">
        <v>E-Class E 300 4MATIC</v>
      </c>
      <c r="C91">
        <v>2017</v>
      </c>
      <c r="D91">
        <v>59384.646000000001</v>
      </c>
      <c r="E91">
        <v>36900</v>
      </c>
      <c r="F91" t="str">
        <v>36,900 mi.</v>
      </c>
      <c r="G91" t="str">
        <v>Gasoline</v>
      </c>
      <c r="H91" t="str">
        <v>241.0HP 2.0L 4 Cylinder Engine Gasoline Fuel</v>
      </c>
      <c r="I91" t="str">
        <v>9-Speed A/T</v>
      </c>
      <c r="J91" t="str">
        <v>Gray</v>
      </c>
      <c r="K91" t="str">
        <v>Beige</v>
      </c>
      <c r="L91" t="str">
        <v>None reported</v>
      </c>
      <c r="M91">
        <v>0</v>
      </c>
      <c r="N91" t="str">
        <v>Yes</v>
      </c>
      <c r="O91" t="str">
        <v>$28,500</v>
      </c>
      <c r="P91">
        <v>24510</v>
      </c>
      <c r="Q91">
        <v>28500</v>
      </c>
      <c r="R91">
        <v>241</v>
      </c>
      <c r="S91">
        <v>2</v>
      </c>
      <c r="T91">
        <v>0</v>
      </c>
    </row>
    <row r="92" spans="1:20" x14ac:dyDescent="0.25">
      <c r="A92" t="str">
        <v>Mercedes-Benz</v>
      </c>
      <c r="B92" t="str">
        <v>S-Class S 560 4MATIC</v>
      </c>
      <c r="C92">
        <v>2020</v>
      </c>
      <c r="D92">
        <v>35405.480000000003</v>
      </c>
      <c r="E92">
        <v>22000</v>
      </c>
      <c r="F92" t="str">
        <v>22,000 mi.</v>
      </c>
      <c r="G92" t="str">
        <v>Gasoline</v>
      </c>
      <c r="H92" t="str">
        <v>463.0HP 4.0L 8 Cylinder Engine Gasoline Fuel</v>
      </c>
      <c r="I92" t="str">
        <v>A/T</v>
      </c>
      <c r="J92" t="str">
        <v>White</v>
      </c>
      <c r="K92" t="str">
        <v>Beige</v>
      </c>
      <c r="L92" t="str">
        <v>None reported</v>
      </c>
      <c r="M92">
        <v>0</v>
      </c>
      <c r="N92" t="str">
        <v>Yes</v>
      </c>
      <c r="O92" t="str">
        <v>$69,500</v>
      </c>
      <c r="P92">
        <v>59770</v>
      </c>
      <c r="Q92">
        <v>69500</v>
      </c>
      <c r="R92">
        <v>463</v>
      </c>
      <c r="S92">
        <v>4</v>
      </c>
      <c r="T92">
        <v>0</v>
      </c>
    </row>
    <row r="93" spans="1:20" x14ac:dyDescent="0.25">
      <c r="A93" t="str">
        <v>Mercedes-Benz</v>
      </c>
      <c r="B93" t="str">
        <v>C-Class C 300 4MATIC</v>
      </c>
      <c r="C93">
        <v>2019</v>
      </c>
      <c r="D93">
        <v>37148.395219999999</v>
      </c>
      <c r="E93">
        <v>23083</v>
      </c>
      <c r="F93" t="str">
        <v>23,083 mi.</v>
      </c>
      <c r="G93" t="str">
        <v>Gasoline</v>
      </c>
      <c r="H93" t="str">
        <v>255.0HP 2.0L 4 Cylinder Engine Gasoline Fuel</v>
      </c>
      <c r="I93" t="str">
        <v>9-Speed A/T</v>
      </c>
      <c r="J93" t="str">
        <v>White</v>
      </c>
      <c r="K93" t="str">
        <v>Beige</v>
      </c>
      <c r="L93" t="str">
        <v>None reported</v>
      </c>
      <c r="M93">
        <v>0</v>
      </c>
      <c r="N93" t="str">
        <v>Yes</v>
      </c>
      <c r="O93" t="str">
        <v>$33,500</v>
      </c>
      <c r="P93">
        <v>28810</v>
      </c>
      <c r="Q93">
        <v>33500</v>
      </c>
      <c r="R93">
        <v>255</v>
      </c>
      <c r="S93">
        <v>2</v>
      </c>
      <c r="T93">
        <v>0</v>
      </c>
    </row>
    <row r="94" spans="1:20" x14ac:dyDescent="0.25">
      <c r="A94" t="str">
        <v>Mercedes-Benz</v>
      </c>
      <c r="B94" t="str">
        <v>AMG E 53 Base 4MATIC</v>
      </c>
      <c r="C94">
        <v>2022</v>
      </c>
      <c r="D94">
        <v>20921.419999999998</v>
      </c>
      <c r="E94">
        <v>13000</v>
      </c>
      <c r="F94" t="str">
        <v>13,000 mi.</v>
      </c>
      <c r="G94" t="str">
        <v>Hybrid</v>
      </c>
      <c r="H94" t="str">
        <v>429.0HP 3.0L Straight 6 Cylinder Engine Gasoline/Mild Electric Hybrid</v>
      </c>
      <c r="I94" t="str">
        <v>9-Speed A/T</v>
      </c>
      <c r="J94" t="str">
        <v>Silver</v>
      </c>
      <c r="K94" t="str">
        <v>Black</v>
      </c>
      <c r="L94" t="str">
        <v>None reported</v>
      </c>
      <c r="M94">
        <v>0</v>
      </c>
      <c r="N94" t="str">
        <v>Yes</v>
      </c>
      <c r="O94" t="str">
        <v>$81,500</v>
      </c>
      <c r="P94">
        <v>70090</v>
      </c>
      <c r="Q94">
        <v>81500</v>
      </c>
      <c r="R94">
        <v>429</v>
      </c>
      <c r="S94">
        <v>3</v>
      </c>
      <c r="T94">
        <v>0</v>
      </c>
    </row>
    <row r="95" spans="1:20" x14ac:dyDescent="0.25">
      <c r="A95" t="str">
        <v>Mercedes-Benz</v>
      </c>
      <c r="B95" t="str">
        <v>S-Class S 560</v>
      </c>
      <c r="C95">
        <v>2019</v>
      </c>
      <c r="D95">
        <v>124141.26892</v>
      </c>
      <c r="E95">
        <v>77138</v>
      </c>
      <c r="F95" t="str">
        <v>77,138 mi.</v>
      </c>
      <c r="G95" t="str">
        <v>Gasoline</v>
      </c>
      <c r="H95" t="str">
        <v>4.0 Liter</v>
      </c>
      <c r="I95" t="str">
        <v>Automatic</v>
      </c>
      <c r="J95" t="str">
        <v>designo Diamond White</v>
      </c>
      <c r="K95" t="str">
        <v>Black</v>
      </c>
      <c r="L95" t="str">
        <v>None reported</v>
      </c>
      <c r="M95">
        <v>0</v>
      </c>
      <c r="N95">
        <v>0</v>
      </c>
      <c r="O95" t="str">
        <v>$49,998</v>
      </c>
      <c r="P95">
        <v>42998.28</v>
      </c>
      <c r="Q95">
        <v>49998</v>
      </c>
      <c r="R95" t="e">
        <v>#VALUE!</v>
      </c>
      <c r="S95">
        <v>4</v>
      </c>
      <c r="T95">
        <v>0</v>
      </c>
    </row>
    <row r="96" spans="1:20" x14ac:dyDescent="0.25">
      <c r="A96" t="str">
        <v>Mercedes-Benz</v>
      </c>
      <c r="B96" t="str">
        <v>Metris Base</v>
      </c>
      <c r="C96">
        <v>2018</v>
      </c>
      <c r="D96">
        <v>93904.989000000001</v>
      </c>
      <c r="E96">
        <v>58350</v>
      </c>
      <c r="F96" t="str">
        <v>58,350 mi.</v>
      </c>
      <c r="G96" t="str">
        <v>Gasoline</v>
      </c>
      <c r="H96" t="str">
        <v>208.0HP 2.0L 4 Cylinder Engine Gasoline Fuel</v>
      </c>
      <c r="I96" t="str">
        <v>7-Speed A/T</v>
      </c>
      <c r="J96" t="str">
        <v>Black</v>
      </c>
      <c r="K96" t="str">
        <v>Black</v>
      </c>
      <c r="L96" t="str">
        <v>None reported</v>
      </c>
      <c r="M96">
        <v>0</v>
      </c>
      <c r="N96" t="str">
        <v>Yes</v>
      </c>
      <c r="O96" t="str">
        <v>$29,497</v>
      </c>
      <c r="P96">
        <v>25367.42</v>
      </c>
      <c r="Q96">
        <v>29497</v>
      </c>
      <c r="R96">
        <v>208</v>
      </c>
      <c r="S96">
        <v>2</v>
      </c>
      <c r="T96">
        <v>0</v>
      </c>
    </row>
    <row r="97" spans="1:20" x14ac:dyDescent="0.25">
      <c r="A97" t="str">
        <v>Mercedes-Benz</v>
      </c>
      <c r="B97" t="str">
        <v>S-Class S 63 AMG</v>
      </c>
      <c r="C97">
        <v>2015</v>
      </c>
      <c r="D97">
        <v>32820.879959999998</v>
      </c>
      <c r="E97">
        <v>20394</v>
      </c>
      <c r="F97" t="str">
        <v>20,394 mi.</v>
      </c>
      <c r="G97" t="str">
        <v>Gasoline</v>
      </c>
      <c r="H97" t="str">
        <v>5.5 Liter</v>
      </c>
      <c r="I97" t="str">
        <v>Automatic</v>
      </c>
      <c r="J97" t="str">
        <v>Black</v>
      </c>
      <c r="K97" t="str">
        <v>Black</v>
      </c>
      <c r="L97" t="str">
        <v>At least 1 accident or damage reported</v>
      </c>
      <c r="M97">
        <v>1</v>
      </c>
      <c r="N97">
        <v>0</v>
      </c>
      <c r="O97" t="str">
        <v>$59,598</v>
      </c>
      <c r="P97">
        <v>51254.28</v>
      </c>
      <c r="Q97">
        <v>59598</v>
      </c>
      <c r="R97" t="e">
        <v>#VALUE!</v>
      </c>
      <c r="S97">
        <v>5.5</v>
      </c>
      <c r="T97">
        <v>0</v>
      </c>
    </row>
    <row r="98" spans="1:20" x14ac:dyDescent="0.25">
      <c r="A98" t="str">
        <v>Mercedes-Benz</v>
      </c>
      <c r="B98" t="str">
        <v>SL-Class SL500 Roadster</v>
      </c>
      <c r="C98">
        <v>2004</v>
      </c>
      <c r="D98">
        <v>56970.635999999999</v>
      </c>
      <c r="E98">
        <v>35400</v>
      </c>
      <c r="F98" t="str">
        <v>35,400 mi.</v>
      </c>
      <c r="G98" t="str">
        <v>Gasoline</v>
      </c>
      <c r="H98" t="str">
        <v>302.0HP 5.0L 8 Cylinder Engine Gasoline Fuel</v>
      </c>
      <c r="I98" t="str">
        <v>7-Speed A/T</v>
      </c>
      <c r="J98" t="str">
        <v>Black</v>
      </c>
      <c r="K98" t="str">
        <v>Gray</v>
      </c>
      <c r="L98" t="str">
        <v>None reported</v>
      </c>
      <c r="M98">
        <v>0</v>
      </c>
      <c r="N98" t="str">
        <v>Yes</v>
      </c>
      <c r="O98" t="str">
        <v>$24,900</v>
      </c>
      <c r="P98">
        <v>21414</v>
      </c>
      <c r="Q98">
        <v>24900</v>
      </c>
      <c r="R98">
        <v>302</v>
      </c>
      <c r="S98">
        <v>5</v>
      </c>
      <c r="T98">
        <v>0</v>
      </c>
    </row>
    <row r="99" spans="1:20" x14ac:dyDescent="0.25">
      <c r="A99" t="str">
        <v>Mercedes-Benz</v>
      </c>
      <c r="B99" t="str">
        <v>S-Class S 560 4MATIC</v>
      </c>
      <c r="C99">
        <v>2018</v>
      </c>
      <c r="D99">
        <v>165873.06445999999</v>
      </c>
      <c r="E99">
        <v>103069</v>
      </c>
      <c r="F99" t="str">
        <v>103,069 mi.</v>
      </c>
      <c r="G99" t="str">
        <v>Gasoline</v>
      </c>
      <c r="H99" t="str">
        <v>4.0 Liter</v>
      </c>
      <c r="I99" t="str">
        <v>Automatic</v>
      </c>
      <c r="J99" t="str">
        <v>Anthracite Blue Metallic</v>
      </c>
      <c r="K99" t="str">
        <v>Silk Beige/Espresso Brown</v>
      </c>
      <c r="L99" t="str">
        <v>None reported</v>
      </c>
      <c r="M99">
        <v>0</v>
      </c>
      <c r="N99">
        <v>0</v>
      </c>
      <c r="O99" t="str">
        <v>$40,998</v>
      </c>
      <c r="P99">
        <v>35258.28</v>
      </c>
      <c r="Q99">
        <v>40998</v>
      </c>
      <c r="R99" t="e">
        <v>#VALUE!</v>
      </c>
      <c r="S99">
        <v>4</v>
      </c>
      <c r="T99">
        <v>0</v>
      </c>
    </row>
    <row r="100" spans="1:20" x14ac:dyDescent="0.25">
      <c r="A100" t="str">
        <v>Mercedes-Benz</v>
      </c>
      <c r="B100" t="str">
        <v>G-Class G 550 4MATIC</v>
      </c>
      <c r="C100">
        <v>2021</v>
      </c>
      <c r="D100">
        <v>36177.963199999998</v>
      </c>
      <c r="E100">
        <v>22480</v>
      </c>
      <c r="F100" t="str">
        <v>22,480 mi.</v>
      </c>
      <c r="G100" t="str">
        <v>Gasoline</v>
      </c>
      <c r="H100" t="str">
        <v>416.0HP 4.0L 8 Cylinder Engine Gasoline Fuel</v>
      </c>
      <c r="I100" t="str">
        <v>A/T</v>
      </c>
      <c r="J100" t="str">
        <v>White</v>
      </c>
      <c r="K100" t="str">
        <v>Brown</v>
      </c>
      <c r="L100" t="str">
        <v>None reported</v>
      </c>
      <c r="M100">
        <v>0</v>
      </c>
      <c r="N100" t="str">
        <v>Yes</v>
      </c>
      <c r="O100" t="str">
        <v>$135,800</v>
      </c>
      <c r="P100">
        <v>116788</v>
      </c>
      <c r="Q100">
        <v>135800</v>
      </c>
      <c r="R100">
        <v>416</v>
      </c>
      <c r="S100">
        <v>4</v>
      </c>
      <c r="T100">
        <v>0</v>
      </c>
    </row>
    <row r="101" spans="1:20" x14ac:dyDescent="0.25">
      <c r="A101" t="str">
        <v>Mercedes-Benz</v>
      </c>
      <c r="B101" t="str">
        <v>E-Class 400E</v>
      </c>
      <c r="C101">
        <v>1993</v>
      </c>
      <c r="D101">
        <v>172172.02122</v>
      </c>
      <c r="E101">
        <v>106983</v>
      </c>
      <c r="F101" t="str">
        <v>106,983 mi.</v>
      </c>
      <c r="G101" t="str">
        <v>â€“</v>
      </c>
      <c r="H101" t="str">
        <v>â€“</v>
      </c>
      <c r="I101" t="str">
        <v>4-Speed A/T</v>
      </c>
      <c r="J101" t="str">
        <v>White</v>
      </c>
      <c r="K101" t="str">
        <v>Gray</v>
      </c>
      <c r="L101" t="str">
        <v>None reported</v>
      </c>
      <c r="M101">
        <v>0</v>
      </c>
      <c r="N101" t="str">
        <v>Yes</v>
      </c>
      <c r="O101" t="str">
        <v>$15,300</v>
      </c>
      <c r="P101">
        <v>13158</v>
      </c>
      <c r="Q101">
        <v>15300</v>
      </c>
      <c r="R101" t="e">
        <v>#VALUE!</v>
      </c>
      <c r="S101" t="e">
        <v>#VALUE!</v>
      </c>
      <c r="T101">
        <v>0</v>
      </c>
    </row>
    <row r="102" spans="1:20" x14ac:dyDescent="0.25">
      <c r="A102" t="str">
        <v>Mercedes-Benz</v>
      </c>
      <c r="B102" t="str">
        <v>CLS-Class CLS500</v>
      </c>
      <c r="C102">
        <v>2006</v>
      </c>
      <c r="D102">
        <v>46590.392999999996</v>
      </c>
      <c r="E102">
        <v>28950</v>
      </c>
      <c r="F102" t="str">
        <v>28,950 mi.</v>
      </c>
      <c r="G102" t="str">
        <v>Gasoline</v>
      </c>
      <c r="H102" t="str">
        <v>302.0HP 5.0L 8 Cylinder Engine Gasoline Fuel</v>
      </c>
      <c r="I102" t="str">
        <v>7-Speed A/T</v>
      </c>
      <c r="J102" t="str">
        <v>Blue</v>
      </c>
      <c r="K102" t="str">
        <v>Beige</v>
      </c>
      <c r="L102">
        <v>0</v>
      </c>
      <c r="M102">
        <v>0</v>
      </c>
      <c r="N102">
        <v>0</v>
      </c>
      <c r="O102" t="str">
        <v>$16,750</v>
      </c>
      <c r="P102">
        <v>14405</v>
      </c>
      <c r="Q102">
        <v>16750</v>
      </c>
      <c r="R102">
        <v>302</v>
      </c>
      <c r="S102">
        <v>5</v>
      </c>
      <c r="T102">
        <v>0</v>
      </c>
    </row>
    <row r="103" spans="1:20" x14ac:dyDescent="0.25">
      <c r="A103" t="str">
        <v>Mercedes-Benz</v>
      </c>
      <c r="B103" t="str">
        <v>E-Class E 400</v>
      </c>
      <c r="C103">
        <v>2015</v>
      </c>
      <c r="D103">
        <v>48763.002</v>
      </c>
      <c r="E103">
        <v>30300</v>
      </c>
      <c r="F103" t="str">
        <v>30,300 mi.</v>
      </c>
      <c r="G103" t="str">
        <v>Gasoline</v>
      </c>
      <c r="H103" t="str">
        <v>329.0HP 3.0L V6 Cylinder Engine Gasoline Fuel</v>
      </c>
      <c r="I103" t="str">
        <v>A/T</v>
      </c>
      <c r="J103" t="str">
        <v>White</v>
      </c>
      <c r="K103" t="str">
        <v>Black</v>
      </c>
      <c r="L103" t="str">
        <v>At least 1 accident or damage reported</v>
      </c>
      <c r="M103">
        <v>1</v>
      </c>
      <c r="N103" t="str">
        <v>Yes</v>
      </c>
      <c r="O103" t="str">
        <v>$29,000</v>
      </c>
      <c r="P103">
        <v>24940</v>
      </c>
      <c r="Q103">
        <v>29000</v>
      </c>
      <c r="R103">
        <v>329</v>
      </c>
      <c r="S103">
        <v>3</v>
      </c>
      <c r="T103">
        <v>0</v>
      </c>
    </row>
    <row r="104" spans="1:20" x14ac:dyDescent="0.25">
      <c r="A104" t="str">
        <v>Mercedes-Benz</v>
      </c>
      <c r="B104" t="str">
        <v>GL-Class GL 550 4MATIC</v>
      </c>
      <c r="C104">
        <v>2016</v>
      </c>
      <c r="D104">
        <v>74193.792679999999</v>
      </c>
      <c r="E104">
        <v>46102</v>
      </c>
      <c r="F104" t="str">
        <v>46,102 mi.</v>
      </c>
      <c r="G104" t="str">
        <v>Gasoline</v>
      </c>
      <c r="H104" t="str">
        <v>429.0HP 4.7L 8 Cylinder Engine Gasoline Fuel</v>
      </c>
      <c r="I104" t="str">
        <v>7-Speed A/T</v>
      </c>
      <c r="J104" t="str">
        <v>Black</v>
      </c>
      <c r="K104" t="str">
        <v>Beige</v>
      </c>
      <c r="L104" t="str">
        <v>None reported</v>
      </c>
      <c r="M104">
        <v>0</v>
      </c>
      <c r="N104" t="str">
        <v>Yes</v>
      </c>
      <c r="O104" t="str">
        <v>$35,300</v>
      </c>
      <c r="P104">
        <v>30358</v>
      </c>
      <c r="Q104">
        <v>35300</v>
      </c>
      <c r="R104">
        <v>429</v>
      </c>
      <c r="S104">
        <v>4.7</v>
      </c>
      <c r="T104">
        <v>0</v>
      </c>
    </row>
    <row r="105" spans="1:20" x14ac:dyDescent="0.25">
      <c r="A105" t="str">
        <v>Mercedes-Benz</v>
      </c>
      <c r="B105" t="str">
        <v>Sprinter 2500</v>
      </c>
      <c r="C105">
        <v>2012</v>
      </c>
      <c r="D105">
        <v>161328.28829999999</v>
      </c>
      <c r="E105">
        <v>100245</v>
      </c>
      <c r="F105" t="str">
        <v>100,245 mi.</v>
      </c>
      <c r="G105" t="str">
        <v>Diesel</v>
      </c>
      <c r="H105" t="str">
        <v>188.0HP 3.0L V6 Cylinder Engine Diesel Fuel</v>
      </c>
      <c r="I105" t="str">
        <v>A/T</v>
      </c>
      <c r="J105" t="str">
        <v>White</v>
      </c>
      <c r="K105" t="str">
        <v>â€“</v>
      </c>
      <c r="L105" t="str">
        <v>At least 1 accident or damage reported</v>
      </c>
      <c r="M105">
        <v>1</v>
      </c>
      <c r="N105" t="str">
        <v>Yes</v>
      </c>
      <c r="O105" t="str">
        <v>$24,000</v>
      </c>
      <c r="P105">
        <v>20640</v>
      </c>
      <c r="Q105">
        <v>24000</v>
      </c>
      <c r="R105">
        <v>188</v>
      </c>
      <c r="S105">
        <v>3</v>
      </c>
      <c r="T105">
        <v>0</v>
      </c>
    </row>
    <row r="106" spans="1:20" x14ac:dyDescent="0.25">
      <c r="A106" t="str">
        <v>Mercedes-Benz</v>
      </c>
      <c r="B106" t="str">
        <v>C-Class C 300 4MATIC</v>
      </c>
      <c r="C106">
        <v>2022</v>
      </c>
      <c r="D106">
        <v>13812.96522</v>
      </c>
      <c r="E106">
        <v>8583</v>
      </c>
      <c r="F106" t="str">
        <v>8,583 mi.</v>
      </c>
      <c r="G106" t="str">
        <v>Gasoline</v>
      </c>
      <c r="H106" t="str">
        <v>2.0L I4 16V GDI DOHC Turbo</v>
      </c>
      <c r="I106" t="str">
        <v>9-Speed Automatic</v>
      </c>
      <c r="J106" t="str">
        <v>Cirrus Silver Metallic</v>
      </c>
      <c r="K106" t="str">
        <v>AMG Black</v>
      </c>
      <c r="L106" t="str">
        <v>None reported</v>
      </c>
      <c r="M106">
        <v>0</v>
      </c>
      <c r="N106">
        <v>0</v>
      </c>
      <c r="O106" t="str">
        <v>$42,999</v>
      </c>
      <c r="P106">
        <v>36979.14</v>
      </c>
      <c r="Q106">
        <v>42999</v>
      </c>
      <c r="R106" t="e">
        <v>#VALUE!</v>
      </c>
      <c r="S106" t="e">
        <v>#VALUE!</v>
      </c>
      <c r="T106">
        <v>0</v>
      </c>
    </row>
    <row r="107" spans="1:20" x14ac:dyDescent="0.25">
      <c r="A107" t="str">
        <v>Mercedes-Benz</v>
      </c>
      <c r="B107" t="str">
        <v>AMG GT C</v>
      </c>
      <c r="C107">
        <v>2020</v>
      </c>
      <c r="D107">
        <v>10621.644</v>
      </c>
      <c r="E107">
        <v>6600</v>
      </c>
      <c r="F107" t="str">
        <v>6,600 mi.</v>
      </c>
      <c r="G107" t="str">
        <v>Gasoline</v>
      </c>
      <c r="H107" t="str">
        <v>550.0HP 4.0L 8 Cylinder Engine Gasoline Fuel</v>
      </c>
      <c r="I107" t="str">
        <v>Transmission w/Dual Shift Mode</v>
      </c>
      <c r="J107" t="str">
        <v>Black</v>
      </c>
      <c r="K107" t="str">
        <v>Beige</v>
      </c>
      <c r="L107" t="str">
        <v>None reported</v>
      </c>
      <c r="M107">
        <v>0</v>
      </c>
      <c r="N107" t="str">
        <v>Yes</v>
      </c>
      <c r="O107" t="str">
        <v>$128,900</v>
      </c>
      <c r="P107">
        <v>110854</v>
      </c>
      <c r="Q107">
        <v>128900</v>
      </c>
      <c r="R107">
        <v>550</v>
      </c>
      <c r="S107">
        <v>4</v>
      </c>
      <c r="T107">
        <v>0</v>
      </c>
    </row>
    <row r="108" spans="1:20" x14ac:dyDescent="0.25">
      <c r="A108" t="str">
        <v>Mercedes-Benz</v>
      </c>
      <c r="B108" t="str">
        <v>GL-Class GL 450 4MATIC</v>
      </c>
      <c r="C108">
        <v>2012</v>
      </c>
      <c r="D108">
        <v>280025.15999999997</v>
      </c>
      <c r="E108">
        <v>174000</v>
      </c>
      <c r="F108" t="str">
        <v>174,000 mi.</v>
      </c>
      <c r="G108" t="str">
        <v>Gasoline</v>
      </c>
      <c r="H108" t="str">
        <v>335.0HP 4.6L 8 Cylinder Engine Gasoline Fuel</v>
      </c>
      <c r="I108" t="str">
        <v>7-Speed A/T</v>
      </c>
      <c r="J108" t="str">
        <v>Black</v>
      </c>
      <c r="K108" t="str">
        <v>Black</v>
      </c>
      <c r="L108" t="str">
        <v>At least 1 accident or damage reported</v>
      </c>
      <c r="M108">
        <v>1</v>
      </c>
      <c r="N108" t="str">
        <v>Yes</v>
      </c>
      <c r="O108" t="str">
        <v>$11,999</v>
      </c>
      <c r="P108">
        <v>10319.14</v>
      </c>
      <c r="Q108">
        <v>11999</v>
      </c>
      <c r="R108">
        <v>335</v>
      </c>
      <c r="S108">
        <v>4.5999999999999996</v>
      </c>
      <c r="T108">
        <v>0</v>
      </c>
    </row>
    <row r="109" spans="1:20" x14ac:dyDescent="0.25">
      <c r="A109" t="str">
        <v>Mercedes-Benz</v>
      </c>
      <c r="B109" t="str">
        <v>AMG C 63 S</v>
      </c>
      <c r="C109">
        <v>2021</v>
      </c>
      <c r="D109">
        <v>21967.490999999998</v>
      </c>
      <c r="E109">
        <v>13650</v>
      </c>
      <c r="F109" t="str">
        <v>13,650 mi.</v>
      </c>
      <c r="G109" t="str">
        <v>Gasoline</v>
      </c>
      <c r="H109" t="str">
        <v>503.0HP 4.0L 8 Cylinder Engine Gasoline Fuel</v>
      </c>
      <c r="I109" t="str">
        <v>9-Speed A/T</v>
      </c>
      <c r="J109" t="str">
        <v>Blue</v>
      </c>
      <c r="K109" t="str">
        <v>Black</v>
      </c>
      <c r="L109" t="str">
        <v>None reported</v>
      </c>
      <c r="M109">
        <v>0</v>
      </c>
      <c r="N109" t="str">
        <v>Yes</v>
      </c>
      <c r="O109" t="str">
        <v>$75,000</v>
      </c>
      <c r="P109">
        <v>64500</v>
      </c>
      <c r="Q109">
        <v>75000</v>
      </c>
      <c r="R109">
        <v>503</v>
      </c>
      <c r="S109">
        <v>4</v>
      </c>
      <c r="T109">
        <v>0</v>
      </c>
    </row>
    <row r="110" spans="1:20" x14ac:dyDescent="0.25">
      <c r="A110" t="str">
        <v>Mercedes-Benz</v>
      </c>
      <c r="B110" t="str">
        <v>AMG GT 63 S 4-Door</v>
      </c>
      <c r="C110">
        <v>2020</v>
      </c>
      <c r="D110">
        <v>64373.599999999999</v>
      </c>
      <c r="E110">
        <v>40000</v>
      </c>
      <c r="F110" t="str">
        <v>40,000 mi.</v>
      </c>
      <c r="G110" t="str">
        <v>Gasoline</v>
      </c>
      <c r="H110" t="str">
        <v>630.0HP 4.0L 8 Cylinder Engine Gasoline Fuel</v>
      </c>
      <c r="I110" t="str">
        <v>9-Speed A/T</v>
      </c>
      <c r="J110" t="str">
        <v>Black</v>
      </c>
      <c r="K110" t="str">
        <v>Red</v>
      </c>
      <c r="L110" t="str">
        <v>None reported</v>
      </c>
      <c r="M110">
        <v>0</v>
      </c>
      <c r="N110" t="str">
        <v>Yes</v>
      </c>
      <c r="O110" t="str">
        <v>$112,500</v>
      </c>
      <c r="P110">
        <v>96750</v>
      </c>
      <c r="Q110">
        <v>112500</v>
      </c>
      <c r="R110">
        <v>630</v>
      </c>
      <c r="S110">
        <v>4</v>
      </c>
      <c r="T110">
        <v>0</v>
      </c>
    </row>
    <row r="111" spans="1:20" x14ac:dyDescent="0.25">
      <c r="A111" t="str">
        <v>Mercedes-Benz</v>
      </c>
      <c r="B111" t="str">
        <v>AMG GLE 43 Coupe 4MATIC</v>
      </c>
      <c r="C111">
        <v>2018</v>
      </c>
      <c r="D111">
        <v>84802.561960000006</v>
      </c>
      <c r="E111">
        <v>52694</v>
      </c>
      <c r="F111" t="str">
        <v>52,694 mi.</v>
      </c>
      <c r="G111" t="str">
        <v>Gasoline</v>
      </c>
      <c r="H111" t="str">
        <v>385.0HP 3.0L V6 Cylinder Engine Gasoline Fuel</v>
      </c>
      <c r="I111" t="str">
        <v>Transmission w/Dual Shift Mode</v>
      </c>
      <c r="J111" t="str">
        <v>Gray</v>
      </c>
      <c r="K111" t="str">
        <v>Black</v>
      </c>
      <c r="L111" t="str">
        <v>None reported</v>
      </c>
      <c r="M111">
        <v>0</v>
      </c>
      <c r="N111" t="str">
        <v>Yes</v>
      </c>
      <c r="O111" t="str">
        <v>$49,999</v>
      </c>
      <c r="P111">
        <v>42999.14</v>
      </c>
      <c r="Q111">
        <v>49999</v>
      </c>
      <c r="R111">
        <v>385</v>
      </c>
      <c r="S111">
        <v>3</v>
      </c>
      <c r="T111">
        <v>0</v>
      </c>
    </row>
    <row r="112" spans="1:20" x14ac:dyDescent="0.25">
      <c r="A112" t="str">
        <v>Mercedes-Benz</v>
      </c>
      <c r="B112" t="str">
        <v>S-Class S 550 4MATIC</v>
      </c>
      <c r="C112">
        <v>2015</v>
      </c>
      <c r="D112">
        <v>86904.36</v>
      </c>
      <c r="E112">
        <v>54000</v>
      </c>
      <c r="F112" t="str">
        <v>54,000 mi.</v>
      </c>
      <c r="G112" t="str">
        <v>Gasoline</v>
      </c>
      <c r="H112" t="str">
        <v>449.0HP 4.7L 8 Cylinder Engine Gasoline Fuel</v>
      </c>
      <c r="I112" t="str">
        <v>7-Speed A/T</v>
      </c>
      <c r="J112" t="str">
        <v>White</v>
      </c>
      <c r="K112" t="str">
        <v>Beige</v>
      </c>
      <c r="L112" t="str">
        <v>None reported</v>
      </c>
      <c r="M112">
        <v>0</v>
      </c>
      <c r="N112" t="str">
        <v>Yes</v>
      </c>
      <c r="O112" t="str">
        <v>$37,000</v>
      </c>
      <c r="P112">
        <v>31820</v>
      </c>
      <c r="Q112">
        <v>37000</v>
      </c>
      <c r="R112">
        <v>449</v>
      </c>
      <c r="S112">
        <v>4.7</v>
      </c>
      <c r="T112">
        <v>0</v>
      </c>
    </row>
    <row r="113" spans="1:20" x14ac:dyDescent="0.25">
      <c r="A113" t="str">
        <v>Mercedes-Benz</v>
      </c>
      <c r="B113" t="str">
        <v>S-Class S 63 AMG</v>
      </c>
      <c r="C113">
        <v>2013</v>
      </c>
      <c r="D113">
        <v>124962.03232</v>
      </c>
      <c r="E113">
        <v>77648</v>
      </c>
      <c r="F113" t="str">
        <v>77,648 mi.</v>
      </c>
      <c r="G113" t="str">
        <v>Gasoline</v>
      </c>
      <c r="H113" t="str">
        <v>536.0HP 5.5L 8 Cylinder Engine Gasoline Fuel</v>
      </c>
      <c r="I113" t="str">
        <v>7-Speed A/T</v>
      </c>
      <c r="J113" t="str">
        <v>Silver</v>
      </c>
      <c r="K113" t="str">
        <v>Black</v>
      </c>
      <c r="L113" t="str">
        <v>None reported</v>
      </c>
      <c r="M113">
        <v>0</v>
      </c>
      <c r="N113" t="str">
        <v>Yes</v>
      </c>
      <c r="O113" t="str">
        <v>$40,000</v>
      </c>
      <c r="P113">
        <v>34400</v>
      </c>
      <c r="Q113">
        <v>40000</v>
      </c>
      <c r="R113">
        <v>536</v>
      </c>
      <c r="S113">
        <v>5.5</v>
      </c>
      <c r="T113">
        <v>0</v>
      </c>
    </row>
    <row r="114" spans="1:20" x14ac:dyDescent="0.25">
      <c r="A114" t="str">
        <v>Mercedes-Benz</v>
      </c>
      <c r="B114" t="str">
        <v>AMG E 63 S 4MATIC</v>
      </c>
      <c r="C114">
        <v>2019</v>
      </c>
      <c r="D114">
        <v>20897.279900000001</v>
      </c>
      <c r="E114">
        <v>12985</v>
      </c>
      <c r="F114" t="str">
        <v>12,985 mi.</v>
      </c>
      <c r="G114" t="str">
        <v>Gasoline</v>
      </c>
      <c r="H114" t="str">
        <v>603.0HP 4.0L 8 Cylinder Engine Gasoline Fuel</v>
      </c>
      <c r="I114" t="str">
        <v>9-Speed A/T</v>
      </c>
      <c r="J114" t="str">
        <v>Gray</v>
      </c>
      <c r="K114" t="str">
        <v>Black</v>
      </c>
      <c r="L114" t="str">
        <v>At least 1 accident or damage reported</v>
      </c>
      <c r="M114">
        <v>1</v>
      </c>
      <c r="N114" t="str">
        <v>Yes</v>
      </c>
      <c r="O114" t="str">
        <v>$96,000</v>
      </c>
      <c r="P114">
        <v>82560</v>
      </c>
      <c r="Q114">
        <v>96000</v>
      </c>
      <c r="R114">
        <v>603</v>
      </c>
      <c r="S114">
        <v>4</v>
      </c>
      <c r="T114">
        <v>0</v>
      </c>
    </row>
    <row r="115" spans="1:20" x14ac:dyDescent="0.25">
      <c r="A115" t="str">
        <v>Mercedes-Benz</v>
      </c>
      <c r="B115" t="str">
        <v>E-Class E 350</v>
      </c>
      <c r="C115">
        <v>2012</v>
      </c>
      <c r="D115">
        <v>95916.664000000004</v>
      </c>
      <c r="E115">
        <v>59600</v>
      </c>
      <c r="F115" t="str">
        <v>59,600 mi.</v>
      </c>
      <c r="G115" t="str">
        <v>Gasoline</v>
      </c>
      <c r="H115" t="str">
        <v>302.0HP 3.5L V6 Cylinder Engine Gasoline Fuel</v>
      </c>
      <c r="I115" t="str">
        <v>Transmission w/Dual Shift Mode</v>
      </c>
      <c r="J115" t="str">
        <v>White</v>
      </c>
      <c r="K115" t="str">
        <v>Beige</v>
      </c>
      <c r="L115" t="str">
        <v>None reported</v>
      </c>
      <c r="M115">
        <v>0</v>
      </c>
      <c r="N115" t="str">
        <v>Yes</v>
      </c>
      <c r="O115" t="str">
        <v>$19,900</v>
      </c>
      <c r="P115">
        <v>17114</v>
      </c>
      <c r="Q115">
        <v>19900</v>
      </c>
      <c r="R115">
        <v>302</v>
      </c>
      <c r="S115">
        <v>3.5</v>
      </c>
      <c r="T115">
        <v>0</v>
      </c>
    </row>
    <row r="116" spans="1:20" x14ac:dyDescent="0.25">
      <c r="A116" t="str">
        <v>Mercedes-Benz</v>
      </c>
      <c r="B116" t="str">
        <v>GLS 450 Base 4MATIC</v>
      </c>
      <c r="C116">
        <v>2018</v>
      </c>
      <c r="D116">
        <v>101079.42672</v>
      </c>
      <c r="E116">
        <v>62808</v>
      </c>
      <c r="F116" t="str">
        <v>62,808 mi.</v>
      </c>
      <c r="G116" t="str">
        <v>Gasoline</v>
      </c>
      <c r="H116" t="str">
        <v>3.0 Liter DOHC Twin Turbo</v>
      </c>
      <c r="I116" t="str">
        <v>Automatic</v>
      </c>
      <c r="J116" t="str">
        <v>Black</v>
      </c>
      <c r="K116" t="str">
        <v>â€“</v>
      </c>
      <c r="L116" t="str">
        <v>At least 1 accident or damage reported</v>
      </c>
      <c r="M116">
        <v>1</v>
      </c>
      <c r="N116">
        <v>0</v>
      </c>
      <c r="O116" t="str">
        <v>$38,598</v>
      </c>
      <c r="P116">
        <v>33194.28</v>
      </c>
      <c r="Q116">
        <v>38598</v>
      </c>
      <c r="R116" t="e">
        <v>#VALUE!</v>
      </c>
      <c r="S116">
        <v>3</v>
      </c>
      <c r="T116">
        <v>0</v>
      </c>
    </row>
    <row r="117" spans="1:20" x14ac:dyDescent="0.25">
      <c r="A117" t="str">
        <v>Mercedes-Benz</v>
      </c>
      <c r="B117" t="str">
        <v>C-Class C 300 4MATIC Sport</v>
      </c>
      <c r="C117">
        <v>2013</v>
      </c>
      <c r="D117">
        <v>253318.16269999999</v>
      </c>
      <c r="E117">
        <v>157405</v>
      </c>
      <c r="F117" t="str">
        <v>157,405 mi.</v>
      </c>
      <c r="G117" t="str">
        <v>Gasoline</v>
      </c>
      <c r="H117" t="str">
        <v>248.0HP 3.5L V6 Cylinder Engine Gasoline Fuel</v>
      </c>
      <c r="I117" t="str">
        <v>A/T</v>
      </c>
      <c r="J117" t="str">
        <v>Black</v>
      </c>
      <c r="K117" t="str">
        <v>Black</v>
      </c>
      <c r="L117" t="str">
        <v>None reported</v>
      </c>
      <c r="M117">
        <v>0</v>
      </c>
      <c r="N117" t="str">
        <v>Yes</v>
      </c>
      <c r="O117" t="str">
        <v>$10,750</v>
      </c>
      <c r="P117">
        <v>9245</v>
      </c>
      <c r="Q117">
        <v>10750</v>
      </c>
      <c r="R117">
        <v>248</v>
      </c>
      <c r="S117">
        <v>3.5</v>
      </c>
      <c r="T117">
        <v>0</v>
      </c>
    </row>
    <row r="118" spans="1:20" x14ac:dyDescent="0.25">
      <c r="A118" t="str">
        <v>Mercedes-Benz</v>
      </c>
      <c r="B118" t="str">
        <v>S-Class S 560 4MATIC</v>
      </c>
      <c r="C118">
        <v>2018</v>
      </c>
      <c r="D118">
        <v>101645.91439999999</v>
      </c>
      <c r="E118">
        <v>63160</v>
      </c>
      <c r="F118" t="str">
        <v>63,160 mi.</v>
      </c>
      <c r="G118" t="str">
        <v>Gasoline</v>
      </c>
      <c r="H118" t="str">
        <v>463.0HP 4.0L 8 Cylinder Engine Gasoline Fuel</v>
      </c>
      <c r="I118" t="str">
        <v>A/T</v>
      </c>
      <c r="J118" t="str">
        <v>Black</v>
      </c>
      <c r="K118" t="str">
        <v>â€“</v>
      </c>
      <c r="L118" t="str">
        <v>At least 1 accident or damage reported</v>
      </c>
      <c r="M118">
        <v>1</v>
      </c>
      <c r="N118" t="str">
        <v>Yes</v>
      </c>
      <c r="O118" t="str">
        <v>$47,000</v>
      </c>
      <c r="P118">
        <v>40420</v>
      </c>
      <c r="Q118">
        <v>47000</v>
      </c>
      <c r="R118">
        <v>463</v>
      </c>
      <c r="S118">
        <v>4</v>
      </c>
      <c r="T118">
        <v>0</v>
      </c>
    </row>
    <row r="119" spans="1:20" x14ac:dyDescent="0.25">
      <c r="A119" t="str">
        <v>Mercedes-Benz</v>
      </c>
      <c r="B119" t="str">
        <v>S-Class S 63 AMG</v>
      </c>
      <c r="C119">
        <v>2015</v>
      </c>
      <c r="D119">
        <v>65822.005999999994</v>
      </c>
      <c r="E119">
        <v>40900</v>
      </c>
      <c r="F119" t="str">
        <v>40,900 mi.</v>
      </c>
      <c r="G119" t="str">
        <v>Gasoline</v>
      </c>
      <c r="H119" t="str">
        <v>577.0HP 5.5L 8 Cylinder Engine Gasoline Fuel</v>
      </c>
      <c r="I119" t="str">
        <v>7-Speed A/T</v>
      </c>
      <c r="J119" t="str">
        <v>White</v>
      </c>
      <c r="K119" t="str">
        <v>â€“</v>
      </c>
      <c r="L119" t="str">
        <v>None reported</v>
      </c>
      <c r="M119">
        <v>0</v>
      </c>
      <c r="N119" t="str">
        <v>Yes</v>
      </c>
      <c r="O119" t="str">
        <v>$59,750</v>
      </c>
      <c r="P119">
        <v>51385</v>
      </c>
      <c r="Q119">
        <v>59750</v>
      </c>
      <c r="R119">
        <v>577</v>
      </c>
      <c r="S119">
        <v>5.5</v>
      </c>
      <c r="T119">
        <v>0</v>
      </c>
    </row>
    <row r="120" spans="1:20" x14ac:dyDescent="0.25">
      <c r="A120" t="str">
        <v>Mercedes-Benz</v>
      </c>
      <c r="B120" t="str">
        <v>GL-Class GL 450</v>
      </c>
      <c r="C120">
        <v>2011</v>
      </c>
      <c r="D120">
        <v>181620.45636000001</v>
      </c>
      <c r="E120">
        <v>112854</v>
      </c>
      <c r="F120" t="str">
        <v>112,854 mi.</v>
      </c>
      <c r="G120" t="str">
        <v>Gasoline</v>
      </c>
      <c r="H120" t="str">
        <v>335.0HP 4.7L 8 Cylinder Engine Gasoline Fuel</v>
      </c>
      <c r="I120" t="str">
        <v>7-Speed A/T</v>
      </c>
      <c r="J120" t="str">
        <v>White</v>
      </c>
      <c r="K120" t="str">
        <v>Black</v>
      </c>
      <c r="L120" t="str">
        <v>None reported</v>
      </c>
      <c r="M120">
        <v>0</v>
      </c>
      <c r="N120" t="str">
        <v>Yes</v>
      </c>
      <c r="O120" t="str">
        <v>$11,999</v>
      </c>
      <c r="P120">
        <v>10319.14</v>
      </c>
      <c r="Q120">
        <v>11999</v>
      </c>
      <c r="R120">
        <v>335</v>
      </c>
      <c r="S120">
        <v>4.7</v>
      </c>
      <c r="T120">
        <v>0</v>
      </c>
    </row>
    <row r="121" spans="1:20" x14ac:dyDescent="0.25">
      <c r="A121" t="str">
        <v>Mercedes-Benz</v>
      </c>
      <c r="B121" t="str">
        <v>E-Class E 350</v>
      </c>
      <c r="C121">
        <v>2022</v>
      </c>
      <c r="D121">
        <v>22691.694</v>
      </c>
      <c r="E121">
        <v>14100</v>
      </c>
      <c r="F121" t="str">
        <v>14,100 mi.</v>
      </c>
      <c r="G121" t="str">
        <v>Gasoline</v>
      </c>
      <c r="H121" t="str">
        <v>255.0HP 2.0L 4 Cylinder Engine Gasoline Fuel</v>
      </c>
      <c r="I121" t="str">
        <v>9-Speed A/T</v>
      </c>
      <c r="J121" t="str">
        <v>Gray</v>
      </c>
      <c r="K121" t="str">
        <v>Black</v>
      </c>
      <c r="L121" t="str">
        <v>None reported</v>
      </c>
      <c r="M121">
        <v>0</v>
      </c>
      <c r="N121" t="str">
        <v>Yes</v>
      </c>
      <c r="O121" t="str">
        <v>$53,000</v>
      </c>
      <c r="P121">
        <v>45580</v>
      </c>
      <c r="Q121">
        <v>53000</v>
      </c>
      <c r="R121">
        <v>255</v>
      </c>
      <c r="S121">
        <v>2</v>
      </c>
      <c r="T121">
        <v>0</v>
      </c>
    </row>
    <row r="122" spans="1:20" x14ac:dyDescent="0.25">
      <c r="A122" t="str">
        <v>Mercedes-Benz</v>
      </c>
      <c r="B122" t="str">
        <v>CLA-Class CLA 250</v>
      </c>
      <c r="C122">
        <v>2016</v>
      </c>
      <c r="D122">
        <v>68799.285000000003</v>
      </c>
      <c r="E122">
        <v>42750</v>
      </c>
      <c r="F122" t="str">
        <v>42,750 mi.</v>
      </c>
      <c r="G122" t="str">
        <v>Gasoline</v>
      </c>
      <c r="H122" t="str">
        <v>208.0HP 2.0L 4 Cylinder Engine Gasoline Fuel</v>
      </c>
      <c r="I122" t="str">
        <v>Transmission w/Dual Shift Mode</v>
      </c>
      <c r="J122" t="str">
        <v>Black</v>
      </c>
      <c r="K122" t="str">
        <v>Black</v>
      </c>
      <c r="L122" t="str">
        <v>At least 1 accident or damage reported</v>
      </c>
      <c r="M122">
        <v>1</v>
      </c>
      <c r="N122" t="str">
        <v>Yes</v>
      </c>
      <c r="O122" t="str">
        <v>$22,999</v>
      </c>
      <c r="P122">
        <v>19779.14</v>
      </c>
      <c r="Q122">
        <v>22999</v>
      </c>
      <c r="R122">
        <v>208</v>
      </c>
      <c r="S122">
        <v>2</v>
      </c>
      <c r="T122">
        <v>0</v>
      </c>
    </row>
    <row r="123" spans="1:20" x14ac:dyDescent="0.25">
      <c r="A123" t="str">
        <v>Mercedes-Benz</v>
      </c>
      <c r="B123" t="str">
        <v>CLK-Class CLK 350</v>
      </c>
      <c r="C123">
        <v>2008</v>
      </c>
      <c r="D123">
        <v>149668.62</v>
      </c>
      <c r="E123">
        <v>93000</v>
      </c>
      <c r="F123" t="str">
        <v>93,000 mi.</v>
      </c>
      <c r="G123" t="str">
        <v>Gasoline</v>
      </c>
      <c r="H123" t="str">
        <v>268.0HP 3.5L V6 Cylinder Engine Gasoline Fuel</v>
      </c>
      <c r="I123" t="str">
        <v>7-Speed A/T</v>
      </c>
      <c r="J123" t="str">
        <v>White</v>
      </c>
      <c r="K123" t="str">
        <v>Beige</v>
      </c>
      <c r="L123" t="str">
        <v>At least 1 accident or damage reported</v>
      </c>
      <c r="M123">
        <v>1</v>
      </c>
      <c r="N123" t="str">
        <v>Yes</v>
      </c>
      <c r="O123" t="str">
        <v>$12,000</v>
      </c>
      <c r="P123">
        <v>10320</v>
      </c>
      <c r="Q123">
        <v>12000</v>
      </c>
      <c r="R123">
        <v>268</v>
      </c>
      <c r="S123">
        <v>3.5</v>
      </c>
      <c r="T123">
        <v>0</v>
      </c>
    </row>
    <row r="124" spans="1:20" x14ac:dyDescent="0.25">
      <c r="A124" t="str">
        <v>Mercedes-Benz</v>
      </c>
      <c r="B124" t="str">
        <v>Sprinter 2500</v>
      </c>
      <c r="C124">
        <v>2011</v>
      </c>
      <c r="D124">
        <v>193120.8</v>
      </c>
      <c r="E124">
        <v>120000</v>
      </c>
      <c r="F124" t="str">
        <v>120,000 mi.</v>
      </c>
      <c r="G124" t="str">
        <v>Diesel</v>
      </c>
      <c r="H124" t="str">
        <v>188.0HP 3.0L V6 Cylinder Engine Diesel Fuel</v>
      </c>
      <c r="I124" t="str">
        <v>5-Speed A/T</v>
      </c>
      <c r="J124" t="str">
        <v>Black</v>
      </c>
      <c r="K124" t="str">
        <v>Gray</v>
      </c>
      <c r="L124" t="str">
        <v>None reported</v>
      </c>
      <c r="M124">
        <v>0</v>
      </c>
      <c r="N124" t="str">
        <v>Yes</v>
      </c>
      <c r="O124" t="str">
        <v>$31,999</v>
      </c>
      <c r="P124">
        <v>27519.14</v>
      </c>
      <c r="Q124">
        <v>31999</v>
      </c>
      <c r="R124">
        <v>188</v>
      </c>
      <c r="S124">
        <v>3</v>
      </c>
      <c r="T124">
        <v>0</v>
      </c>
    </row>
    <row r="125" spans="1:20" x14ac:dyDescent="0.25">
      <c r="A125" t="str">
        <v>Mercedes-Benz</v>
      </c>
      <c r="B125" t="str">
        <v>S-Class S 580 4MATIC</v>
      </c>
      <c r="C125">
        <v>2022</v>
      </c>
      <c r="D125">
        <v>12823.22112</v>
      </c>
      <c r="E125">
        <v>7968</v>
      </c>
      <c r="F125" t="str">
        <v>7,968 mi.</v>
      </c>
      <c r="G125" t="str">
        <v>Hybrid</v>
      </c>
      <c r="H125" t="str">
        <v>496.0HP 4.0L 8 Cylinder Engine Gasoline/Mild Electric Hybrid</v>
      </c>
      <c r="I125" t="str">
        <v>9-Speed A/T</v>
      </c>
      <c r="J125" t="str">
        <v>White</v>
      </c>
      <c r="K125" t="str">
        <v>White</v>
      </c>
      <c r="L125" t="str">
        <v>None reported</v>
      </c>
      <c r="M125">
        <v>0</v>
      </c>
      <c r="N125" t="str">
        <v>Yes</v>
      </c>
      <c r="O125" t="str">
        <v>$104,999</v>
      </c>
      <c r="P125">
        <v>90299.14</v>
      </c>
      <c r="Q125">
        <v>104999</v>
      </c>
      <c r="R125">
        <v>496</v>
      </c>
      <c r="S125">
        <v>4</v>
      </c>
      <c r="T125">
        <v>0</v>
      </c>
    </row>
    <row r="126" spans="1:20" x14ac:dyDescent="0.25">
      <c r="A126" t="str">
        <v>Mercedes-Benz</v>
      </c>
      <c r="B126" t="str">
        <v>E-Class E 550</v>
      </c>
      <c r="C126">
        <v>2017</v>
      </c>
      <c r="D126">
        <v>90123.04</v>
      </c>
      <c r="E126">
        <v>56000</v>
      </c>
      <c r="F126" t="str">
        <v>56,000 mi.</v>
      </c>
      <c r="G126" t="str">
        <v>Gasoline</v>
      </c>
      <c r="H126" t="str">
        <v>402.0HP 4.7L 8 Cylinder Engine Gasoline Fuel</v>
      </c>
      <c r="I126" t="str">
        <v>Transmission w/Dual Shift Mode</v>
      </c>
      <c r="J126" t="str">
        <v>Gray</v>
      </c>
      <c r="K126" t="str">
        <v>White</v>
      </c>
      <c r="L126" t="str">
        <v>None reported</v>
      </c>
      <c r="M126">
        <v>0</v>
      </c>
      <c r="N126" t="str">
        <v>Yes</v>
      </c>
      <c r="O126" t="str">
        <v>$35,750</v>
      </c>
      <c r="P126">
        <v>30745</v>
      </c>
      <c r="Q126">
        <v>35750</v>
      </c>
      <c r="R126">
        <v>402</v>
      </c>
      <c r="S126">
        <v>4.7</v>
      </c>
      <c r="T126">
        <v>0</v>
      </c>
    </row>
    <row r="127" spans="1:20" x14ac:dyDescent="0.25">
      <c r="A127" t="str">
        <v>Mercedes-Benz</v>
      </c>
      <c r="B127" t="str">
        <v>E-Class E 300 4MATIC</v>
      </c>
      <c r="C127">
        <v>2017</v>
      </c>
      <c r="D127">
        <v>49889.54</v>
      </c>
      <c r="E127">
        <v>31000</v>
      </c>
      <c r="F127" t="str">
        <v>31,000 mi.</v>
      </c>
      <c r="G127" t="str">
        <v>Gasoline</v>
      </c>
      <c r="H127" t="str">
        <v>241.0HP 2.0L 4 Cylinder Engine Gasoline Fuel</v>
      </c>
      <c r="I127" t="str">
        <v>A/T</v>
      </c>
      <c r="J127" t="str">
        <v>Blue</v>
      </c>
      <c r="K127" t="str">
        <v>White</v>
      </c>
      <c r="L127" t="str">
        <v>At least 1 accident or damage reported</v>
      </c>
      <c r="M127">
        <v>1</v>
      </c>
      <c r="N127" t="str">
        <v>Yes</v>
      </c>
      <c r="O127" t="str">
        <v>$38,000</v>
      </c>
      <c r="P127">
        <v>32680</v>
      </c>
      <c r="Q127">
        <v>38000</v>
      </c>
      <c r="R127">
        <v>241</v>
      </c>
      <c r="S127">
        <v>2</v>
      </c>
      <c r="T127">
        <v>0</v>
      </c>
    </row>
    <row r="128" spans="1:20" x14ac:dyDescent="0.25">
      <c r="A128" t="str">
        <v>Mercedes-Benz</v>
      </c>
      <c r="B128" t="str">
        <v>SLK-Class SLK 350</v>
      </c>
      <c r="C128">
        <v>2012</v>
      </c>
      <c r="D128">
        <v>70810.960000000006</v>
      </c>
      <c r="E128">
        <v>44000</v>
      </c>
      <c r="F128" t="str">
        <v>44,000 mi.</v>
      </c>
      <c r="G128" t="str">
        <v>Gasoline</v>
      </c>
      <c r="H128" t="str">
        <v>302.0HP 3.5L V6 Cylinder Engine Gasoline Fuel</v>
      </c>
      <c r="I128" t="str">
        <v>Transmission w/Dual Shift Mode</v>
      </c>
      <c r="J128" t="str">
        <v>Gray</v>
      </c>
      <c r="K128" t="str">
        <v>White</v>
      </c>
      <c r="L128" t="str">
        <v>At least 1 accident or damage reported</v>
      </c>
      <c r="M128">
        <v>1</v>
      </c>
      <c r="N128" t="str">
        <v>Yes</v>
      </c>
      <c r="O128" t="str">
        <v>$22,222</v>
      </c>
      <c r="P128">
        <v>19110.919999999998</v>
      </c>
      <c r="Q128">
        <v>22222</v>
      </c>
      <c r="R128">
        <v>302</v>
      </c>
      <c r="S128">
        <v>3.5</v>
      </c>
      <c r="T128">
        <v>0</v>
      </c>
    </row>
    <row r="129" spans="1:20" x14ac:dyDescent="0.25">
      <c r="A129" t="str">
        <v>Mercedes-Benz</v>
      </c>
      <c r="B129" t="str">
        <v>E-Class E 400 4MATIC</v>
      </c>
      <c r="C129">
        <v>2018</v>
      </c>
      <c r="D129">
        <v>36303.491719999998</v>
      </c>
      <c r="E129">
        <v>22558</v>
      </c>
      <c r="F129" t="str">
        <v>22,558 mi.</v>
      </c>
      <c r="G129" t="str">
        <v>Gasoline</v>
      </c>
      <c r="H129" t="str">
        <v>3.0L V6 24V GDI DOHC Twin Turbo</v>
      </c>
      <c r="I129" t="str">
        <v>9-Speed Automatic</v>
      </c>
      <c r="J129" t="str">
        <v>Black</v>
      </c>
      <c r="K129" t="str">
        <v>Black</v>
      </c>
      <c r="L129" t="str">
        <v>None reported</v>
      </c>
      <c r="M129">
        <v>0</v>
      </c>
      <c r="N129" t="str">
        <v>Yes</v>
      </c>
      <c r="O129" t="str">
        <v>$47,645</v>
      </c>
      <c r="P129">
        <v>40974.699999999997</v>
      </c>
      <c r="Q129">
        <v>47645</v>
      </c>
      <c r="R129" t="e">
        <v>#VALUE!</v>
      </c>
      <c r="S129" t="e">
        <v>#VALUE!</v>
      </c>
      <c r="T129">
        <v>0</v>
      </c>
    </row>
    <row r="130" spans="1:20" x14ac:dyDescent="0.25">
      <c r="A130" t="str">
        <v>Mercedes-Benz</v>
      </c>
      <c r="B130" t="str">
        <v>Metris Base</v>
      </c>
      <c r="C130">
        <v>2021</v>
      </c>
      <c r="D130">
        <v>3675.7325599999999</v>
      </c>
      <c r="E130">
        <v>2284</v>
      </c>
      <c r="F130" t="str">
        <v>2,284 mi.</v>
      </c>
      <c r="G130" t="str">
        <v>Gasoline</v>
      </c>
      <c r="H130" t="str">
        <v>2.0L I4 16V GDI DOHC Turbo</v>
      </c>
      <c r="I130" t="str">
        <v>9-Speed Automatic</v>
      </c>
      <c r="J130" t="str">
        <v>Black</v>
      </c>
      <c r="K130" t="str">
        <v>Tan</v>
      </c>
      <c r="L130" t="str">
        <v>None reported</v>
      </c>
      <c r="M130">
        <v>0</v>
      </c>
      <c r="N130" t="str">
        <v>Yes</v>
      </c>
      <c r="O130" t="str">
        <v>$157,500</v>
      </c>
      <c r="P130">
        <v>135450</v>
      </c>
      <c r="Q130">
        <v>157500</v>
      </c>
      <c r="R130" t="e">
        <v>#VALUE!</v>
      </c>
      <c r="S130" t="e">
        <v>#VALUE!</v>
      </c>
      <c r="T130">
        <v>0</v>
      </c>
    </row>
    <row r="131" spans="1:20" x14ac:dyDescent="0.25">
      <c r="A131" t="str">
        <v>Mercedes-Benz</v>
      </c>
      <c r="B131" t="str">
        <v>CLA-Class CLA 250</v>
      </c>
      <c r="C131">
        <v>2015</v>
      </c>
      <c r="D131">
        <v>123521.67302</v>
      </c>
      <c r="E131">
        <v>76753</v>
      </c>
      <c r="F131" t="str">
        <v>76,753 mi.</v>
      </c>
      <c r="G131" t="str">
        <v>Gasoline</v>
      </c>
      <c r="H131" t="str">
        <v>208.0HP 2.0L 4 Cylinder Engine Gasoline Fuel</v>
      </c>
      <c r="I131" t="str">
        <v>A/T</v>
      </c>
      <c r="J131" t="str">
        <v>Red</v>
      </c>
      <c r="K131" t="str">
        <v>Black</v>
      </c>
      <c r="L131" t="str">
        <v>At least 1 accident or damage reported</v>
      </c>
      <c r="M131">
        <v>1</v>
      </c>
      <c r="N131" t="str">
        <v>Yes</v>
      </c>
      <c r="O131" t="str">
        <v>$15,999</v>
      </c>
      <c r="P131">
        <v>13759.14</v>
      </c>
      <c r="Q131">
        <v>15999</v>
      </c>
      <c r="R131">
        <v>208</v>
      </c>
      <c r="S131">
        <v>2</v>
      </c>
      <c r="T131">
        <v>0</v>
      </c>
    </row>
    <row r="132" spans="1:20" x14ac:dyDescent="0.25">
      <c r="A132" t="str">
        <v>Mercedes-Benz</v>
      </c>
      <c r="B132" t="str">
        <v>Metris Base</v>
      </c>
      <c r="C132">
        <v>2019</v>
      </c>
      <c r="D132">
        <v>16898.07</v>
      </c>
      <c r="E132">
        <v>10500</v>
      </c>
      <c r="F132" t="str">
        <v>10,500 mi.</v>
      </c>
      <c r="G132" t="str">
        <v>Gasoline</v>
      </c>
      <c r="H132" t="str">
        <v>208.0HP 2.0L 4 Cylinder Engine Gasoline Fuel</v>
      </c>
      <c r="I132" t="str">
        <v>A/T</v>
      </c>
      <c r="J132" t="str">
        <v>Black</v>
      </c>
      <c r="K132" t="str">
        <v>Brown</v>
      </c>
      <c r="L132" t="str">
        <v>None reported</v>
      </c>
      <c r="M132">
        <v>0</v>
      </c>
      <c r="N132" t="str">
        <v>Yes</v>
      </c>
      <c r="O132" t="str">
        <v>$79,500</v>
      </c>
      <c r="P132">
        <v>68370</v>
      </c>
      <c r="Q132">
        <v>79500</v>
      </c>
      <c r="R132">
        <v>208</v>
      </c>
      <c r="S132">
        <v>2</v>
      </c>
      <c r="T132">
        <v>0</v>
      </c>
    </row>
    <row r="133" spans="1:20" x14ac:dyDescent="0.25">
      <c r="A133" t="str">
        <v>Mercedes-Benz</v>
      </c>
      <c r="B133" t="str">
        <v>E-Class E 350 4MATIC</v>
      </c>
      <c r="C133">
        <v>2011</v>
      </c>
      <c r="D133">
        <v>320258.65999999997</v>
      </c>
      <c r="E133">
        <v>199000</v>
      </c>
      <c r="F133" t="str">
        <v>199,000 mi.</v>
      </c>
      <c r="G133" t="str">
        <v>Gasoline</v>
      </c>
      <c r="H133" t="str">
        <v>268.0HP 3.5L V6 Cylinder Engine Gasoline Fuel</v>
      </c>
      <c r="I133" t="str">
        <v>7-Speed A/T</v>
      </c>
      <c r="J133" t="str">
        <v>Silver</v>
      </c>
      <c r="K133" t="str">
        <v>Black</v>
      </c>
      <c r="L133" t="str">
        <v>None reported</v>
      </c>
      <c r="M133">
        <v>0</v>
      </c>
      <c r="N133" t="str">
        <v>Yes</v>
      </c>
      <c r="O133" t="str">
        <v>$9,250</v>
      </c>
      <c r="P133">
        <v>7955</v>
      </c>
      <c r="Q133">
        <v>9250</v>
      </c>
      <c r="R133">
        <v>268</v>
      </c>
      <c r="S133">
        <v>3.5</v>
      </c>
      <c r="T133">
        <v>0</v>
      </c>
    </row>
    <row r="134" spans="1:20" x14ac:dyDescent="0.25">
      <c r="A134" t="str">
        <v>Mercedes-Benz</v>
      </c>
      <c r="B134" t="str">
        <v>Sprinter Normal Roof</v>
      </c>
      <c r="C134">
        <v>2013</v>
      </c>
      <c r="D134">
        <v>63968.046320000001</v>
      </c>
      <c r="E134">
        <v>39748</v>
      </c>
      <c r="F134" t="str">
        <v>39,748 mi.</v>
      </c>
      <c r="G134" t="str">
        <v>Diesel</v>
      </c>
      <c r="H134" t="str">
        <v>188.0HP 3.0L V6 Cylinder Engine Diesel Fuel</v>
      </c>
      <c r="I134" t="str">
        <v>A/T</v>
      </c>
      <c r="J134" t="str">
        <v>Silver</v>
      </c>
      <c r="K134" t="str">
        <v>Black</v>
      </c>
      <c r="L134" t="str">
        <v>At least 1 accident or damage reported</v>
      </c>
      <c r="M134">
        <v>1</v>
      </c>
      <c r="N134" t="str">
        <v>Yes</v>
      </c>
      <c r="O134" t="str">
        <v>$54,995</v>
      </c>
      <c r="P134">
        <v>47295.7</v>
      </c>
      <c r="Q134">
        <v>54995</v>
      </c>
      <c r="R134">
        <v>188</v>
      </c>
      <c r="S134">
        <v>3</v>
      </c>
      <c r="T134">
        <v>0</v>
      </c>
    </row>
    <row r="135" spans="1:20" x14ac:dyDescent="0.25">
      <c r="A135" t="str">
        <v>Mercedes-Benz</v>
      </c>
      <c r="B135" t="str">
        <v>GLA 250 Base 4MATIC</v>
      </c>
      <c r="C135">
        <v>2018</v>
      </c>
      <c r="D135">
        <v>91053.238519999999</v>
      </c>
      <c r="E135">
        <v>56578</v>
      </c>
      <c r="F135" t="str">
        <v>56,578 mi.</v>
      </c>
      <c r="G135" t="str">
        <v>E85 Flex Fuel</v>
      </c>
      <c r="H135" t="str">
        <v>208.0HP 2.0L 4 Cylinder Engine Flex Fuel Capability</v>
      </c>
      <c r="I135" t="str">
        <v>7-Speed A/T</v>
      </c>
      <c r="J135" t="str">
        <v>White</v>
      </c>
      <c r="K135" t="str">
        <v>Black</v>
      </c>
      <c r="L135" t="str">
        <v>None reported</v>
      </c>
      <c r="M135">
        <v>0</v>
      </c>
      <c r="N135" t="str">
        <v>Yes</v>
      </c>
      <c r="O135" t="str">
        <v>$20,900</v>
      </c>
      <c r="P135">
        <v>17974</v>
      </c>
      <c r="Q135">
        <v>20900</v>
      </c>
      <c r="R135">
        <v>208</v>
      </c>
      <c r="S135">
        <v>2</v>
      </c>
      <c r="T135">
        <v>0</v>
      </c>
    </row>
    <row r="136" spans="1:20" x14ac:dyDescent="0.25">
      <c r="A136" t="str">
        <v>Mercedes-Benz</v>
      </c>
      <c r="B136" t="str">
        <v>Sprinter High Roof</v>
      </c>
      <c r="C136">
        <v>2015</v>
      </c>
      <c r="D136">
        <v>177027.4</v>
      </c>
      <c r="E136">
        <v>110000</v>
      </c>
      <c r="F136" t="str">
        <v>110,000 mi.</v>
      </c>
      <c r="G136" t="str">
        <v>Diesel</v>
      </c>
      <c r="H136" t="str">
        <v>188.0HP 3.0L V6 Cylinder Engine Diesel Fuel</v>
      </c>
      <c r="I136" t="str">
        <v>A/T</v>
      </c>
      <c r="J136" t="str">
        <v>White</v>
      </c>
      <c r="K136" t="str">
        <v>Gray</v>
      </c>
      <c r="L136" t="str">
        <v>None reported</v>
      </c>
      <c r="M136">
        <v>0</v>
      </c>
      <c r="N136" t="str">
        <v>Yes</v>
      </c>
      <c r="O136" t="str">
        <v>$29,000</v>
      </c>
      <c r="P136">
        <v>24940</v>
      </c>
      <c r="Q136">
        <v>29000</v>
      </c>
      <c r="R136">
        <v>188</v>
      </c>
      <c r="S136">
        <v>3</v>
      </c>
      <c r="T136">
        <v>0</v>
      </c>
    </row>
    <row r="137" spans="1:20" x14ac:dyDescent="0.25">
      <c r="A137" t="str">
        <v>Mercedes-Benz</v>
      </c>
      <c r="B137" t="str">
        <v>E-Class E 400 4MATIC</v>
      </c>
      <c r="C137">
        <v>2018</v>
      </c>
      <c r="D137">
        <v>72746.996020000006</v>
      </c>
      <c r="E137">
        <v>45203</v>
      </c>
      <c r="F137" t="str">
        <v>45,203 mi.</v>
      </c>
      <c r="G137" t="str">
        <v>Gasoline</v>
      </c>
      <c r="H137" t="str">
        <v>3.0L V6 24V GDI DOHC Twin Turbo</v>
      </c>
      <c r="I137" t="str">
        <v>9-Speed Automatic</v>
      </c>
      <c r="J137" t="str">
        <v>White</v>
      </c>
      <c r="K137" t="str">
        <v>Saddle Brown</v>
      </c>
      <c r="L137" t="str">
        <v>None reported</v>
      </c>
      <c r="M137">
        <v>0</v>
      </c>
      <c r="N137" t="str">
        <v>Yes</v>
      </c>
      <c r="O137" t="str">
        <v>$39,853</v>
      </c>
      <c r="P137">
        <v>34273.58</v>
      </c>
      <c r="Q137">
        <v>39853</v>
      </c>
      <c r="R137" t="e">
        <v>#VALUE!</v>
      </c>
      <c r="S137" t="e">
        <v>#VALUE!</v>
      </c>
      <c r="T137">
        <v>0</v>
      </c>
    </row>
    <row r="138" spans="1:20" x14ac:dyDescent="0.25">
      <c r="A138" t="str">
        <v>Mercedes-Benz</v>
      </c>
      <c r="B138" t="str">
        <v>CLA-Class CLA 250</v>
      </c>
      <c r="C138">
        <v>2014</v>
      </c>
      <c r="D138">
        <v>122583.4278</v>
      </c>
      <c r="E138">
        <v>76170</v>
      </c>
      <c r="F138" t="str">
        <v>76,170 mi.</v>
      </c>
      <c r="G138" t="str">
        <v>Gasoline</v>
      </c>
      <c r="H138" t="str">
        <v>208.0HP 2.0L 4 Cylinder Engine Gasoline Fuel</v>
      </c>
      <c r="I138" t="str">
        <v>Transmission w/Dual Shift Mode</v>
      </c>
      <c r="J138" t="str">
        <v>Gray</v>
      </c>
      <c r="K138" t="str">
        <v>Black</v>
      </c>
      <c r="L138" t="str">
        <v>At least 1 accident or damage reported</v>
      </c>
      <c r="M138">
        <v>1</v>
      </c>
      <c r="N138" t="str">
        <v>Yes</v>
      </c>
      <c r="O138" t="str">
        <v>$16,500</v>
      </c>
      <c r="P138">
        <v>14190</v>
      </c>
      <c r="Q138">
        <v>16500</v>
      </c>
      <c r="R138">
        <v>208</v>
      </c>
      <c r="S138">
        <v>2</v>
      </c>
      <c r="T138">
        <v>0</v>
      </c>
    </row>
    <row r="139" spans="1:20" x14ac:dyDescent="0.25">
      <c r="A139" t="str">
        <v>Mercedes-Benz</v>
      </c>
      <c r="B139" t="str">
        <v>AMG GT 53 Base</v>
      </c>
      <c r="C139">
        <v>2020</v>
      </c>
      <c r="D139">
        <v>35405.480000000003</v>
      </c>
      <c r="E139">
        <v>22000</v>
      </c>
      <c r="F139" t="str">
        <v>22,000 mi.</v>
      </c>
      <c r="G139" t="str">
        <v>Hybrid</v>
      </c>
      <c r="H139" t="str">
        <v>429.0HP 3.0L Straight 6 Cylinder Engine Gasoline/Mild Electric Hybrid</v>
      </c>
      <c r="I139" t="str">
        <v>9-Speed A/T</v>
      </c>
      <c r="J139" t="str">
        <v>Gray</v>
      </c>
      <c r="K139" t="str">
        <v>Black</v>
      </c>
      <c r="L139" t="str">
        <v>None reported</v>
      </c>
      <c r="M139">
        <v>0</v>
      </c>
      <c r="N139" t="str">
        <v>Yes</v>
      </c>
      <c r="O139" t="str">
        <v>$83,999</v>
      </c>
      <c r="P139">
        <v>72239.14</v>
      </c>
      <c r="Q139">
        <v>83999</v>
      </c>
      <c r="R139">
        <v>429</v>
      </c>
      <c r="S139">
        <v>3</v>
      </c>
      <c r="T139">
        <v>0</v>
      </c>
    </row>
    <row r="140" spans="1:20" x14ac:dyDescent="0.25">
      <c r="A140" t="str">
        <v>Mercedes-Benz</v>
      </c>
      <c r="B140" t="str">
        <v>E-Class E 400</v>
      </c>
      <c r="C140">
        <v>2016</v>
      </c>
      <c r="D140">
        <v>123919.18</v>
      </c>
      <c r="E140">
        <v>77000</v>
      </c>
      <c r="F140" t="str">
        <v>77,000 mi.</v>
      </c>
      <c r="G140" t="str">
        <v>Gasoline</v>
      </c>
      <c r="H140" t="str">
        <v>329.0HP 3.0L V6 Cylinder Engine Gasoline Fuel</v>
      </c>
      <c r="I140" t="str">
        <v>7-Speed A/T</v>
      </c>
      <c r="J140" t="str">
        <v>White</v>
      </c>
      <c r="K140" t="str">
        <v>Beige</v>
      </c>
      <c r="L140" t="str">
        <v>At least 1 accident or damage reported</v>
      </c>
      <c r="M140">
        <v>1</v>
      </c>
      <c r="N140" t="str">
        <v>Yes</v>
      </c>
      <c r="O140" t="str">
        <v>$24,000</v>
      </c>
      <c r="P140">
        <v>20640</v>
      </c>
      <c r="Q140">
        <v>24000</v>
      </c>
      <c r="R140">
        <v>329</v>
      </c>
      <c r="S140">
        <v>3</v>
      </c>
      <c r="T140">
        <v>0</v>
      </c>
    </row>
    <row r="141" spans="1:20" x14ac:dyDescent="0.25">
      <c r="A141" t="str">
        <v>Mercedes-Benz</v>
      </c>
      <c r="B141" t="str">
        <v>E-Class E 350 4MATIC</v>
      </c>
      <c r="C141">
        <v>2008</v>
      </c>
      <c r="D141">
        <v>147898.34599999999</v>
      </c>
      <c r="E141">
        <v>91900</v>
      </c>
      <c r="F141" t="str">
        <v>91,900 mi.</v>
      </c>
      <c r="G141" t="str">
        <v>Gasoline</v>
      </c>
      <c r="H141" t="str">
        <v>268.0HP 3.5L V6 Cylinder Engine Gasoline Fuel</v>
      </c>
      <c r="I141" t="str">
        <v>5-Speed A/T</v>
      </c>
      <c r="J141" t="str">
        <v>Black</v>
      </c>
      <c r="K141" t="str">
        <v>Black</v>
      </c>
      <c r="L141" t="str">
        <v>None reported</v>
      </c>
      <c r="M141">
        <v>0</v>
      </c>
      <c r="N141" t="str">
        <v>Yes</v>
      </c>
      <c r="O141" t="str">
        <v>$8,900</v>
      </c>
      <c r="P141">
        <v>7654</v>
      </c>
      <c r="Q141">
        <v>8900</v>
      </c>
      <c r="R141">
        <v>268</v>
      </c>
      <c r="S141">
        <v>3.5</v>
      </c>
      <c r="T141">
        <v>0</v>
      </c>
    </row>
    <row r="142" spans="1:20" x14ac:dyDescent="0.25">
      <c r="A142" t="str">
        <v>Mercedes-Benz</v>
      </c>
      <c r="B142" t="str">
        <v>SL-Class SL 550</v>
      </c>
      <c r="C142">
        <v>2013</v>
      </c>
      <c r="D142">
        <v>116677.15</v>
      </c>
      <c r="E142">
        <v>72500</v>
      </c>
      <c r="F142" t="str">
        <v>72,500 mi.</v>
      </c>
      <c r="G142" t="str">
        <v>Gasoline</v>
      </c>
      <c r="H142" t="str">
        <v>429.0HP 4.6L 8 Cylinder Engine Gasoline Fuel</v>
      </c>
      <c r="I142" t="str">
        <v>7-Speed A/T</v>
      </c>
      <c r="J142" t="str">
        <v>Black</v>
      </c>
      <c r="K142" t="str">
        <v>Beige</v>
      </c>
      <c r="L142" t="str">
        <v>None reported</v>
      </c>
      <c r="M142">
        <v>0</v>
      </c>
      <c r="N142" t="str">
        <v>Yes</v>
      </c>
      <c r="O142" t="str">
        <v>$31,450</v>
      </c>
      <c r="P142">
        <v>27047</v>
      </c>
      <c r="Q142">
        <v>31450</v>
      </c>
      <c r="R142">
        <v>429</v>
      </c>
      <c r="S142">
        <v>4.5999999999999996</v>
      </c>
      <c r="T142">
        <v>0</v>
      </c>
    </row>
    <row r="143" spans="1:20" x14ac:dyDescent="0.25">
      <c r="A143" t="str">
        <v>Mercedes-Benz</v>
      </c>
      <c r="B143" t="str">
        <v>E-Class E 350 4MATIC</v>
      </c>
      <c r="C143">
        <v>2010</v>
      </c>
      <c r="D143">
        <v>43452.18</v>
      </c>
      <c r="E143">
        <v>27000</v>
      </c>
      <c r="F143" t="str">
        <v>27,000 mi.</v>
      </c>
      <c r="G143" t="str">
        <v>Gasoline</v>
      </c>
      <c r="H143" t="str">
        <v>268.0HP 3.5L V6 Cylinder Engine Gasoline Fuel</v>
      </c>
      <c r="I143" t="str">
        <v>7-Speed A/T</v>
      </c>
      <c r="J143" t="str">
        <v>Black</v>
      </c>
      <c r="K143" t="str">
        <v>Black</v>
      </c>
      <c r="L143" t="str">
        <v>None reported</v>
      </c>
      <c r="M143">
        <v>0</v>
      </c>
      <c r="N143" t="str">
        <v>Yes</v>
      </c>
      <c r="O143" t="str">
        <v>$22,500</v>
      </c>
      <c r="P143">
        <v>19350</v>
      </c>
      <c r="Q143">
        <v>22500</v>
      </c>
      <c r="R143">
        <v>268</v>
      </c>
      <c r="S143">
        <v>3.5</v>
      </c>
      <c r="T143">
        <v>0</v>
      </c>
    </row>
    <row r="144" spans="1:20" x14ac:dyDescent="0.25">
      <c r="A144" t="str">
        <v>Mercedes-Benz</v>
      </c>
      <c r="B144" t="str">
        <v>E-Class E 350</v>
      </c>
      <c r="C144">
        <v>2014</v>
      </c>
      <c r="D144">
        <v>88513.7</v>
      </c>
      <c r="E144">
        <v>55000</v>
      </c>
      <c r="F144" t="str">
        <v>55,000 mi.</v>
      </c>
      <c r="G144" t="str">
        <v>Gasoline</v>
      </c>
      <c r="H144" t="str">
        <v>302.0HP 3.5L V6 Cylinder Engine Gasoline Fuel</v>
      </c>
      <c r="I144" t="str">
        <v>A/T</v>
      </c>
      <c r="J144" t="str">
        <v>Black</v>
      </c>
      <c r="K144" t="str">
        <v>Black</v>
      </c>
      <c r="L144" t="str">
        <v>None reported</v>
      </c>
      <c r="M144">
        <v>0</v>
      </c>
      <c r="N144" t="str">
        <v>Yes</v>
      </c>
      <c r="O144" t="str">
        <v>$19,250</v>
      </c>
      <c r="P144">
        <v>16555</v>
      </c>
      <c r="Q144">
        <v>19250</v>
      </c>
      <c r="R144">
        <v>302</v>
      </c>
      <c r="S144">
        <v>3.5</v>
      </c>
      <c r="T144">
        <v>0</v>
      </c>
    </row>
    <row r="145" spans="1:20" x14ac:dyDescent="0.25">
      <c r="A145" t="str">
        <v>Mercedes-Benz</v>
      </c>
      <c r="B145" t="str">
        <v>G-Class G 550 4MATIC</v>
      </c>
      <c r="C145">
        <v>2017</v>
      </c>
      <c r="D145">
        <v>37257.83034</v>
      </c>
      <c r="E145">
        <v>23151</v>
      </c>
      <c r="F145" t="str">
        <v>23,151 mi.</v>
      </c>
      <c r="G145" t="str">
        <v>Gasoline</v>
      </c>
      <c r="H145" t="str">
        <v>416.0HP 4.0L 8 Cylinder Engine Gasoline Fuel</v>
      </c>
      <c r="I145" t="str">
        <v>7-Speed A/T</v>
      </c>
      <c r="J145" t="str">
        <v>Gray</v>
      </c>
      <c r="K145" t="str">
        <v>Black</v>
      </c>
      <c r="L145" t="str">
        <v>None reported</v>
      </c>
      <c r="M145">
        <v>0</v>
      </c>
      <c r="N145" t="str">
        <v>Yes</v>
      </c>
      <c r="O145" t="str">
        <v>$84,500</v>
      </c>
      <c r="P145">
        <v>72670</v>
      </c>
      <c r="Q145">
        <v>84500</v>
      </c>
      <c r="R145">
        <v>416</v>
      </c>
      <c r="S145">
        <v>4</v>
      </c>
      <c r="T145">
        <v>0</v>
      </c>
    </row>
    <row r="146" spans="1:20" x14ac:dyDescent="0.25">
      <c r="A146" t="str">
        <v>Mercedes-Benz</v>
      </c>
      <c r="B146" t="str">
        <v>AMG C 63 Base</v>
      </c>
      <c r="C146">
        <v>2017</v>
      </c>
      <c r="D146">
        <v>45703.646659999999</v>
      </c>
      <c r="E146">
        <v>28399</v>
      </c>
      <c r="F146" t="str">
        <v>28,399 mi.</v>
      </c>
      <c r="G146" t="str">
        <v>Gasoline</v>
      </c>
      <c r="H146" t="str">
        <v>469.0HP 4.0L 8 Cylinder Engine Gasoline Fuel</v>
      </c>
      <c r="I146" t="str">
        <v>7-Speed A/T</v>
      </c>
      <c r="J146" t="str">
        <v>Gray</v>
      </c>
      <c r="K146" t="str">
        <v>Black</v>
      </c>
      <c r="L146" t="str">
        <v>None reported</v>
      </c>
      <c r="M146">
        <v>0</v>
      </c>
      <c r="N146" t="str">
        <v>Yes</v>
      </c>
      <c r="O146" t="str">
        <v>$55,600</v>
      </c>
      <c r="P146">
        <v>47816</v>
      </c>
      <c r="Q146">
        <v>55600</v>
      </c>
      <c r="R146">
        <v>469</v>
      </c>
      <c r="S146">
        <v>4</v>
      </c>
      <c r="T146">
        <v>0</v>
      </c>
    </row>
    <row r="147" spans="1:20" x14ac:dyDescent="0.25">
      <c r="A147" t="str">
        <v>Mercedes-Benz</v>
      </c>
      <c r="B147" t="str">
        <v>Metris Base</v>
      </c>
      <c r="C147">
        <v>2020</v>
      </c>
      <c r="D147">
        <v>1649.5735</v>
      </c>
      <c r="E147">
        <v>1025</v>
      </c>
      <c r="F147" t="str">
        <v>1,025 mi.</v>
      </c>
      <c r="G147" t="str">
        <v>Gasoline</v>
      </c>
      <c r="H147" t="str">
        <v>2.0L I4 16V GDI DOHC Turbo</v>
      </c>
      <c r="I147" t="str">
        <v>7-Speed Automatic</v>
      </c>
      <c r="J147" t="str">
        <v>Black</v>
      </c>
      <c r="K147" t="str">
        <v>Beige</v>
      </c>
      <c r="L147" t="str">
        <v>None reported</v>
      </c>
      <c r="M147">
        <v>0</v>
      </c>
      <c r="N147" t="str">
        <v>Yes</v>
      </c>
      <c r="O147" t="str">
        <v>$299,000</v>
      </c>
      <c r="P147">
        <v>257140</v>
      </c>
      <c r="Q147">
        <v>299000</v>
      </c>
      <c r="R147" t="e">
        <v>#VALUE!</v>
      </c>
      <c r="S147" t="e">
        <v>#VALUE!</v>
      </c>
      <c r="T147">
        <v>0</v>
      </c>
    </row>
    <row r="148" spans="1:20" x14ac:dyDescent="0.25">
      <c r="A148" t="str">
        <v>Mercedes-Benz</v>
      </c>
      <c r="B148" t="str">
        <v>Maybach S 580 4MATIC</v>
      </c>
      <c r="C148">
        <v>2022</v>
      </c>
      <c r="D148">
        <v>7660.4583999999995</v>
      </c>
      <c r="E148">
        <v>4760</v>
      </c>
      <c r="F148" t="str">
        <v>4,760 mi.</v>
      </c>
      <c r="G148" t="str">
        <v>Gasoline</v>
      </c>
      <c r="H148" t="str">
        <v>4.0L V8 32V GDI DOHC Twin Turbo</v>
      </c>
      <c r="I148" t="str">
        <v>9-Speed Automatic</v>
      </c>
      <c r="J148" t="str">
        <v>Diamond White</v>
      </c>
      <c r="K148" t="str">
        <v>Black</v>
      </c>
      <c r="L148" t="str">
        <v>None reported</v>
      </c>
      <c r="M148">
        <v>0</v>
      </c>
      <c r="N148" t="str">
        <v>Yes</v>
      </c>
      <c r="O148" t="str">
        <v>$229,000</v>
      </c>
      <c r="P148">
        <v>196940</v>
      </c>
      <c r="Q148">
        <v>229000</v>
      </c>
      <c r="R148" t="e">
        <v>#VALUE!</v>
      </c>
      <c r="S148" t="e">
        <v>#VALUE!</v>
      </c>
      <c r="T148">
        <v>0</v>
      </c>
    </row>
    <row r="149" spans="1:20" x14ac:dyDescent="0.25">
      <c r="A149" t="str">
        <v>Mercedes-Benz</v>
      </c>
      <c r="B149" t="str">
        <v>G-Class G 63 AMG</v>
      </c>
      <c r="C149">
        <v>2014</v>
      </c>
      <c r="D149">
        <v>80304.456659999996</v>
      </c>
      <c r="E149">
        <v>49899</v>
      </c>
      <c r="F149" t="str">
        <v>49,899 mi.</v>
      </c>
      <c r="G149" t="str">
        <v>Gasoline</v>
      </c>
      <c r="H149" t="str">
        <v>536.0HP 5.5L 8 Cylinder Engine Gasoline Fuel</v>
      </c>
      <c r="I149" t="str">
        <v>A/T</v>
      </c>
      <c r="J149" t="str">
        <v>White</v>
      </c>
      <c r="K149" t="str">
        <v>Black</v>
      </c>
      <c r="L149" t="str">
        <v>None reported</v>
      </c>
      <c r="M149">
        <v>0</v>
      </c>
      <c r="N149" t="str">
        <v>Yes</v>
      </c>
      <c r="O149" t="str">
        <v>$72,999</v>
      </c>
      <c r="P149">
        <v>62779.14</v>
      </c>
      <c r="Q149">
        <v>72999</v>
      </c>
      <c r="R149">
        <v>536</v>
      </c>
      <c r="S149">
        <v>5.5</v>
      </c>
      <c r="T149">
        <v>0</v>
      </c>
    </row>
    <row r="150" spans="1:20" x14ac:dyDescent="0.25">
      <c r="A150" t="str">
        <v>Mercedes-Benz</v>
      </c>
      <c r="B150" t="str">
        <v>AMG GLE 43 Coupe 4MATIC</v>
      </c>
      <c r="C150">
        <v>2018</v>
      </c>
      <c r="D150">
        <v>78857.66</v>
      </c>
      <c r="E150">
        <v>49000</v>
      </c>
      <c r="F150" t="str">
        <v>49,000 mi.</v>
      </c>
      <c r="G150" t="str">
        <v>Gasoline</v>
      </c>
      <c r="H150" t="str">
        <v>385.0HP 3.0L V6 Cylinder Engine Gasoline Fuel</v>
      </c>
      <c r="I150" t="str">
        <v>9-Speed A/T</v>
      </c>
      <c r="J150" t="str">
        <v>Blue</v>
      </c>
      <c r="K150" t="str">
        <v>Brown</v>
      </c>
      <c r="L150" t="str">
        <v>At least 1 accident or damage reported</v>
      </c>
      <c r="M150">
        <v>1</v>
      </c>
      <c r="N150" t="str">
        <v>Yes</v>
      </c>
      <c r="O150" t="str">
        <v>$42,995</v>
      </c>
      <c r="P150">
        <v>36975.699999999997</v>
      </c>
      <c r="Q150">
        <v>42995</v>
      </c>
      <c r="R150">
        <v>385</v>
      </c>
      <c r="S150">
        <v>3</v>
      </c>
      <c r="T150">
        <v>0</v>
      </c>
    </row>
    <row r="151" spans="1:20" x14ac:dyDescent="0.25">
      <c r="A151" t="str">
        <v>Mercedes-Benz</v>
      </c>
      <c r="B151" t="str">
        <v>SL-Class SL 550</v>
      </c>
      <c r="C151">
        <v>2012</v>
      </c>
      <c r="D151">
        <v>34278.942000000003</v>
      </c>
      <c r="E151">
        <v>21300</v>
      </c>
      <c r="F151" t="str">
        <v>21,300 mi.</v>
      </c>
      <c r="G151" t="str">
        <v>Gasoline</v>
      </c>
      <c r="H151" t="str">
        <v>382.0HP 5.5L 8 Cylinder Engine Gasoline Fuel</v>
      </c>
      <c r="I151" t="str">
        <v>7-Speed A/T</v>
      </c>
      <c r="J151" t="str">
        <v>Silver</v>
      </c>
      <c r="K151" t="str">
        <v>Red</v>
      </c>
      <c r="L151" t="str">
        <v>At least 1 accident or damage reported</v>
      </c>
      <c r="M151">
        <v>1</v>
      </c>
      <c r="N151" t="str">
        <v>Yes</v>
      </c>
      <c r="O151" t="str">
        <v>$38,500</v>
      </c>
      <c r="P151">
        <v>33110</v>
      </c>
      <c r="Q151">
        <v>38500</v>
      </c>
      <c r="R151">
        <v>382</v>
      </c>
      <c r="S151">
        <v>5.5</v>
      </c>
      <c r="T151">
        <v>0</v>
      </c>
    </row>
    <row r="152" spans="1:20" x14ac:dyDescent="0.25">
      <c r="A152" t="str">
        <v>Mercedes-Benz</v>
      </c>
      <c r="B152" t="str">
        <v>CLA-Class CLA 250</v>
      </c>
      <c r="C152">
        <v>2014</v>
      </c>
      <c r="D152">
        <v>218870.24</v>
      </c>
      <c r="E152">
        <v>136000</v>
      </c>
      <c r="F152" t="str">
        <v>136,000 mi.</v>
      </c>
      <c r="G152" t="str">
        <v>Gasoline</v>
      </c>
      <c r="H152" t="str">
        <v>208.0HP 2.0L 4 Cylinder Engine Gasoline Fuel</v>
      </c>
      <c r="I152" t="str">
        <v>Transmission w/Dual Shift Mode</v>
      </c>
      <c r="J152" t="str">
        <v>Gray</v>
      </c>
      <c r="K152" t="str">
        <v>Black</v>
      </c>
      <c r="L152" t="str">
        <v>At least 1 accident or damage reported</v>
      </c>
      <c r="M152">
        <v>1</v>
      </c>
      <c r="N152" t="str">
        <v>Yes</v>
      </c>
      <c r="O152" t="str">
        <v>$12,000</v>
      </c>
      <c r="P152">
        <v>10320</v>
      </c>
      <c r="Q152">
        <v>12000</v>
      </c>
      <c r="R152">
        <v>208</v>
      </c>
      <c r="S152">
        <v>2</v>
      </c>
      <c r="T152">
        <v>0</v>
      </c>
    </row>
    <row r="153" spans="1:20" x14ac:dyDescent="0.25">
      <c r="A153" t="str">
        <v>Mercedes-Benz</v>
      </c>
      <c r="B153" t="str">
        <v>E-Class E 350 4MATIC</v>
      </c>
      <c r="C153">
        <v>2013</v>
      </c>
      <c r="D153">
        <v>130356.54</v>
      </c>
      <c r="E153">
        <v>81000</v>
      </c>
      <c r="F153" t="str">
        <v>81,000 mi.</v>
      </c>
      <c r="G153" t="str">
        <v>Gasoline</v>
      </c>
      <c r="H153" t="str">
        <v>302.0HP 3.5L V6 Cylinder Engine Gasoline Fuel</v>
      </c>
      <c r="I153" t="str">
        <v>A/T</v>
      </c>
      <c r="J153" t="str">
        <v>Gray</v>
      </c>
      <c r="K153" t="str">
        <v>Beige</v>
      </c>
      <c r="L153" t="str">
        <v>At least 1 accident or damage reported</v>
      </c>
      <c r="M153">
        <v>1</v>
      </c>
      <c r="N153" t="str">
        <v>Yes</v>
      </c>
      <c r="O153" t="str">
        <v>$13,000</v>
      </c>
      <c r="P153">
        <v>11180</v>
      </c>
      <c r="Q153">
        <v>13000</v>
      </c>
      <c r="R153">
        <v>302</v>
      </c>
      <c r="S153">
        <v>3.5</v>
      </c>
      <c r="T153">
        <v>0</v>
      </c>
    </row>
    <row r="154" spans="1:20" x14ac:dyDescent="0.25">
      <c r="A154" t="str">
        <v>Mercedes-Benz</v>
      </c>
      <c r="B154" t="str">
        <v>S-Class S 450 4MATIC</v>
      </c>
      <c r="C154">
        <v>2018</v>
      </c>
      <c r="D154">
        <v>116677.15</v>
      </c>
      <c r="E154">
        <v>72500</v>
      </c>
      <c r="F154" t="str">
        <v>72,500 mi.</v>
      </c>
      <c r="G154" t="str">
        <v>Gasoline</v>
      </c>
      <c r="H154" t="str">
        <v>362.0HP 3.0L V6 Cylinder Engine Gasoline Fuel</v>
      </c>
      <c r="I154" t="str">
        <v>A/T</v>
      </c>
      <c r="J154" t="str">
        <v>Black</v>
      </c>
      <c r="K154" t="str">
        <v>Black</v>
      </c>
      <c r="L154" t="str">
        <v>None reported</v>
      </c>
      <c r="M154">
        <v>0</v>
      </c>
      <c r="N154" t="str">
        <v>Yes</v>
      </c>
      <c r="O154" t="str">
        <v>$60,000</v>
      </c>
      <c r="P154">
        <v>51600</v>
      </c>
      <c r="Q154">
        <v>60000</v>
      </c>
      <c r="R154">
        <v>362</v>
      </c>
      <c r="S154">
        <v>3</v>
      </c>
      <c r="T154">
        <v>0</v>
      </c>
    </row>
    <row r="155" spans="1:20" x14ac:dyDescent="0.25">
      <c r="A155" t="str">
        <v>Mercedes-Benz</v>
      </c>
      <c r="B155" t="str">
        <v>AMG GT 63 S 4-Door</v>
      </c>
      <c r="C155">
        <v>2020</v>
      </c>
      <c r="D155">
        <v>34140.538760000003</v>
      </c>
      <c r="E155">
        <v>21214</v>
      </c>
      <c r="F155" t="str">
        <v>21,214 mi.</v>
      </c>
      <c r="G155" t="str">
        <v>Gasoline</v>
      </c>
      <c r="H155" t="str">
        <v>4.0L V8 32V GDI DOHC Twin Turbo</v>
      </c>
      <c r="I155" t="str">
        <v>9-Speed Automatic</v>
      </c>
      <c r="J155" t="str">
        <v>Obsidian Black Metallic</v>
      </c>
      <c r="K155" t="str">
        <v>Black</v>
      </c>
      <c r="L155" t="str">
        <v>None reported</v>
      </c>
      <c r="M155">
        <v>0</v>
      </c>
      <c r="N155">
        <v>0</v>
      </c>
      <c r="O155" t="str">
        <v>$117,900</v>
      </c>
      <c r="P155">
        <v>101394</v>
      </c>
      <c r="Q155">
        <v>117900</v>
      </c>
      <c r="R155" t="e">
        <v>#VALUE!</v>
      </c>
      <c r="S155" t="e">
        <v>#VALUE!</v>
      </c>
      <c r="T155">
        <v>0</v>
      </c>
    </row>
    <row r="156" spans="1:20" x14ac:dyDescent="0.25">
      <c r="A156" t="str">
        <v>Mercedes-Benz</v>
      </c>
      <c r="B156" t="str">
        <v>AMG GT 53 Base</v>
      </c>
      <c r="C156">
        <v>2019</v>
      </c>
      <c r="D156">
        <v>56326.9</v>
      </c>
      <c r="E156">
        <v>35000</v>
      </c>
      <c r="F156" t="str">
        <v>35,000 mi.</v>
      </c>
      <c r="G156" t="str">
        <v>Hybrid</v>
      </c>
      <c r="H156" t="str">
        <v>429.0HP 3.0L Straight 6 Cylinder Engine Gasoline/Mild Electric Hybrid</v>
      </c>
      <c r="I156" t="str">
        <v>Transmission w/Dual Shift Mode</v>
      </c>
      <c r="J156" t="str">
        <v>Black</v>
      </c>
      <c r="K156" t="str">
        <v>Black</v>
      </c>
      <c r="L156" t="str">
        <v>None reported</v>
      </c>
      <c r="M156">
        <v>0</v>
      </c>
      <c r="N156" t="str">
        <v>Yes</v>
      </c>
      <c r="O156" t="str">
        <v>$83,000</v>
      </c>
      <c r="P156">
        <v>71380</v>
      </c>
      <c r="Q156">
        <v>83000</v>
      </c>
      <c r="R156">
        <v>429</v>
      </c>
      <c r="S156">
        <v>3</v>
      </c>
      <c r="T156">
        <v>0</v>
      </c>
    </row>
    <row r="157" spans="1:20" x14ac:dyDescent="0.25">
      <c r="A157" t="str">
        <v>Mercedes-Benz</v>
      </c>
      <c r="B157" t="str">
        <v>GLC 300 GLC 300</v>
      </c>
      <c r="C157">
        <v>2022</v>
      </c>
      <c r="D157">
        <v>19110.912499999999</v>
      </c>
      <c r="E157">
        <v>11875</v>
      </c>
      <c r="F157" t="str">
        <v>11,875 mi.</v>
      </c>
      <c r="G157" t="str">
        <v>Gasoline</v>
      </c>
      <c r="H157" t="str">
        <v>2.0 Liter Turbo</v>
      </c>
      <c r="I157" t="str">
        <v>Automatic</v>
      </c>
      <c r="J157" t="str">
        <v>Black</v>
      </c>
      <c r="K157" t="str">
        <v>Black</v>
      </c>
      <c r="L157" t="str">
        <v>None reported</v>
      </c>
      <c r="M157">
        <v>0</v>
      </c>
      <c r="N157">
        <v>0</v>
      </c>
      <c r="O157" t="str">
        <v>$41,598</v>
      </c>
      <c r="P157">
        <v>35774.28</v>
      </c>
      <c r="Q157">
        <v>41598</v>
      </c>
      <c r="R157" t="e">
        <v>#VALUE!</v>
      </c>
      <c r="S157">
        <v>2</v>
      </c>
      <c r="T157">
        <v>0</v>
      </c>
    </row>
    <row r="158" spans="1:20" x14ac:dyDescent="0.25">
      <c r="A158" t="str">
        <v>Mercedes-Benz</v>
      </c>
      <c r="B158" t="str">
        <v>GLE 350 Base 4MATIC</v>
      </c>
      <c r="C158">
        <v>2020</v>
      </c>
      <c r="D158">
        <v>77248.319999999992</v>
      </c>
      <c r="E158">
        <v>48000</v>
      </c>
      <c r="F158" t="str">
        <v>48,000 mi.</v>
      </c>
      <c r="G158" t="str">
        <v>Gasoline</v>
      </c>
      <c r="H158" t="str">
        <v>255.0HP 2.0L 4 Cylinder Engine Gasoline Fuel</v>
      </c>
      <c r="I158" t="str">
        <v>A/T</v>
      </c>
      <c r="J158" t="str">
        <v>Black</v>
      </c>
      <c r="K158" t="str">
        <v>Black</v>
      </c>
      <c r="L158" t="str">
        <v>None reported</v>
      </c>
      <c r="M158">
        <v>0</v>
      </c>
      <c r="N158" t="str">
        <v>Yes</v>
      </c>
      <c r="O158" t="str">
        <v>$49,995</v>
      </c>
      <c r="P158">
        <v>42995.7</v>
      </c>
      <c r="Q158">
        <v>49995</v>
      </c>
      <c r="R158">
        <v>255</v>
      </c>
      <c r="S158">
        <v>2</v>
      </c>
      <c r="T158">
        <v>0</v>
      </c>
    </row>
    <row r="159" spans="1:20" x14ac:dyDescent="0.25">
      <c r="A159" t="str">
        <v>Mercedes-Benz</v>
      </c>
      <c r="B159" t="str">
        <v>C-Class C300 4MATIC</v>
      </c>
      <c r="C159">
        <v>2021</v>
      </c>
      <c r="D159">
        <v>17881.37674</v>
      </c>
      <c r="E159">
        <v>11111</v>
      </c>
      <c r="F159" t="str">
        <v>11,111 mi.</v>
      </c>
      <c r="G159" t="str">
        <v>Gasoline</v>
      </c>
      <c r="H159" t="str">
        <v>2.0 Liter Turbo</v>
      </c>
      <c r="I159" t="str">
        <v>Automatic</v>
      </c>
      <c r="J159" t="str">
        <v>Gray</v>
      </c>
      <c r="K159" t="str">
        <v>Black</v>
      </c>
      <c r="L159" t="str">
        <v>None reported</v>
      </c>
      <c r="M159">
        <v>0</v>
      </c>
      <c r="N159">
        <v>0</v>
      </c>
      <c r="O159" t="str">
        <v>$38,998</v>
      </c>
      <c r="P159">
        <v>33538.28</v>
      </c>
      <c r="Q159">
        <v>38998</v>
      </c>
      <c r="R159" t="e">
        <v>#VALUE!</v>
      </c>
      <c r="S159">
        <v>2</v>
      </c>
      <c r="T159">
        <v>0</v>
      </c>
    </row>
    <row r="160" spans="1:20" x14ac:dyDescent="0.25">
      <c r="A160" t="str">
        <v>Mercedes-Benz</v>
      </c>
      <c r="B160" t="str">
        <v>SLK-Class SLK 350</v>
      </c>
      <c r="C160">
        <v>2015</v>
      </c>
      <c r="D160">
        <v>25749.439999999999</v>
      </c>
      <c r="E160">
        <v>16000</v>
      </c>
      <c r="F160" t="str">
        <v>16,000 mi.</v>
      </c>
      <c r="G160" t="str">
        <v>Gasoline</v>
      </c>
      <c r="H160" t="str">
        <v>302.0HP 3.5L V6 Cylinder Engine Gasoline Fuel</v>
      </c>
      <c r="I160" t="str">
        <v>7-Speed A/T</v>
      </c>
      <c r="J160" t="str">
        <v>White</v>
      </c>
      <c r="K160" t="str">
        <v>Red</v>
      </c>
      <c r="L160" t="str">
        <v>At least 1 accident or damage reported</v>
      </c>
      <c r="M160">
        <v>1</v>
      </c>
      <c r="N160" t="str">
        <v>Yes</v>
      </c>
      <c r="O160" t="str">
        <v>$30,500</v>
      </c>
      <c r="P160">
        <v>26230</v>
      </c>
      <c r="Q160">
        <v>30500</v>
      </c>
      <c r="R160">
        <v>302</v>
      </c>
      <c r="S160">
        <v>3.5</v>
      </c>
      <c r="T160">
        <v>0</v>
      </c>
    </row>
    <row r="161" spans="1:20" x14ac:dyDescent="0.25">
      <c r="A161" t="str">
        <v>Mercedes-Benz</v>
      </c>
      <c r="B161" t="str">
        <v>C-Class C 63 AMG</v>
      </c>
      <c r="C161">
        <v>2014</v>
      </c>
      <c r="D161">
        <v>135989.23000000001</v>
      </c>
      <c r="E161">
        <v>84500</v>
      </c>
      <c r="F161" t="str">
        <v>84,500 mi.</v>
      </c>
      <c r="G161" t="str">
        <v>Gasoline</v>
      </c>
      <c r="H161" t="str">
        <v>451.0HP 6.2L 8 Cylinder Engine Gasoline Fuel</v>
      </c>
      <c r="I161" t="str">
        <v>7-Speed A/T</v>
      </c>
      <c r="J161" t="str">
        <v>White</v>
      </c>
      <c r="K161" t="str">
        <v>Black</v>
      </c>
      <c r="L161" t="str">
        <v>None reported</v>
      </c>
      <c r="M161">
        <v>0</v>
      </c>
      <c r="N161" t="str">
        <v>Yes</v>
      </c>
      <c r="O161" t="str">
        <v>$41,500</v>
      </c>
      <c r="P161">
        <v>35690</v>
      </c>
      <c r="Q161">
        <v>41500</v>
      </c>
      <c r="R161">
        <v>451</v>
      </c>
      <c r="S161">
        <v>6.2</v>
      </c>
      <c r="T161">
        <v>0</v>
      </c>
    </row>
    <row r="162" spans="1:20" x14ac:dyDescent="0.25">
      <c r="A162" t="str">
        <v>Mercedes-Benz</v>
      </c>
      <c r="B162" t="str">
        <v>G-Class G 550 4MATIC</v>
      </c>
      <c r="C162">
        <v>2016</v>
      </c>
      <c r="D162">
        <v>154496.63999999998</v>
      </c>
      <c r="E162">
        <v>96000</v>
      </c>
      <c r="F162" t="str">
        <v>96,000 mi.</v>
      </c>
      <c r="G162" t="str">
        <v>Gasoline</v>
      </c>
      <c r="H162" t="str">
        <v>416.0HP 4.0L 8 Cylinder Engine Gasoline Fuel</v>
      </c>
      <c r="I162" t="str">
        <v>A/T</v>
      </c>
      <c r="J162" t="str">
        <v>Blue</v>
      </c>
      <c r="K162" t="str">
        <v>Brown</v>
      </c>
      <c r="L162" t="str">
        <v>None reported</v>
      </c>
      <c r="M162">
        <v>0</v>
      </c>
      <c r="N162" t="str">
        <v>Yes</v>
      </c>
      <c r="O162" t="str">
        <v>$65,000</v>
      </c>
      <c r="P162">
        <v>55900</v>
      </c>
      <c r="Q162">
        <v>65000</v>
      </c>
      <c r="R162">
        <v>416</v>
      </c>
      <c r="S162">
        <v>4</v>
      </c>
      <c r="T162">
        <v>0</v>
      </c>
    </row>
    <row r="163" spans="1:20" x14ac:dyDescent="0.25">
      <c r="A163" t="str">
        <v>Mercedes-Benz</v>
      </c>
      <c r="B163" t="str">
        <v>C-Class C 300</v>
      </c>
      <c r="C163">
        <v>2019</v>
      </c>
      <c r="D163">
        <v>122988.98148</v>
      </c>
      <c r="E163">
        <v>76422</v>
      </c>
      <c r="F163" t="str">
        <v>76,422 mi.</v>
      </c>
      <c r="G163" t="str">
        <v>Gasoline</v>
      </c>
      <c r="H163" t="str">
        <v>2.0 Liter Turbo</v>
      </c>
      <c r="I163" t="str">
        <v>Automatic</v>
      </c>
      <c r="J163" t="str">
        <v>Black</v>
      </c>
      <c r="K163" t="str">
        <v>Black</v>
      </c>
      <c r="L163" t="str">
        <v>None reported</v>
      </c>
      <c r="M163">
        <v>0</v>
      </c>
      <c r="N163">
        <v>0</v>
      </c>
      <c r="O163" t="str">
        <v>$28,998</v>
      </c>
      <c r="P163">
        <v>24938.28</v>
      </c>
      <c r="Q163">
        <v>28998</v>
      </c>
      <c r="R163" t="e">
        <v>#VALUE!</v>
      </c>
      <c r="S163">
        <v>2</v>
      </c>
      <c r="T163">
        <v>0</v>
      </c>
    </row>
    <row r="164" spans="1:20" x14ac:dyDescent="0.25">
      <c r="A164" t="str">
        <v>Mercedes-Benz</v>
      </c>
      <c r="B164" t="str">
        <v>Sprinter 3500 High Roof</v>
      </c>
      <c r="C164">
        <v>2022</v>
      </c>
      <c r="D164">
        <v>168.98070000000001</v>
      </c>
      <c r="E164">
        <v>105</v>
      </c>
      <c r="F164" t="str">
        <v>105 mi.</v>
      </c>
      <c r="G164" t="str">
        <v>Diesel</v>
      </c>
      <c r="H164" t="str">
        <v>161.0HP 2.0L 4 Cylinder Engine Diesel Fuel</v>
      </c>
      <c r="I164" t="str">
        <v>7-Speed A/T</v>
      </c>
      <c r="J164" t="str">
        <v>Black</v>
      </c>
      <c r="K164" t="str">
        <v>Orange</v>
      </c>
      <c r="L164" t="str">
        <v>None reported</v>
      </c>
      <c r="M164">
        <v>0</v>
      </c>
      <c r="N164" t="str">
        <v>Yes</v>
      </c>
      <c r="O164" t="str">
        <v>$200,000</v>
      </c>
      <c r="P164">
        <v>172000</v>
      </c>
      <c r="Q164">
        <v>200000</v>
      </c>
      <c r="R164">
        <v>161</v>
      </c>
      <c r="S164">
        <v>2</v>
      </c>
      <c r="T164">
        <v>0</v>
      </c>
    </row>
    <row r="165" spans="1:20" x14ac:dyDescent="0.25">
      <c r="A165" t="str">
        <v>Mercedes-Benz</v>
      </c>
      <c r="B165" t="str">
        <v>AMG GLC 43 AMG GLC 43</v>
      </c>
      <c r="C165">
        <v>2021</v>
      </c>
      <c r="D165">
        <v>16870.711220000001</v>
      </c>
      <c r="E165">
        <v>10483</v>
      </c>
      <c r="F165" t="str">
        <v>10,483 mi.</v>
      </c>
      <c r="G165" t="str">
        <v>Gasoline</v>
      </c>
      <c r="H165" t="str">
        <v>3.0 Liter Twin Turbo</v>
      </c>
      <c r="I165" t="str">
        <v>Automatic</v>
      </c>
      <c r="J165" t="str">
        <v>Graphite Grey Metallic</v>
      </c>
      <c r="K165" t="str">
        <v>Black w/Red Stitching</v>
      </c>
      <c r="L165" t="str">
        <v>None reported</v>
      </c>
      <c r="M165">
        <v>0</v>
      </c>
      <c r="N165">
        <v>0</v>
      </c>
      <c r="O165" t="str">
        <v>$60,998</v>
      </c>
      <c r="P165">
        <v>52458.28</v>
      </c>
      <c r="Q165">
        <v>60998</v>
      </c>
      <c r="R165" t="e">
        <v>#VALUE!</v>
      </c>
      <c r="S165">
        <v>3</v>
      </c>
      <c r="T165">
        <v>0</v>
      </c>
    </row>
    <row r="166" spans="1:20" x14ac:dyDescent="0.25">
      <c r="A166" t="str">
        <v>Mercedes-Benz</v>
      </c>
      <c r="B166" t="str">
        <v>E-Class AMG E 53</v>
      </c>
      <c r="C166">
        <v>2020</v>
      </c>
      <c r="D166">
        <v>37085.630960000002</v>
      </c>
      <c r="E166">
        <v>23044</v>
      </c>
      <c r="F166" t="str">
        <v>23,044 mi.</v>
      </c>
      <c r="G166" t="str">
        <v>Hybrid</v>
      </c>
      <c r="H166" t="str">
        <v>3.0 Liter Turbo</v>
      </c>
      <c r="I166" t="str">
        <v>Automatic</v>
      </c>
      <c r="J166" t="str">
        <v>Emerald Green Metallic</v>
      </c>
      <c r="K166" t="str">
        <v>Black/Saddle Brown</v>
      </c>
      <c r="L166" t="str">
        <v>None reported</v>
      </c>
      <c r="M166">
        <v>0</v>
      </c>
      <c r="N166">
        <v>0</v>
      </c>
      <c r="O166" t="str">
        <v>$72,598</v>
      </c>
      <c r="P166">
        <v>62434.28</v>
      </c>
      <c r="Q166">
        <v>72598</v>
      </c>
      <c r="R166" t="e">
        <v>#VALUE!</v>
      </c>
      <c r="S166">
        <v>3</v>
      </c>
      <c r="T166">
        <v>0</v>
      </c>
    </row>
    <row r="167" spans="1:20" x14ac:dyDescent="0.25">
      <c r="A167" t="str">
        <v>Mercedes-Benz</v>
      </c>
      <c r="B167" t="str">
        <v>SL-Class SL63 AMG Roadster</v>
      </c>
      <c r="C167">
        <v>2009</v>
      </c>
      <c r="D167">
        <v>50484.995799999997</v>
      </c>
      <c r="E167">
        <v>31370</v>
      </c>
      <c r="F167" t="str">
        <v>31,370 mi.</v>
      </c>
      <c r="G167" t="str">
        <v>Gasoline</v>
      </c>
      <c r="H167" t="str">
        <v>518.0HP 6.3L 8 Cylinder Engine Gasoline Fuel</v>
      </c>
      <c r="I167" t="str">
        <v>Transmission w/Dual Shift Mode</v>
      </c>
      <c r="J167" t="str">
        <v>White</v>
      </c>
      <c r="K167" t="str">
        <v>Brown</v>
      </c>
      <c r="L167" t="str">
        <v>None reported</v>
      </c>
      <c r="M167">
        <v>0</v>
      </c>
      <c r="N167" t="str">
        <v>Yes</v>
      </c>
      <c r="O167" t="str">
        <v>$65,700</v>
      </c>
      <c r="P167">
        <v>56502</v>
      </c>
      <c r="Q167">
        <v>65700</v>
      </c>
      <c r="R167">
        <v>518</v>
      </c>
      <c r="S167">
        <v>6.3</v>
      </c>
      <c r="T167">
        <v>0</v>
      </c>
    </row>
    <row r="168" spans="1:20" x14ac:dyDescent="0.25">
      <c r="A168" t="str">
        <v>Mercedes-Benz</v>
      </c>
      <c r="B168" t="str">
        <v>E-Class E 350 4MATIC</v>
      </c>
      <c r="C168">
        <v>2022</v>
      </c>
      <c r="D168">
        <v>14493.716039999999</v>
      </c>
      <c r="E168">
        <v>9006</v>
      </c>
      <c r="F168" t="str">
        <v>9,006 mi.</v>
      </c>
      <c r="G168" t="str">
        <v>Gasoline</v>
      </c>
      <c r="H168" t="str">
        <v>255.0HP 2.0L 4 Cylinder Engine Gasoline Fuel</v>
      </c>
      <c r="I168" t="str">
        <v>9-Speed A/T</v>
      </c>
      <c r="J168" t="str">
        <v>Black</v>
      </c>
      <c r="K168" t="str">
        <v>Black</v>
      </c>
      <c r="L168" t="str">
        <v>None reported</v>
      </c>
      <c r="M168">
        <v>0</v>
      </c>
      <c r="N168" t="str">
        <v>Yes</v>
      </c>
      <c r="O168" t="str">
        <v>$56,999</v>
      </c>
      <c r="P168">
        <v>49019.14</v>
      </c>
      <c r="Q168">
        <v>56999</v>
      </c>
      <c r="R168">
        <v>255</v>
      </c>
      <c r="S168">
        <v>2</v>
      </c>
      <c r="T168">
        <v>0</v>
      </c>
    </row>
    <row r="169" spans="1:20" x14ac:dyDescent="0.25">
      <c r="A169" t="str">
        <v>Mercedes-Benz</v>
      </c>
      <c r="B169" t="str">
        <v>S-Class S 65 AMG</v>
      </c>
      <c r="C169">
        <v>2015</v>
      </c>
      <c r="D169">
        <v>153576.09752000001</v>
      </c>
      <c r="E169">
        <v>95428</v>
      </c>
      <c r="F169" t="str">
        <v>95,428 mi.</v>
      </c>
      <c r="G169" t="str">
        <v>Gasoline</v>
      </c>
      <c r="H169" t="str">
        <v>621.0HP 6.0L 12 Cylinder Engine Gasoline Fuel</v>
      </c>
      <c r="I169" t="str">
        <v>A/T</v>
      </c>
      <c r="J169" t="str">
        <v>Silver</v>
      </c>
      <c r="K169" t="str">
        <v>Silver</v>
      </c>
      <c r="L169" t="str">
        <v>None reported</v>
      </c>
      <c r="M169">
        <v>0</v>
      </c>
      <c r="N169" t="str">
        <v>Yes</v>
      </c>
      <c r="O169" t="str">
        <v>$55,000</v>
      </c>
      <c r="P169">
        <v>47300</v>
      </c>
      <c r="Q169">
        <v>55000</v>
      </c>
      <c r="R169">
        <v>621</v>
      </c>
      <c r="S169">
        <v>6</v>
      </c>
      <c r="T169">
        <v>0</v>
      </c>
    </row>
    <row r="170" spans="1:20" x14ac:dyDescent="0.25">
      <c r="A170" t="str">
        <v>Mercedes-Benz</v>
      </c>
      <c r="B170" t="str">
        <v>AMG GT AMG GT</v>
      </c>
      <c r="C170">
        <v>2017</v>
      </c>
      <c r="D170">
        <v>31098.886159999998</v>
      </c>
      <c r="E170">
        <v>19324</v>
      </c>
      <c r="F170" t="str">
        <v>19,324 mi.</v>
      </c>
      <c r="G170" t="str">
        <v>Gasoline</v>
      </c>
      <c r="H170" t="str">
        <v>456.0HP 4.0L 8 Cylinder Engine Gasoline Fuel</v>
      </c>
      <c r="I170" t="str">
        <v>Transmission w/Dual Shift Mode</v>
      </c>
      <c r="J170" t="str">
        <v>Gray</v>
      </c>
      <c r="K170" t="str">
        <v>Beige</v>
      </c>
      <c r="L170" t="str">
        <v>None reported</v>
      </c>
      <c r="M170">
        <v>0</v>
      </c>
      <c r="N170" t="str">
        <v>Yes</v>
      </c>
      <c r="O170" t="str">
        <v>$75,000</v>
      </c>
      <c r="P170">
        <v>64500</v>
      </c>
      <c r="Q170">
        <v>75000</v>
      </c>
      <c r="R170">
        <v>456</v>
      </c>
      <c r="S170">
        <v>4</v>
      </c>
      <c r="T170">
        <v>0</v>
      </c>
    </row>
    <row r="171" spans="1:20" x14ac:dyDescent="0.25">
      <c r="A171" t="str">
        <v>Mercedes-Benz</v>
      </c>
      <c r="B171" t="str">
        <v>Sprinter 2500</v>
      </c>
      <c r="C171">
        <v>2016</v>
      </c>
      <c r="D171">
        <v>230602.32860000001</v>
      </c>
      <c r="E171">
        <v>143290</v>
      </c>
      <c r="F171" t="str">
        <v>143,290 mi.</v>
      </c>
      <c r="G171" t="str">
        <v>Diesel</v>
      </c>
      <c r="H171" t="str">
        <v>161.0HP 2.1L 4 Cylinder Engine Diesel Fuel</v>
      </c>
      <c r="I171" t="str">
        <v>A/T</v>
      </c>
      <c r="J171" t="str">
        <v>White</v>
      </c>
      <c r="K171" t="str">
        <v>Black</v>
      </c>
      <c r="L171" t="str">
        <v>None reported</v>
      </c>
      <c r="M171">
        <v>0</v>
      </c>
      <c r="N171" t="str">
        <v>Yes</v>
      </c>
      <c r="O171" t="str">
        <v>$33,490</v>
      </c>
      <c r="P171">
        <v>28801.399999999998</v>
      </c>
      <c r="Q171">
        <v>33490</v>
      </c>
      <c r="R171">
        <v>161</v>
      </c>
      <c r="S171">
        <v>2.1</v>
      </c>
      <c r="T171">
        <v>0</v>
      </c>
    </row>
    <row r="172" spans="1:20" x14ac:dyDescent="0.25">
      <c r="A172" t="str">
        <v>Mercedes-Benz</v>
      </c>
      <c r="B172" t="str">
        <v>G-Class G 550 4MATIC</v>
      </c>
      <c r="C172">
        <v>2020</v>
      </c>
      <c r="D172">
        <v>72420.3</v>
      </c>
      <c r="E172">
        <v>45000</v>
      </c>
      <c r="F172" t="str">
        <v>45,000 mi.</v>
      </c>
      <c r="G172" t="str">
        <v>Gasoline</v>
      </c>
      <c r="H172" t="str">
        <v>416.0HP 4.0L 8 Cylinder Engine Gasoline Fuel</v>
      </c>
      <c r="I172" t="str">
        <v>A/T</v>
      </c>
      <c r="J172" t="str">
        <v>Black</v>
      </c>
      <c r="K172" t="str">
        <v>Black</v>
      </c>
      <c r="L172" t="str">
        <v>None reported</v>
      </c>
      <c r="M172">
        <v>0</v>
      </c>
      <c r="N172" t="str">
        <v>Yes</v>
      </c>
      <c r="O172" t="str">
        <v>$133,000</v>
      </c>
      <c r="P172">
        <v>114380</v>
      </c>
      <c r="Q172">
        <v>133000</v>
      </c>
      <c r="R172">
        <v>416</v>
      </c>
      <c r="S172">
        <v>4</v>
      </c>
      <c r="T172">
        <v>0</v>
      </c>
    </row>
    <row r="173" spans="1:20" x14ac:dyDescent="0.25">
      <c r="A173" t="str">
        <v>Mercedes-Benz</v>
      </c>
      <c r="B173" t="str">
        <v>C-Class C 63 AMG</v>
      </c>
      <c r="C173">
        <v>2012</v>
      </c>
      <c r="D173">
        <v>165762.01999999999</v>
      </c>
      <c r="E173">
        <v>103000</v>
      </c>
      <c r="F173" t="str">
        <v>103,000 mi.</v>
      </c>
      <c r="G173" t="str">
        <v>Gasoline</v>
      </c>
      <c r="H173" t="str">
        <v>451.0HP 6.3L 8 Cylinder Engine Gasoline Fuel</v>
      </c>
      <c r="I173" t="str">
        <v>7-Speed A/T</v>
      </c>
      <c r="J173" t="str">
        <v>Silver</v>
      </c>
      <c r="K173" t="str">
        <v>Black</v>
      </c>
      <c r="L173" t="str">
        <v>At least 1 accident or damage reported</v>
      </c>
      <c r="M173">
        <v>1</v>
      </c>
      <c r="N173" t="str">
        <v>Yes</v>
      </c>
      <c r="O173" t="str">
        <v>$40,000</v>
      </c>
      <c r="P173">
        <v>34400</v>
      </c>
      <c r="Q173">
        <v>40000</v>
      </c>
      <c r="R173">
        <v>451</v>
      </c>
      <c r="S173">
        <v>6.3</v>
      </c>
      <c r="T173">
        <v>0</v>
      </c>
    </row>
    <row r="174" spans="1:20" x14ac:dyDescent="0.25">
      <c r="A174" t="str">
        <v>Mercedes-Benz</v>
      </c>
      <c r="B174" t="str">
        <v>E-Class E 350 4MATIC</v>
      </c>
      <c r="C174">
        <v>2014</v>
      </c>
      <c r="D174">
        <v>135908.76300000001</v>
      </c>
      <c r="E174">
        <v>84450</v>
      </c>
      <c r="F174" t="str">
        <v>84,450 mi.</v>
      </c>
      <c r="G174" t="str">
        <v>Gasoline</v>
      </c>
      <c r="H174" t="str">
        <v>302.0HP 3.5L V6 Cylinder Engine Gasoline Fuel</v>
      </c>
      <c r="I174" t="str">
        <v>7-Speed A/T</v>
      </c>
      <c r="J174" t="str">
        <v>Gray</v>
      </c>
      <c r="K174" t="str">
        <v>Beige</v>
      </c>
      <c r="L174" t="str">
        <v>None reported</v>
      </c>
      <c r="M174">
        <v>0</v>
      </c>
      <c r="N174" t="str">
        <v>Yes</v>
      </c>
      <c r="O174" t="str">
        <v>$19,000</v>
      </c>
      <c r="P174">
        <v>16340</v>
      </c>
      <c r="Q174">
        <v>19000</v>
      </c>
      <c r="R174">
        <v>302</v>
      </c>
      <c r="S174">
        <v>3.5</v>
      </c>
      <c r="T174">
        <v>0</v>
      </c>
    </row>
    <row r="175" spans="1:20" x14ac:dyDescent="0.25">
      <c r="A175" t="str">
        <v>Mercedes-Benz</v>
      </c>
      <c r="B175" t="str">
        <v>E-Class E 350 4MATIC</v>
      </c>
      <c r="C175">
        <v>2014</v>
      </c>
      <c r="D175">
        <v>123114.51</v>
      </c>
      <c r="E175">
        <v>76500</v>
      </c>
      <c r="F175" t="str">
        <v>76,500 mi.</v>
      </c>
      <c r="G175" t="str">
        <v>Gasoline</v>
      </c>
      <c r="H175" t="str">
        <v>302.0HP 3.5L V6 Cylinder Engine Gasoline Fuel</v>
      </c>
      <c r="I175" t="str">
        <v>7-Speed A/T</v>
      </c>
      <c r="J175" t="str">
        <v>Silver</v>
      </c>
      <c r="K175" t="str">
        <v>Black</v>
      </c>
      <c r="L175" t="str">
        <v>None reported</v>
      </c>
      <c r="M175">
        <v>0</v>
      </c>
      <c r="N175" t="str">
        <v>Yes</v>
      </c>
      <c r="O175" t="str">
        <v>$17,999</v>
      </c>
      <c r="P175">
        <v>15479.14</v>
      </c>
      <c r="Q175">
        <v>17999</v>
      </c>
      <c r="R175">
        <v>302</v>
      </c>
      <c r="S175">
        <v>3.5</v>
      </c>
      <c r="T175">
        <v>0</v>
      </c>
    </row>
    <row r="176" spans="1:20" x14ac:dyDescent="0.25">
      <c r="A176" t="str">
        <v>Mercedes-Benz</v>
      </c>
      <c r="B176" t="str">
        <v>E-Class E 550</v>
      </c>
      <c r="C176">
        <v>2016</v>
      </c>
      <c r="D176">
        <v>79892.465620000003</v>
      </c>
      <c r="E176">
        <v>49643</v>
      </c>
      <c r="F176" t="str">
        <v>49,643 mi.</v>
      </c>
      <c r="G176" t="str">
        <v>Gasoline</v>
      </c>
      <c r="H176" t="str">
        <v>402.0HP 4.7L 8 Cylinder Engine Gasoline Fuel</v>
      </c>
      <c r="I176" t="str">
        <v>7-Speed A/T</v>
      </c>
      <c r="J176" t="str">
        <v>White</v>
      </c>
      <c r="K176" t="str">
        <v>Black</v>
      </c>
      <c r="L176" t="str">
        <v>At least 1 accident or damage reported</v>
      </c>
      <c r="M176">
        <v>1</v>
      </c>
      <c r="N176" t="str">
        <v>Yes</v>
      </c>
      <c r="O176" t="str">
        <v>$33,995</v>
      </c>
      <c r="P176">
        <v>29235.7</v>
      </c>
      <c r="Q176">
        <v>33995</v>
      </c>
      <c r="R176">
        <v>402</v>
      </c>
      <c r="S176">
        <v>4.7</v>
      </c>
      <c r="T176">
        <v>0</v>
      </c>
    </row>
    <row r="177" spans="1:20" x14ac:dyDescent="0.25">
      <c r="A177" t="str">
        <v>Mercedes-Benz</v>
      </c>
      <c r="B177" t="str">
        <v>AMG C 43 AMG C 43 4MATIC</v>
      </c>
      <c r="C177">
        <v>2019</v>
      </c>
      <c r="D177">
        <v>53912.89</v>
      </c>
      <c r="E177">
        <v>33500</v>
      </c>
      <c r="F177" t="str">
        <v>33,500 mi.</v>
      </c>
      <c r="G177" t="str">
        <v>Gasoline</v>
      </c>
      <c r="H177" t="str">
        <v>385.0HP 3.0L V6 Cylinder Engine Gasoline Fuel</v>
      </c>
      <c r="I177" t="str">
        <v>9-Speed A/T</v>
      </c>
      <c r="J177" t="str">
        <v>Red</v>
      </c>
      <c r="K177" t="str">
        <v>Black</v>
      </c>
      <c r="L177" t="str">
        <v>None reported</v>
      </c>
      <c r="M177">
        <v>0</v>
      </c>
      <c r="N177" t="str">
        <v>Yes</v>
      </c>
      <c r="O177" t="str">
        <v>$45,770</v>
      </c>
      <c r="P177">
        <v>39362.199999999997</v>
      </c>
      <c r="Q177">
        <v>45770</v>
      </c>
      <c r="R177">
        <v>385</v>
      </c>
      <c r="S177">
        <v>3</v>
      </c>
      <c r="T177">
        <v>0</v>
      </c>
    </row>
    <row r="178" spans="1:20" x14ac:dyDescent="0.25">
      <c r="A178" t="str">
        <v>Mercedes-Benz</v>
      </c>
      <c r="B178" t="str">
        <v>E-Class D 2.5 Turbo</v>
      </c>
      <c r="C178">
        <v>1993</v>
      </c>
      <c r="D178">
        <v>112677.94009999999</v>
      </c>
      <c r="E178">
        <v>70015</v>
      </c>
      <c r="F178" t="str">
        <v>70,015 mi.</v>
      </c>
      <c r="G178" t="str">
        <v>â€“</v>
      </c>
      <c r="H178" t="str">
        <v>â€“</v>
      </c>
      <c r="I178" t="str">
        <v>4-Speed A/T</v>
      </c>
      <c r="J178" t="str">
        <v>Gray</v>
      </c>
      <c r="K178" t="str">
        <v>Gray</v>
      </c>
      <c r="L178" t="str">
        <v>None reported</v>
      </c>
      <c r="M178">
        <v>0</v>
      </c>
      <c r="N178" t="str">
        <v>Yes</v>
      </c>
      <c r="O178" t="str">
        <v>$22,500</v>
      </c>
      <c r="P178">
        <v>19350</v>
      </c>
      <c r="Q178">
        <v>22500</v>
      </c>
      <c r="R178" t="e">
        <v>#VALUE!</v>
      </c>
      <c r="S178" t="e">
        <v>#VALUE!</v>
      </c>
      <c r="T178">
        <v>0</v>
      </c>
    </row>
    <row r="179" spans="1:20" x14ac:dyDescent="0.25">
      <c r="A179" t="str">
        <v>Mercedes-Benz</v>
      </c>
      <c r="B179" t="str">
        <v>Metris Base</v>
      </c>
      <c r="C179">
        <v>2020</v>
      </c>
      <c r="D179">
        <v>22530.76</v>
      </c>
      <c r="E179">
        <v>14000</v>
      </c>
      <c r="F179" t="str">
        <v>14,000 mi.</v>
      </c>
      <c r="G179" t="str">
        <v>Gasoline</v>
      </c>
      <c r="H179" t="str">
        <v>208.0HP 2.0L 4 Cylinder Engine Gasoline Fuel</v>
      </c>
      <c r="I179" t="str">
        <v>7-Speed A/T</v>
      </c>
      <c r="J179" t="str">
        <v>Black</v>
      </c>
      <c r="K179" t="str">
        <v>Beige</v>
      </c>
      <c r="L179" t="str">
        <v>None reported</v>
      </c>
      <c r="M179">
        <v>0</v>
      </c>
      <c r="N179" t="str">
        <v>Yes</v>
      </c>
      <c r="O179" t="str">
        <v>$48,000</v>
      </c>
      <c r="P179">
        <v>41280</v>
      </c>
      <c r="Q179">
        <v>48000</v>
      </c>
      <c r="R179">
        <v>208</v>
      </c>
      <c r="S179">
        <v>2</v>
      </c>
      <c r="T179">
        <v>0</v>
      </c>
    </row>
    <row r="180" spans="1:20" x14ac:dyDescent="0.25">
      <c r="A180" t="str">
        <v>Mercedes-Benz</v>
      </c>
      <c r="B180" t="str">
        <v>AMG S 63 Base 4MATIC</v>
      </c>
      <c r="C180">
        <v>2017</v>
      </c>
      <c r="D180">
        <v>138565.78333999999</v>
      </c>
      <c r="E180">
        <v>86101</v>
      </c>
      <c r="F180" t="str">
        <v>86,101 mi.</v>
      </c>
      <c r="G180" t="str">
        <v>Gasoline</v>
      </c>
      <c r="H180" t="str">
        <v>577.0HP 5.5L 8 Cylinder Engine Gasoline Fuel</v>
      </c>
      <c r="I180" t="str">
        <v>A/T</v>
      </c>
      <c r="J180" t="str">
        <v>Gray</v>
      </c>
      <c r="K180" t="str">
        <v>Red</v>
      </c>
      <c r="L180" t="str">
        <v>At least 1 accident or damage reported</v>
      </c>
      <c r="M180">
        <v>1</v>
      </c>
      <c r="N180" t="str">
        <v>Yes</v>
      </c>
      <c r="O180" t="str">
        <v>$72,777</v>
      </c>
      <c r="P180">
        <v>62588.22</v>
      </c>
      <c r="Q180">
        <v>72777</v>
      </c>
      <c r="R180">
        <v>577</v>
      </c>
      <c r="S180">
        <v>5.5</v>
      </c>
      <c r="T180">
        <v>0</v>
      </c>
    </row>
    <row r="181" spans="1:20" x14ac:dyDescent="0.25">
      <c r="A181" t="str">
        <v>Mercedes-Benz</v>
      </c>
      <c r="B181" t="str">
        <v>SL-Class SL 550</v>
      </c>
      <c r="C181">
        <v>2013</v>
      </c>
      <c r="D181">
        <v>40125.674220000001</v>
      </c>
      <c r="E181">
        <v>24933</v>
      </c>
      <c r="F181" t="str">
        <v>24,933 mi.</v>
      </c>
      <c r="G181" t="str">
        <v>Gasoline</v>
      </c>
      <c r="H181" t="str">
        <v>429.0HP 4.6L 8 Cylinder Engine Gasoline Fuel</v>
      </c>
      <c r="I181" t="str">
        <v>Transmission w/Dual Shift Mode</v>
      </c>
      <c r="J181" t="str">
        <v>Silver</v>
      </c>
      <c r="K181" t="str">
        <v>Red</v>
      </c>
      <c r="L181" t="str">
        <v>At least 1 accident or damage reported</v>
      </c>
      <c r="M181">
        <v>1</v>
      </c>
      <c r="N181" t="str">
        <v>Yes</v>
      </c>
      <c r="O181" t="str">
        <v>$40,250</v>
      </c>
      <c r="P181">
        <v>34615</v>
      </c>
      <c r="Q181">
        <v>40250</v>
      </c>
      <c r="R181">
        <v>429</v>
      </c>
      <c r="S181">
        <v>4.5999999999999996</v>
      </c>
      <c r="T181">
        <v>0</v>
      </c>
    </row>
    <row r="182" spans="1:20" x14ac:dyDescent="0.25">
      <c r="A182" t="str">
        <v>Mercedes-Benz</v>
      </c>
      <c r="B182" t="str">
        <v>E-Class E 350 4MATIC</v>
      </c>
      <c r="C182">
        <v>2008</v>
      </c>
      <c r="D182">
        <v>108228.11500000001</v>
      </c>
      <c r="E182">
        <v>67250</v>
      </c>
      <c r="F182" t="str">
        <v>67,250 mi.</v>
      </c>
      <c r="G182" t="str">
        <v>Gasoline</v>
      </c>
      <c r="H182" t="str">
        <v>268.0HP 3.5L V6 Cylinder Engine Gasoline Fuel</v>
      </c>
      <c r="I182" t="str">
        <v>A/T</v>
      </c>
      <c r="J182" t="str">
        <v>White</v>
      </c>
      <c r="K182" t="str">
        <v>Beige</v>
      </c>
      <c r="L182" t="str">
        <v>None reported</v>
      </c>
      <c r="M182">
        <v>0</v>
      </c>
      <c r="N182" t="str">
        <v>Yes</v>
      </c>
      <c r="O182" t="str">
        <v>$11,900</v>
      </c>
      <c r="P182">
        <v>10234</v>
      </c>
      <c r="Q182">
        <v>11900</v>
      </c>
      <c r="R182">
        <v>268</v>
      </c>
      <c r="S182">
        <v>3.5</v>
      </c>
      <c r="T182">
        <v>0</v>
      </c>
    </row>
    <row r="183" spans="1:20" x14ac:dyDescent="0.25">
      <c r="A183" t="str">
        <v>Mercedes-Benz</v>
      </c>
      <c r="B183" t="str">
        <v>C-Class C 300 4MATIC Luxury</v>
      </c>
      <c r="C183">
        <v>2011</v>
      </c>
      <c r="D183">
        <v>153691.97</v>
      </c>
      <c r="E183">
        <v>95500</v>
      </c>
      <c r="F183" t="str">
        <v>95,500 mi.</v>
      </c>
      <c r="G183" t="str">
        <v>Gasoline</v>
      </c>
      <c r="H183" t="str">
        <v>228.0HP 3.0L V6 Cylinder Engine Gasoline Fuel</v>
      </c>
      <c r="I183" t="str">
        <v>A/T</v>
      </c>
      <c r="J183" t="str">
        <v>Black</v>
      </c>
      <c r="K183" t="str">
        <v>Beige</v>
      </c>
      <c r="L183" t="str">
        <v>At least 1 accident or damage reported</v>
      </c>
      <c r="M183">
        <v>1</v>
      </c>
      <c r="N183" t="str">
        <v>Yes</v>
      </c>
      <c r="O183" t="str">
        <v>$15,990</v>
      </c>
      <c r="P183">
        <v>13751.4</v>
      </c>
      <c r="Q183">
        <v>15990</v>
      </c>
      <c r="R183">
        <v>228</v>
      </c>
      <c r="S183">
        <v>3</v>
      </c>
      <c r="T183">
        <v>0</v>
      </c>
    </row>
    <row r="184" spans="1:20" x14ac:dyDescent="0.25">
      <c r="A184" t="str">
        <v>Mercedes-Benz</v>
      </c>
      <c r="B184" t="str">
        <v>AMG G 63 Base</v>
      </c>
      <c r="C184">
        <v>2017</v>
      </c>
      <c r="D184">
        <v>64051.731999999996</v>
      </c>
      <c r="E184">
        <v>39800</v>
      </c>
      <c r="F184" t="str">
        <v>39,800 mi.</v>
      </c>
      <c r="G184" t="str">
        <v>Gasoline</v>
      </c>
      <c r="H184" t="str">
        <v>563.0HP 5.5L 8 Cylinder Engine Gasoline Fuel</v>
      </c>
      <c r="I184" t="str">
        <v>7-Speed A/T</v>
      </c>
      <c r="J184" t="str">
        <v>White</v>
      </c>
      <c r="K184" t="str">
        <v>Red</v>
      </c>
      <c r="L184" t="str">
        <v>None reported</v>
      </c>
      <c r="M184">
        <v>0</v>
      </c>
      <c r="N184" t="str">
        <v>Yes</v>
      </c>
      <c r="O184" t="str">
        <v>$99,000</v>
      </c>
      <c r="P184">
        <v>85140</v>
      </c>
      <c r="Q184">
        <v>99000</v>
      </c>
      <c r="R184">
        <v>563</v>
      </c>
      <c r="S184">
        <v>5.5</v>
      </c>
      <c r="T184">
        <v>0</v>
      </c>
    </row>
    <row r="185" spans="1:20" x14ac:dyDescent="0.25">
      <c r="A185" t="str">
        <v>Mercedes-Benz</v>
      </c>
      <c r="B185" t="str">
        <v>CLS-Class CLS 550</v>
      </c>
      <c r="C185">
        <v>2014</v>
      </c>
      <c r="D185">
        <v>55683.163999999997</v>
      </c>
      <c r="E185">
        <v>34600</v>
      </c>
      <c r="F185" t="str">
        <v>34,600 mi.</v>
      </c>
      <c r="G185" t="str">
        <v>Gasoline</v>
      </c>
      <c r="H185" t="str">
        <v>402.0HP 4.7L 8 Cylinder Engine Gasoline Fuel</v>
      </c>
      <c r="I185" t="str">
        <v>Transmission w/Dual Shift Mode</v>
      </c>
      <c r="J185" t="str">
        <v>Black</v>
      </c>
      <c r="K185" t="str">
        <v>Black</v>
      </c>
      <c r="L185" t="str">
        <v>None reported</v>
      </c>
      <c r="M185">
        <v>0</v>
      </c>
      <c r="N185" t="str">
        <v>Yes</v>
      </c>
      <c r="O185" t="str">
        <v>$27,500</v>
      </c>
      <c r="P185">
        <v>23650</v>
      </c>
      <c r="Q185">
        <v>27500</v>
      </c>
      <c r="R185">
        <v>402</v>
      </c>
      <c r="S185">
        <v>4.7</v>
      </c>
      <c r="T185">
        <v>0</v>
      </c>
    </row>
    <row r="186" spans="1:20" x14ac:dyDescent="0.25">
      <c r="A186" t="str">
        <v>Mercedes-Benz</v>
      </c>
      <c r="B186" t="str">
        <v>G-Class G 550 4MATIC</v>
      </c>
      <c r="C186">
        <v>2021</v>
      </c>
      <c r="D186">
        <v>120943.51033999999</v>
      </c>
      <c r="E186">
        <v>75151</v>
      </c>
      <c r="F186" t="str">
        <v>75,151 mi.</v>
      </c>
      <c r="G186" t="str">
        <v>Gasoline</v>
      </c>
      <c r="H186" t="str">
        <v>416.0HP 4.0L 8 Cylinder Engine Gasoline Fuel</v>
      </c>
      <c r="I186" t="str">
        <v>A/T</v>
      </c>
      <c r="J186" t="str">
        <v>Black</v>
      </c>
      <c r="K186" t="str">
        <v>Black</v>
      </c>
      <c r="L186" t="str">
        <v>None reported</v>
      </c>
      <c r="M186">
        <v>0</v>
      </c>
      <c r="N186" t="str">
        <v>Yes</v>
      </c>
      <c r="O186" t="str">
        <v>$130,000</v>
      </c>
      <c r="P186">
        <v>111800</v>
      </c>
      <c r="Q186">
        <v>130000</v>
      </c>
      <c r="R186">
        <v>416</v>
      </c>
      <c r="S186">
        <v>4</v>
      </c>
      <c r="T186">
        <v>0</v>
      </c>
    </row>
    <row r="187" spans="1:20" x14ac:dyDescent="0.25">
      <c r="A187" t="str">
        <v>Mercedes-Benz</v>
      </c>
      <c r="B187" t="str">
        <v>E-Class E 350</v>
      </c>
      <c r="C187">
        <v>2014</v>
      </c>
      <c r="D187">
        <v>108389.049</v>
      </c>
      <c r="E187">
        <v>67350</v>
      </c>
      <c r="F187" t="str">
        <v>67,350 mi.</v>
      </c>
      <c r="G187" t="str">
        <v>Gasoline</v>
      </c>
      <c r="H187" t="str">
        <v>302.0HP 3.5L V6 Cylinder Engine Gasoline Fuel</v>
      </c>
      <c r="I187" t="str">
        <v>7-Speed A/T</v>
      </c>
      <c r="J187" t="str">
        <v>Silver</v>
      </c>
      <c r="K187" t="str">
        <v>â€“</v>
      </c>
      <c r="L187" t="str">
        <v>At least 1 accident or damage reported</v>
      </c>
      <c r="M187">
        <v>1</v>
      </c>
      <c r="N187" t="str">
        <v>Yes</v>
      </c>
      <c r="O187" t="str">
        <v>$18,700</v>
      </c>
      <c r="P187">
        <v>16082</v>
      </c>
      <c r="Q187">
        <v>18700</v>
      </c>
      <c r="R187">
        <v>302</v>
      </c>
      <c r="S187">
        <v>3.5</v>
      </c>
      <c r="T187">
        <v>0</v>
      </c>
    </row>
    <row r="188" spans="1:20" x14ac:dyDescent="0.25">
      <c r="A188" t="str">
        <v>Mercedes-Benz</v>
      </c>
      <c r="B188" t="str">
        <v>C-Class C 250 Sport</v>
      </c>
      <c r="C188">
        <v>2014</v>
      </c>
      <c r="D188">
        <v>113638.71608</v>
      </c>
      <c r="E188">
        <v>70612</v>
      </c>
      <c r="F188" t="str">
        <v>70,612 mi.</v>
      </c>
      <c r="G188" t="str">
        <v>Gasoline</v>
      </c>
      <c r="H188" t="str">
        <v>201.0HP 1.8L 4 Cylinder Engine Gasoline Fuel</v>
      </c>
      <c r="I188" t="str">
        <v>7-Speed A/T</v>
      </c>
      <c r="J188" t="str">
        <v>White</v>
      </c>
      <c r="K188" t="str">
        <v>Beige</v>
      </c>
      <c r="L188" t="str">
        <v>None reported</v>
      </c>
      <c r="M188">
        <v>0</v>
      </c>
      <c r="N188" t="str">
        <v>Yes</v>
      </c>
      <c r="O188" t="str">
        <v>$14,500</v>
      </c>
      <c r="P188">
        <v>12470</v>
      </c>
      <c r="Q188">
        <v>14500</v>
      </c>
      <c r="R188">
        <v>201</v>
      </c>
      <c r="S188">
        <v>1.8</v>
      </c>
      <c r="T188">
        <v>0</v>
      </c>
    </row>
    <row r="189" spans="1:20" x14ac:dyDescent="0.25">
      <c r="A189" t="str">
        <v>Mercedes-Benz</v>
      </c>
      <c r="B189" t="str">
        <v>GL-Class GL 450 4MATIC</v>
      </c>
      <c r="C189">
        <v>2015</v>
      </c>
      <c r="D189">
        <v>135184.56</v>
      </c>
      <c r="E189">
        <v>84000</v>
      </c>
      <c r="F189" t="str">
        <v>84,000 mi.</v>
      </c>
      <c r="G189" t="str">
        <v>Gasoline</v>
      </c>
      <c r="H189" t="str">
        <v>362.0HP 3.0L V6 Cylinder Engine Gasoline Fuel</v>
      </c>
      <c r="I189" t="str">
        <v>7-Speed A/T</v>
      </c>
      <c r="J189" t="str">
        <v>Blue</v>
      </c>
      <c r="K189" t="str">
        <v>Gray</v>
      </c>
      <c r="L189" t="str">
        <v>None reported</v>
      </c>
      <c r="M189">
        <v>0</v>
      </c>
      <c r="N189" t="str">
        <v>Yes</v>
      </c>
      <c r="O189" t="str">
        <v>$20,399</v>
      </c>
      <c r="P189">
        <v>17543.14</v>
      </c>
      <c r="Q189">
        <v>20399</v>
      </c>
      <c r="R189">
        <v>362</v>
      </c>
      <c r="S189">
        <v>3</v>
      </c>
      <c r="T189">
        <v>0</v>
      </c>
    </row>
    <row r="190" spans="1:20" x14ac:dyDescent="0.25">
      <c r="A190" t="str">
        <v>Mercedes-Benz</v>
      </c>
      <c r="B190" t="str">
        <v>S-Class S500</v>
      </c>
      <c r="C190">
        <v>2005</v>
      </c>
      <c r="D190">
        <v>282796.44348000002</v>
      </c>
      <c r="E190">
        <v>175722</v>
      </c>
      <c r="F190" t="str">
        <v>175,722 mi.</v>
      </c>
      <c r="G190" t="str">
        <v>Gasoline</v>
      </c>
      <c r="H190" t="str">
        <v>302.0HP 5.0L 8 Cylinder Engine Gasoline Fuel</v>
      </c>
      <c r="I190" t="str">
        <v>A/T</v>
      </c>
      <c r="J190" t="str">
        <v>White</v>
      </c>
      <c r="K190" t="str">
        <v>Beige</v>
      </c>
      <c r="L190" t="str">
        <v>None reported</v>
      </c>
      <c r="M190">
        <v>0</v>
      </c>
      <c r="N190" t="str">
        <v>Yes</v>
      </c>
      <c r="O190" t="str">
        <v>$7,000</v>
      </c>
      <c r="P190">
        <v>6020</v>
      </c>
      <c r="Q190">
        <v>7000</v>
      </c>
      <c r="R190">
        <v>302</v>
      </c>
      <c r="S190">
        <v>5</v>
      </c>
      <c r="T190">
        <v>0</v>
      </c>
    </row>
    <row r="191" spans="1:20" x14ac:dyDescent="0.25">
      <c r="A191" t="str">
        <v>Mercedes-Benz</v>
      </c>
      <c r="B191" t="str">
        <v>E-Class E 550 4MATIC</v>
      </c>
      <c r="C191">
        <v>2014</v>
      </c>
      <c r="D191">
        <v>101388.42</v>
      </c>
      <c r="E191">
        <v>63000</v>
      </c>
      <c r="F191" t="str">
        <v>63,000 mi.</v>
      </c>
      <c r="G191" t="str">
        <v>Gasoline</v>
      </c>
      <c r="H191" t="str">
        <v>402.0HP 4.7L 8 Cylinder Engine Gasoline Fuel</v>
      </c>
      <c r="I191" t="str">
        <v>7-Speed A/T</v>
      </c>
      <c r="J191" t="str">
        <v>Silver</v>
      </c>
      <c r="K191" t="str">
        <v>Black</v>
      </c>
      <c r="L191" t="str">
        <v>None reported</v>
      </c>
      <c r="M191">
        <v>0</v>
      </c>
      <c r="N191" t="str">
        <v>Yes</v>
      </c>
      <c r="O191" t="str">
        <v>$28,500</v>
      </c>
      <c r="P191">
        <v>24510</v>
      </c>
      <c r="Q191">
        <v>28500</v>
      </c>
      <c r="R191">
        <v>402</v>
      </c>
      <c r="S191">
        <v>4.7</v>
      </c>
      <c r="T191">
        <v>0</v>
      </c>
    </row>
    <row r="192" spans="1:20" x14ac:dyDescent="0.25">
      <c r="A192" t="str">
        <v>Mercedes-Benz</v>
      </c>
      <c r="B192" t="str">
        <v>M-Class ML 350 4MATIC</v>
      </c>
      <c r="C192">
        <v>2014</v>
      </c>
      <c r="D192">
        <v>120817.98182</v>
      </c>
      <c r="E192">
        <v>75073</v>
      </c>
      <c r="F192" t="str">
        <v>75,073 mi.</v>
      </c>
      <c r="G192" t="str">
        <v>E85 Flex Fuel</v>
      </c>
      <c r="H192" t="str">
        <v>302.0HP 3.5L V6 Cylinder Engine Flex Fuel Capability</v>
      </c>
      <c r="I192" t="str">
        <v>7-Speed A/T</v>
      </c>
      <c r="J192" t="str">
        <v>Gray</v>
      </c>
      <c r="K192" t="str">
        <v>Black</v>
      </c>
      <c r="L192" t="str">
        <v>None reported</v>
      </c>
      <c r="M192">
        <v>0</v>
      </c>
      <c r="N192" t="str">
        <v>Yes</v>
      </c>
      <c r="O192" t="str">
        <v>$21,500</v>
      </c>
      <c r="P192">
        <v>18490</v>
      </c>
      <c r="Q192">
        <v>21500</v>
      </c>
      <c r="R192">
        <v>302</v>
      </c>
      <c r="S192">
        <v>3.5</v>
      </c>
      <c r="T192">
        <v>0</v>
      </c>
    </row>
    <row r="193" spans="1:20" x14ac:dyDescent="0.25">
      <c r="A193" t="str">
        <v>Mercedes-Benz</v>
      </c>
      <c r="B193" t="str">
        <v>A-Class A 220 4MATIC</v>
      </c>
      <c r="C193">
        <v>2019</v>
      </c>
      <c r="D193">
        <v>48763.002</v>
      </c>
      <c r="E193">
        <v>30300</v>
      </c>
      <c r="F193" t="str">
        <v>30,300 mi.</v>
      </c>
      <c r="G193" t="str">
        <v>Gasoline</v>
      </c>
      <c r="H193" t="str">
        <v>188.0HP 2.0L 4 Cylinder Engine Gasoline Fuel</v>
      </c>
      <c r="I193" t="str">
        <v>7-Speed A/T</v>
      </c>
      <c r="J193" t="str">
        <v>Silver</v>
      </c>
      <c r="K193" t="str">
        <v>Black</v>
      </c>
      <c r="L193" t="str">
        <v>None reported</v>
      </c>
      <c r="M193">
        <v>0</v>
      </c>
      <c r="N193" t="str">
        <v>Yes</v>
      </c>
      <c r="O193" t="str">
        <v>$30,500</v>
      </c>
      <c r="P193">
        <v>26230</v>
      </c>
      <c r="Q193">
        <v>30500</v>
      </c>
      <c r="R193">
        <v>188</v>
      </c>
      <c r="S193">
        <v>2</v>
      </c>
      <c r="T193">
        <v>0</v>
      </c>
    </row>
    <row r="194" spans="1:20" x14ac:dyDescent="0.25">
      <c r="A194" t="str">
        <v>Mercedes-Benz</v>
      </c>
      <c r="B194" t="str">
        <v>AMG GT Base</v>
      </c>
      <c r="C194">
        <v>2018</v>
      </c>
      <c r="D194">
        <v>45354.419880000001</v>
      </c>
      <c r="E194">
        <v>28182</v>
      </c>
      <c r="F194" t="str">
        <v>28,182 mi.</v>
      </c>
      <c r="G194" t="str">
        <v>Gasoline</v>
      </c>
      <c r="H194" t="str">
        <v>469.0HP 4.0L 8 Cylinder Engine Gasoline Fuel</v>
      </c>
      <c r="I194" t="str">
        <v>7-Speed A/T</v>
      </c>
      <c r="J194" t="str">
        <v>White</v>
      </c>
      <c r="K194" t="str">
        <v>Brown</v>
      </c>
      <c r="L194" t="str">
        <v>At least 1 accident or damage reported</v>
      </c>
      <c r="M194">
        <v>1</v>
      </c>
      <c r="N194" t="str">
        <v>Yes</v>
      </c>
      <c r="O194" t="str">
        <v>$84,500</v>
      </c>
      <c r="P194">
        <v>72670</v>
      </c>
      <c r="Q194">
        <v>84500</v>
      </c>
      <c r="R194">
        <v>469</v>
      </c>
      <c r="S194">
        <v>4</v>
      </c>
      <c r="T194">
        <v>0</v>
      </c>
    </row>
    <row r="195" spans="1:20" x14ac:dyDescent="0.25">
      <c r="A195" t="str">
        <v>Mercedes-Benz</v>
      </c>
      <c r="B195" t="str">
        <v>Maybach S S 600</v>
      </c>
      <c r="C195">
        <v>2016</v>
      </c>
      <c r="D195">
        <v>29079.16446</v>
      </c>
      <c r="E195">
        <v>18069</v>
      </c>
      <c r="F195" t="str">
        <v>18,069 mi.</v>
      </c>
      <c r="G195" t="str">
        <v>Gasoline</v>
      </c>
      <c r="H195" t="str">
        <v>523.0HP 6.0L 12 Cylinder Engine Gasoline Fuel</v>
      </c>
      <c r="I195" t="str">
        <v>7-Speed A/T</v>
      </c>
      <c r="J195" t="str">
        <v>Black</v>
      </c>
      <c r="K195" t="str">
        <v>Black</v>
      </c>
      <c r="L195" t="str">
        <v>None reported</v>
      </c>
      <c r="M195">
        <v>0</v>
      </c>
      <c r="N195" t="str">
        <v>Yes</v>
      </c>
      <c r="O195" t="str">
        <v>$79,999</v>
      </c>
      <c r="P195">
        <v>68799.14</v>
      </c>
      <c r="Q195">
        <v>79999</v>
      </c>
      <c r="R195">
        <v>523</v>
      </c>
      <c r="S195">
        <v>6</v>
      </c>
      <c r="T195">
        <v>0</v>
      </c>
    </row>
    <row r="196" spans="1:20" x14ac:dyDescent="0.25">
      <c r="A196" t="str">
        <v>Mercedes-Benz</v>
      </c>
      <c r="B196" t="str">
        <v>AMG GT R</v>
      </c>
      <c r="C196">
        <v>2018</v>
      </c>
      <c r="D196">
        <v>6133.1947399999999</v>
      </c>
      <c r="E196">
        <v>3811</v>
      </c>
      <c r="F196" t="str">
        <v>3,811 mi.</v>
      </c>
      <c r="G196" t="str">
        <v>Gasoline</v>
      </c>
      <c r="H196" t="str">
        <v>577.0HP 4.0L 8 Cylinder Engine Gasoline Fuel</v>
      </c>
      <c r="I196" t="str">
        <v>7-Speed A/T</v>
      </c>
      <c r="J196" t="str">
        <v>Black</v>
      </c>
      <c r="K196" t="str">
        <v>Black</v>
      </c>
      <c r="L196" t="str">
        <v>None reported</v>
      </c>
      <c r="M196">
        <v>0</v>
      </c>
      <c r="N196" t="str">
        <v>Yes</v>
      </c>
      <c r="O196" t="str">
        <v>$148,500</v>
      </c>
      <c r="P196">
        <v>127710</v>
      </c>
      <c r="Q196">
        <v>148500</v>
      </c>
      <c r="R196">
        <v>577</v>
      </c>
      <c r="S196">
        <v>4</v>
      </c>
      <c r="T196">
        <v>0</v>
      </c>
    </row>
    <row r="197" spans="1:20" x14ac:dyDescent="0.25">
      <c r="A197" t="str">
        <v>Mercedes-Benz</v>
      </c>
      <c r="B197" t="str">
        <v>S-Class S 560 4MATIC</v>
      </c>
      <c r="C197">
        <v>2019</v>
      </c>
      <c r="D197">
        <v>16898.07</v>
      </c>
      <c r="E197">
        <v>10500</v>
      </c>
      <c r="F197" t="str">
        <v>10,500 mi.</v>
      </c>
      <c r="G197" t="str">
        <v>Gasoline</v>
      </c>
      <c r="H197" t="str">
        <v>463.0HP 4.0L 8 Cylinder Engine Gasoline Fuel</v>
      </c>
      <c r="I197" t="str">
        <v>9-Speed A/T</v>
      </c>
      <c r="J197" t="str">
        <v>Silver</v>
      </c>
      <c r="K197" t="str">
        <v>Brown</v>
      </c>
      <c r="L197" t="str">
        <v>None reported</v>
      </c>
      <c r="M197">
        <v>0</v>
      </c>
      <c r="N197" t="str">
        <v>Yes</v>
      </c>
      <c r="O197" t="str">
        <v>$77,900</v>
      </c>
      <c r="P197">
        <v>66994</v>
      </c>
      <c r="Q197">
        <v>77900</v>
      </c>
      <c r="R197">
        <v>463</v>
      </c>
      <c r="S197">
        <v>4</v>
      </c>
      <c r="T197">
        <v>0</v>
      </c>
    </row>
    <row r="198" spans="1:20" x14ac:dyDescent="0.25">
      <c r="A198" t="str">
        <v>Mercedes-Benz</v>
      </c>
      <c r="B198" t="str">
        <v>SL-Class SL500 Roadster</v>
      </c>
      <c r="C198">
        <v>2005</v>
      </c>
      <c r="D198">
        <v>204386.18</v>
      </c>
      <c r="E198">
        <v>127000</v>
      </c>
      <c r="F198" t="str">
        <v>127,000 mi.</v>
      </c>
      <c r="G198" t="str">
        <v>Gasoline</v>
      </c>
      <c r="H198" t="str">
        <v>302.0HP 5.0L 8 Cylinder Engine Gasoline Fuel</v>
      </c>
      <c r="I198" t="str">
        <v>7-Speed A/T</v>
      </c>
      <c r="J198" t="str">
        <v>White</v>
      </c>
      <c r="K198" t="str">
        <v>Beige</v>
      </c>
      <c r="L198" t="str">
        <v>None reported</v>
      </c>
      <c r="M198">
        <v>0</v>
      </c>
      <c r="N198" t="str">
        <v>Yes</v>
      </c>
      <c r="O198" t="str">
        <v>$14,000</v>
      </c>
      <c r="P198">
        <v>12040</v>
      </c>
      <c r="Q198">
        <v>14000</v>
      </c>
      <c r="R198">
        <v>302</v>
      </c>
      <c r="S198">
        <v>5</v>
      </c>
      <c r="T198">
        <v>0</v>
      </c>
    </row>
    <row r="199" spans="1:20" x14ac:dyDescent="0.25">
      <c r="A199" t="str">
        <v>Mercedes-Benz</v>
      </c>
      <c r="B199" t="str">
        <v>SL-Class SL400</v>
      </c>
      <c r="C199">
        <v>2015</v>
      </c>
      <c r="D199">
        <v>59014.497799999997</v>
      </c>
      <c r="E199">
        <v>36670</v>
      </c>
      <c r="F199" t="str">
        <v>36,670 mi.</v>
      </c>
      <c r="G199" t="str">
        <v>Gasoline</v>
      </c>
      <c r="H199" t="str">
        <v>3.0 Liter</v>
      </c>
      <c r="I199" t="str">
        <v>Automatic</v>
      </c>
      <c r="J199" t="str">
        <v>White</v>
      </c>
      <c r="K199" t="str">
        <v>Tan</v>
      </c>
      <c r="L199" t="str">
        <v>None reported</v>
      </c>
      <c r="M199">
        <v>0</v>
      </c>
      <c r="N199">
        <v>0</v>
      </c>
      <c r="O199" t="str">
        <v>$39,998</v>
      </c>
      <c r="P199">
        <v>34398.28</v>
      </c>
      <c r="Q199">
        <v>39998</v>
      </c>
      <c r="R199" t="e">
        <v>#VALUE!</v>
      </c>
      <c r="S199">
        <v>3</v>
      </c>
      <c r="T199">
        <v>0</v>
      </c>
    </row>
    <row r="200" spans="1:20" x14ac:dyDescent="0.25">
      <c r="A200" t="str">
        <v>Mercedes-Benz</v>
      </c>
      <c r="B200" t="str">
        <v>A-Class A 220 4MATIC</v>
      </c>
      <c r="C200">
        <v>2020</v>
      </c>
      <c r="D200">
        <v>49776.886200000001</v>
      </c>
      <c r="E200">
        <v>30930</v>
      </c>
      <c r="F200" t="str">
        <v>30,930 mi.</v>
      </c>
      <c r="G200" t="str">
        <v>Gasoline</v>
      </c>
      <c r="H200" t="str">
        <v>2.0L I4 16V GDI DOHC Turbo</v>
      </c>
      <c r="I200" t="str">
        <v>7-Speed Automatic with Auto-Shift</v>
      </c>
      <c r="J200" t="str">
        <v>Midnight Black</v>
      </c>
      <c r="K200" t="str">
        <v>Black</v>
      </c>
      <c r="L200" t="str">
        <v>None reported</v>
      </c>
      <c r="M200">
        <v>0</v>
      </c>
      <c r="N200">
        <v>0</v>
      </c>
      <c r="O200" t="str">
        <v>$28,900</v>
      </c>
      <c r="P200">
        <v>24854</v>
      </c>
      <c r="Q200">
        <v>28900</v>
      </c>
      <c r="R200" t="e">
        <v>#VALUE!</v>
      </c>
      <c r="S200" t="e">
        <v>#VALUE!</v>
      </c>
      <c r="T200">
        <v>0</v>
      </c>
    </row>
    <row r="201" spans="1:20" x14ac:dyDescent="0.25">
      <c r="A201" t="str">
        <v>Mercedes-Benz</v>
      </c>
      <c r="B201" t="str">
        <v>S-Class S 450</v>
      </c>
      <c r="C201">
        <v>2018</v>
      </c>
      <c r="D201">
        <v>112010.064</v>
      </c>
      <c r="E201">
        <v>69600</v>
      </c>
      <c r="F201" t="str">
        <v>69,600 mi.</v>
      </c>
      <c r="G201" t="str">
        <v>Gasoline</v>
      </c>
      <c r="H201" t="str">
        <v>362.0HP 3.0L V6 Cylinder Engine Gasoline Fuel</v>
      </c>
      <c r="I201" t="str">
        <v>9-Speed A/T</v>
      </c>
      <c r="J201" t="str">
        <v>Black</v>
      </c>
      <c r="K201" t="str">
        <v>Black</v>
      </c>
      <c r="L201" t="str">
        <v>None reported</v>
      </c>
      <c r="M201">
        <v>0</v>
      </c>
      <c r="N201" t="str">
        <v>Yes</v>
      </c>
      <c r="O201" t="str">
        <v>$40,888</v>
      </c>
      <c r="P201">
        <v>35163.68</v>
      </c>
      <c r="Q201">
        <v>40888</v>
      </c>
      <c r="R201">
        <v>362</v>
      </c>
      <c r="S201">
        <v>3</v>
      </c>
      <c r="T201">
        <v>0</v>
      </c>
    </row>
    <row r="202" spans="1:20" x14ac:dyDescent="0.25">
      <c r="A202" t="str">
        <v>Mercedes-Benz</v>
      </c>
      <c r="B202" t="str">
        <v>GL-Class GL 450</v>
      </c>
      <c r="C202">
        <v>2011</v>
      </c>
      <c r="D202">
        <v>222169.38699999999</v>
      </c>
      <c r="E202">
        <v>138050</v>
      </c>
      <c r="F202" t="str">
        <v>138,050 mi.</v>
      </c>
      <c r="G202" t="str">
        <v>Gasoline</v>
      </c>
      <c r="H202" t="str">
        <v>335.0HP 4.7L 8 Cylinder Engine Gasoline Fuel</v>
      </c>
      <c r="I202" t="str">
        <v>A/T</v>
      </c>
      <c r="J202" t="str">
        <v>White</v>
      </c>
      <c r="K202" t="str">
        <v>Beige</v>
      </c>
      <c r="L202" t="str">
        <v>None reported</v>
      </c>
      <c r="M202">
        <v>0</v>
      </c>
      <c r="N202" t="str">
        <v>Yes</v>
      </c>
      <c r="O202" t="str">
        <v>$16,500</v>
      </c>
      <c r="P202">
        <v>14190</v>
      </c>
      <c r="Q202">
        <v>16500</v>
      </c>
      <c r="R202">
        <v>335</v>
      </c>
      <c r="S202">
        <v>4.7</v>
      </c>
      <c r="T202">
        <v>0</v>
      </c>
    </row>
    <row r="203" spans="1:20" x14ac:dyDescent="0.25">
      <c r="A203" t="str">
        <v>Mercedes-Benz</v>
      </c>
      <c r="B203" t="str">
        <v>R-Class R 350 4MATIC</v>
      </c>
      <c r="C203">
        <v>2008</v>
      </c>
      <c r="D203">
        <v>193120.8</v>
      </c>
      <c r="E203">
        <v>120000</v>
      </c>
      <c r="F203" t="str">
        <v>120,000 mi.</v>
      </c>
      <c r="G203" t="str">
        <v>Gasoline</v>
      </c>
      <c r="H203" t="str">
        <v>268.0HP 3.5L V6 Cylinder Engine Gasoline Fuel</v>
      </c>
      <c r="I203" t="str">
        <v>7-Speed A/T</v>
      </c>
      <c r="J203" t="str">
        <v>Silver</v>
      </c>
      <c r="K203" t="str">
        <v>Black</v>
      </c>
      <c r="L203" t="str">
        <v>None reported</v>
      </c>
      <c r="M203">
        <v>0</v>
      </c>
      <c r="N203" t="str">
        <v>Yes</v>
      </c>
      <c r="O203" t="str">
        <v>$8,995</v>
      </c>
      <c r="P203">
        <v>7735.7</v>
      </c>
      <c r="Q203">
        <v>8995</v>
      </c>
      <c r="R203">
        <v>268</v>
      </c>
      <c r="S203">
        <v>3.5</v>
      </c>
      <c r="T203">
        <v>0</v>
      </c>
    </row>
    <row r="204" spans="1:20" x14ac:dyDescent="0.25">
      <c r="A204" t="str">
        <v>Mercedes-Benz</v>
      </c>
      <c r="B204" t="str">
        <v>E-Class E 350</v>
      </c>
      <c r="C204">
        <v>2014</v>
      </c>
      <c r="D204">
        <v>141621.92000000001</v>
      </c>
      <c r="E204">
        <v>88000</v>
      </c>
      <c r="F204" t="str">
        <v>88,000 mi.</v>
      </c>
      <c r="G204" t="str">
        <v>Gasoline</v>
      </c>
      <c r="H204" t="str">
        <v>302.0HP 3.5L V6 Cylinder Engine Gasoline Fuel</v>
      </c>
      <c r="I204" t="str">
        <v>A/T</v>
      </c>
      <c r="J204" t="str">
        <v>Silver</v>
      </c>
      <c r="K204" t="str">
        <v>Black</v>
      </c>
      <c r="L204" t="str">
        <v>None reported</v>
      </c>
      <c r="M204">
        <v>0</v>
      </c>
      <c r="N204" t="str">
        <v>Yes</v>
      </c>
      <c r="O204" t="str">
        <v>$15,500</v>
      </c>
      <c r="P204">
        <v>13330</v>
      </c>
      <c r="Q204">
        <v>15500</v>
      </c>
      <c r="R204">
        <v>302</v>
      </c>
      <c r="S204">
        <v>3.5</v>
      </c>
      <c r="T204">
        <v>0</v>
      </c>
    </row>
    <row r="205" spans="1:20" x14ac:dyDescent="0.25">
      <c r="A205" t="str">
        <v>Mercedes-Benz</v>
      </c>
      <c r="B205" t="str">
        <v>GL-Class GL 450 4MATIC</v>
      </c>
      <c r="C205">
        <v>2015</v>
      </c>
      <c r="D205">
        <v>75638.98</v>
      </c>
      <c r="E205">
        <v>47000</v>
      </c>
      <c r="F205" t="str">
        <v>47,000 mi.</v>
      </c>
      <c r="G205" t="str">
        <v>Gasoline</v>
      </c>
      <c r="H205" t="str">
        <v>362.0HP 3.0L V6 Cylinder Engine Gasoline Fuel</v>
      </c>
      <c r="I205" t="str">
        <v>7-Speed A/T</v>
      </c>
      <c r="J205" t="str">
        <v>Silver</v>
      </c>
      <c r="K205" t="str">
        <v>Black</v>
      </c>
      <c r="L205" t="str">
        <v>None reported</v>
      </c>
      <c r="M205">
        <v>0</v>
      </c>
      <c r="N205" t="str">
        <v>Yes</v>
      </c>
      <c r="O205" t="str">
        <v>$30,089</v>
      </c>
      <c r="P205">
        <v>25876.54</v>
      </c>
      <c r="Q205">
        <v>30089</v>
      </c>
      <c r="R205">
        <v>362</v>
      </c>
      <c r="S205">
        <v>3</v>
      </c>
      <c r="T205">
        <v>0</v>
      </c>
    </row>
    <row r="206" spans="1:20" x14ac:dyDescent="0.25">
      <c r="A206" t="str">
        <v>Mercedes-Benz</v>
      </c>
      <c r="B206" t="str">
        <v>E-Class E 350 4MATIC</v>
      </c>
      <c r="C206">
        <v>2010</v>
      </c>
      <c r="D206">
        <v>109113.25199999999</v>
      </c>
      <c r="E206">
        <v>67800</v>
      </c>
      <c r="F206" t="str">
        <v>67,800 mi.</v>
      </c>
      <c r="G206" t="str">
        <v>Gasoline</v>
      </c>
      <c r="H206" t="str">
        <v>268.0HP 3.5L V6 Cylinder Engine Gasoline Fuel</v>
      </c>
      <c r="I206" t="str">
        <v>7-Speed A/T</v>
      </c>
      <c r="J206" t="str">
        <v>Black</v>
      </c>
      <c r="K206" t="str">
        <v>Black</v>
      </c>
      <c r="L206" t="str">
        <v>None reported</v>
      </c>
      <c r="M206">
        <v>0</v>
      </c>
      <c r="N206" t="str">
        <v>Yes</v>
      </c>
      <c r="O206" t="str">
        <v>$13,999</v>
      </c>
      <c r="P206">
        <v>12039.14</v>
      </c>
      <c r="Q206">
        <v>13999</v>
      </c>
      <c r="R206">
        <v>268</v>
      </c>
      <c r="S206">
        <v>3.5</v>
      </c>
      <c r="T206">
        <v>0</v>
      </c>
    </row>
    <row r="207" spans="1:20" x14ac:dyDescent="0.25">
      <c r="A207" t="str">
        <v>Mercedes-Benz</v>
      </c>
      <c r="B207" t="str">
        <v>E-Class E 350 4MATIC</v>
      </c>
      <c r="C207">
        <v>2010</v>
      </c>
      <c r="D207">
        <v>138597.97013999999</v>
      </c>
      <c r="E207">
        <v>86121</v>
      </c>
      <c r="F207" t="str">
        <v>86,121 mi.</v>
      </c>
      <c r="G207" t="str">
        <v>Gasoline</v>
      </c>
      <c r="H207" t="str">
        <v>268.0HP 3.5L V6 Cylinder Engine Gasoline Fuel</v>
      </c>
      <c r="I207" t="str">
        <v>7-Speed A/T</v>
      </c>
      <c r="J207" t="str">
        <v>Gray</v>
      </c>
      <c r="K207" t="str">
        <v>Black</v>
      </c>
      <c r="L207" t="str">
        <v>None reported</v>
      </c>
      <c r="M207">
        <v>0</v>
      </c>
      <c r="N207" t="str">
        <v>Yes</v>
      </c>
      <c r="O207" t="str">
        <v>$13,600</v>
      </c>
      <c r="P207">
        <v>11696</v>
      </c>
      <c r="Q207">
        <v>13600</v>
      </c>
      <c r="R207">
        <v>268</v>
      </c>
      <c r="S207">
        <v>3.5</v>
      </c>
      <c r="T207">
        <v>0</v>
      </c>
    </row>
    <row r="208" spans="1:20" x14ac:dyDescent="0.25">
      <c r="A208" t="str">
        <v>Mercedes-Benz</v>
      </c>
      <c r="B208" t="str">
        <v>CLA-Class CLA 250</v>
      </c>
      <c r="C208">
        <v>2014</v>
      </c>
      <c r="D208">
        <v>146675.2476</v>
      </c>
      <c r="E208">
        <v>91140</v>
      </c>
      <c r="F208" t="str">
        <v>91,140 mi.</v>
      </c>
      <c r="G208" t="str">
        <v>Gasoline</v>
      </c>
      <c r="H208" t="str">
        <v>208.0HP 2.0L 4 Cylinder Engine Gasoline Fuel</v>
      </c>
      <c r="I208" t="str">
        <v>7-Speed A/T</v>
      </c>
      <c r="J208" t="str">
        <v>Gray</v>
      </c>
      <c r="K208" t="str">
        <v>Black</v>
      </c>
      <c r="L208" t="str">
        <v>None reported</v>
      </c>
      <c r="M208">
        <v>0</v>
      </c>
      <c r="N208" t="str">
        <v>Yes</v>
      </c>
      <c r="O208" t="str">
        <v>$13,500</v>
      </c>
      <c r="P208">
        <v>11610</v>
      </c>
      <c r="Q208">
        <v>13500</v>
      </c>
      <c r="R208">
        <v>208</v>
      </c>
      <c r="S208">
        <v>2</v>
      </c>
      <c r="T208">
        <v>0</v>
      </c>
    </row>
    <row r="209" spans="1:20" x14ac:dyDescent="0.25">
      <c r="A209" t="str">
        <v>Mercedes-Benz</v>
      </c>
      <c r="B209" t="str">
        <v>CLK-Class CLK 350</v>
      </c>
      <c r="C209">
        <v>2009</v>
      </c>
      <c r="D209">
        <v>125407.8195</v>
      </c>
      <c r="E209">
        <v>77925</v>
      </c>
      <c r="F209" t="str">
        <v>77,925 mi.</v>
      </c>
      <c r="G209" t="str">
        <v>Gasoline</v>
      </c>
      <c r="H209" t="str">
        <v>268.0HP 3.5L V6 Cylinder Engine Gasoline Fuel</v>
      </c>
      <c r="I209" t="str">
        <v>Transmission w/Dual Shift Mode</v>
      </c>
      <c r="J209" t="str">
        <v>Silver</v>
      </c>
      <c r="K209" t="str">
        <v>Black</v>
      </c>
      <c r="L209" t="str">
        <v>None reported</v>
      </c>
      <c r="M209">
        <v>0</v>
      </c>
      <c r="N209" t="str">
        <v>Yes</v>
      </c>
      <c r="O209" t="str">
        <v>$16,500</v>
      </c>
      <c r="P209">
        <v>14190</v>
      </c>
      <c r="Q209">
        <v>16500</v>
      </c>
      <c r="R209">
        <v>268</v>
      </c>
      <c r="S209">
        <v>3.5</v>
      </c>
      <c r="T209">
        <v>0</v>
      </c>
    </row>
    <row r="210" spans="1:20" x14ac:dyDescent="0.25">
      <c r="A210" t="str">
        <v>Mercedes-Benz</v>
      </c>
      <c r="B210" t="str">
        <v>AMG GT C</v>
      </c>
      <c r="C210">
        <v>2020</v>
      </c>
      <c r="D210">
        <v>24140.1</v>
      </c>
      <c r="E210">
        <v>15000</v>
      </c>
      <c r="F210" t="str">
        <v>15,000 mi.</v>
      </c>
      <c r="G210" t="str">
        <v>Gasoline</v>
      </c>
      <c r="H210" t="str">
        <v>550.0HP 4.0L 8 Cylinder Engine Gasoline Fuel</v>
      </c>
      <c r="I210" t="str">
        <v>7-Speed A/T</v>
      </c>
      <c r="J210" t="str">
        <v>Gray</v>
      </c>
      <c r="K210" t="str">
        <v>Black</v>
      </c>
      <c r="L210" t="str">
        <v>None reported</v>
      </c>
      <c r="M210">
        <v>0</v>
      </c>
      <c r="N210" t="str">
        <v>Yes</v>
      </c>
      <c r="O210" t="str">
        <v>$129,000</v>
      </c>
      <c r="P210">
        <v>110940</v>
      </c>
      <c r="Q210">
        <v>129000</v>
      </c>
      <c r="R210">
        <v>550</v>
      </c>
      <c r="S210">
        <v>4</v>
      </c>
      <c r="T210">
        <v>0</v>
      </c>
    </row>
    <row r="211" spans="1:20" x14ac:dyDescent="0.25">
      <c r="A211" t="str">
        <v>Mercedes-Benz</v>
      </c>
      <c r="B211" t="str">
        <v>SLK-Class SLK280 Roadster</v>
      </c>
      <c r="C211">
        <v>2007</v>
      </c>
      <c r="D211">
        <v>108147.648</v>
      </c>
      <c r="E211">
        <v>67200</v>
      </c>
      <c r="F211" t="str">
        <v>67,200 mi.</v>
      </c>
      <c r="G211" t="str">
        <v>Gasoline</v>
      </c>
      <c r="H211" t="str">
        <v>228.0HP 3.0L V6 Cylinder Engine Gasoline Fuel</v>
      </c>
      <c r="I211" t="str">
        <v>A/T</v>
      </c>
      <c r="J211" t="str">
        <v>Silver</v>
      </c>
      <c r="K211" t="str">
        <v>Black</v>
      </c>
      <c r="L211" t="str">
        <v>None reported</v>
      </c>
      <c r="M211">
        <v>0</v>
      </c>
      <c r="N211" t="str">
        <v>Yes</v>
      </c>
      <c r="O211" t="str">
        <v>$11,500</v>
      </c>
      <c r="P211">
        <v>9890</v>
      </c>
      <c r="Q211">
        <v>11500</v>
      </c>
      <c r="R211">
        <v>228</v>
      </c>
      <c r="S211">
        <v>3</v>
      </c>
      <c r="T211">
        <v>0</v>
      </c>
    </row>
    <row r="212" spans="1:20" x14ac:dyDescent="0.25">
      <c r="A212" t="str">
        <v>Mercedes-Benz</v>
      </c>
      <c r="B212" t="str">
        <v>E-Class E500</v>
      </c>
      <c r="C212">
        <v>2005</v>
      </c>
      <c r="D212">
        <v>246969.31640000001</v>
      </c>
      <c r="E212">
        <v>153460</v>
      </c>
      <c r="F212" t="str">
        <v>153,460 mi.</v>
      </c>
      <c r="G212" t="str">
        <v>Gasoline</v>
      </c>
      <c r="H212" t="str">
        <v>302.0HP 5.0L 8 Cylinder Engine Gasoline Fuel</v>
      </c>
      <c r="I212" t="str">
        <v>A/T</v>
      </c>
      <c r="J212" t="str">
        <v>Gold</v>
      </c>
      <c r="K212" t="str">
        <v>Gold</v>
      </c>
      <c r="L212" t="str">
        <v>At least 1 accident or damage reported</v>
      </c>
      <c r="M212">
        <v>1</v>
      </c>
      <c r="N212" t="str">
        <v>Yes</v>
      </c>
      <c r="O212" t="str">
        <v>$5,800</v>
      </c>
      <c r="P212">
        <v>4988</v>
      </c>
      <c r="Q212">
        <v>5800</v>
      </c>
      <c r="R212">
        <v>302</v>
      </c>
      <c r="S212">
        <v>5</v>
      </c>
      <c r="T212">
        <v>0</v>
      </c>
    </row>
    <row r="213" spans="1:20" x14ac:dyDescent="0.25">
      <c r="A213" t="str">
        <v>Mercedes-Benz</v>
      </c>
      <c r="B213" t="str">
        <v>SL-Class SL500 Roadster</v>
      </c>
      <c r="C213">
        <v>2003</v>
      </c>
      <c r="D213">
        <v>42148.614600000001</v>
      </c>
      <c r="E213">
        <v>26190</v>
      </c>
      <c r="F213" t="str">
        <v>26,190 mi.</v>
      </c>
      <c r="G213" t="str">
        <v>Gasoline</v>
      </c>
      <c r="H213" t="str">
        <v>302.0HP 5.0L 8 Cylinder Engine Gasoline Fuel</v>
      </c>
      <c r="I213" t="str">
        <v>A/T</v>
      </c>
      <c r="J213" t="str">
        <v>Gold</v>
      </c>
      <c r="K213" t="str">
        <v>Beige</v>
      </c>
      <c r="L213" t="str">
        <v>None reported</v>
      </c>
      <c r="M213">
        <v>0</v>
      </c>
      <c r="N213" t="str">
        <v>Yes</v>
      </c>
      <c r="O213" t="str">
        <v>$22,000</v>
      </c>
      <c r="P213">
        <v>18920</v>
      </c>
      <c r="Q213">
        <v>22000</v>
      </c>
      <c r="R213">
        <v>302</v>
      </c>
      <c r="S213">
        <v>5</v>
      </c>
      <c r="T213">
        <v>0</v>
      </c>
    </row>
    <row r="214" spans="1:20" x14ac:dyDescent="0.25">
      <c r="A214" t="str">
        <v>Mercedes-Benz</v>
      </c>
      <c r="B214" t="str">
        <v>E-Class E 350</v>
      </c>
      <c r="C214">
        <v>2014</v>
      </c>
      <c r="D214">
        <v>56326.9</v>
      </c>
      <c r="E214">
        <v>35000</v>
      </c>
      <c r="F214" t="str">
        <v>35,000 mi.</v>
      </c>
      <c r="G214" t="str">
        <v>Gasoline</v>
      </c>
      <c r="H214" t="str">
        <v>302.0HP 3.5L V6 Cylinder Engine Gasoline Fuel</v>
      </c>
      <c r="I214" t="str">
        <v>7-Speed A/T</v>
      </c>
      <c r="J214" t="str">
        <v>Red</v>
      </c>
      <c r="K214" t="str">
        <v>Beige</v>
      </c>
      <c r="L214" t="str">
        <v>None reported</v>
      </c>
      <c r="M214">
        <v>0</v>
      </c>
      <c r="N214" t="str">
        <v>Yes</v>
      </c>
      <c r="O214" t="str">
        <v>$29,998</v>
      </c>
      <c r="P214">
        <v>25798.28</v>
      </c>
      <c r="Q214">
        <v>29998</v>
      </c>
      <c r="R214">
        <v>302</v>
      </c>
      <c r="S214">
        <v>3.5</v>
      </c>
      <c r="T214">
        <v>0</v>
      </c>
    </row>
    <row r="215" spans="1:20" x14ac:dyDescent="0.25">
      <c r="A215" t="str">
        <v>Mercedes-Benz</v>
      </c>
      <c r="B215" t="str">
        <v>E-Class E 550</v>
      </c>
      <c r="C215">
        <v>2014</v>
      </c>
      <c r="D215">
        <v>70312.064599999998</v>
      </c>
      <c r="E215">
        <v>43690</v>
      </c>
      <c r="F215" t="str">
        <v>43,690 mi.</v>
      </c>
      <c r="G215" t="str">
        <v>Gasoline</v>
      </c>
      <c r="H215" t="str">
        <v>402.0HP 4.7L 8 Cylinder Engine Gasoline Fuel</v>
      </c>
      <c r="I215" t="str">
        <v>A/T</v>
      </c>
      <c r="J215" t="str">
        <v>Black</v>
      </c>
      <c r="K215" t="str">
        <v>Black</v>
      </c>
      <c r="L215" t="str">
        <v>None reported</v>
      </c>
      <c r="M215">
        <v>0</v>
      </c>
      <c r="N215" t="str">
        <v>Yes</v>
      </c>
      <c r="O215" t="str">
        <v>$23,500</v>
      </c>
      <c r="P215">
        <v>20210</v>
      </c>
      <c r="Q215">
        <v>23500</v>
      </c>
      <c r="R215">
        <v>402</v>
      </c>
      <c r="S215">
        <v>4.7</v>
      </c>
      <c r="T215">
        <v>0</v>
      </c>
    </row>
    <row r="216" spans="1:20" x14ac:dyDescent="0.25">
      <c r="A216" t="str">
        <v>Mercedes-Benz</v>
      </c>
      <c r="B216" t="str">
        <v>AMG GT 53 Base</v>
      </c>
      <c r="C216">
        <v>2022</v>
      </c>
      <c r="D216">
        <v>3596.8748999999998</v>
      </c>
      <c r="E216">
        <v>2235</v>
      </c>
      <c r="F216" t="str">
        <v>2,235 mi.</v>
      </c>
      <c r="G216" t="str">
        <v>Hybrid</v>
      </c>
      <c r="H216" t="str">
        <v>429.0HP 3.0L Straight 6 Cylinder Engine Gasoline/Mild Electric Hybrid</v>
      </c>
      <c r="I216" t="str">
        <v>Transmission w/Dual Shift Mode</v>
      </c>
      <c r="J216" t="str">
        <v>Gray</v>
      </c>
      <c r="K216" t="str">
        <v>Red</v>
      </c>
      <c r="L216" t="str">
        <v>None reported</v>
      </c>
      <c r="M216">
        <v>0</v>
      </c>
      <c r="N216" t="str">
        <v>Yes</v>
      </c>
      <c r="O216" t="str">
        <v>$110,000</v>
      </c>
      <c r="P216">
        <v>94600</v>
      </c>
      <c r="Q216">
        <v>110000</v>
      </c>
      <c r="R216">
        <v>429</v>
      </c>
      <c r="S216">
        <v>3</v>
      </c>
      <c r="T216">
        <v>0</v>
      </c>
    </row>
    <row r="217" spans="1:20" x14ac:dyDescent="0.25">
      <c r="A217" t="str">
        <v>Mercedes-Benz</v>
      </c>
      <c r="B217" t="str">
        <v>SL-Class SL550 Roadster</v>
      </c>
      <c r="C217">
        <v>2007</v>
      </c>
      <c r="D217">
        <v>241401</v>
      </c>
      <c r="E217">
        <v>150000</v>
      </c>
      <c r="F217" t="str">
        <v>150,000 mi.</v>
      </c>
      <c r="G217" t="str">
        <v>Gasoline</v>
      </c>
      <c r="H217" t="str">
        <v>382.0HP 5.5L 8 Cylinder Engine Gasoline Fuel</v>
      </c>
      <c r="I217" t="str">
        <v>A/T</v>
      </c>
      <c r="J217" t="str">
        <v>Black</v>
      </c>
      <c r="K217" t="str">
        <v>Black</v>
      </c>
      <c r="L217" t="str">
        <v>None reported</v>
      </c>
      <c r="M217">
        <v>0</v>
      </c>
      <c r="N217" t="str">
        <v>Yes</v>
      </c>
      <c r="O217" t="str">
        <v>$8,000</v>
      </c>
      <c r="P217">
        <v>6880</v>
      </c>
      <c r="Q217">
        <v>8000</v>
      </c>
      <c r="R217">
        <v>382</v>
      </c>
      <c r="S217">
        <v>5.5</v>
      </c>
      <c r="T217">
        <v>0</v>
      </c>
    </row>
    <row r="218" spans="1:20" x14ac:dyDescent="0.25">
      <c r="A218" t="str">
        <v>Mercedes-Benz</v>
      </c>
      <c r="B218" t="str">
        <v>SL-Class SL63 AMG Roadster</v>
      </c>
      <c r="C218">
        <v>2009</v>
      </c>
      <c r="D218">
        <v>90123.04</v>
      </c>
      <c r="E218">
        <v>56000</v>
      </c>
      <c r="F218" t="str">
        <v>56,000 mi.</v>
      </c>
      <c r="G218" t="str">
        <v>Gasoline</v>
      </c>
      <c r="H218" t="str">
        <v>518.0HP 6.3L 8 Cylinder Engine Gasoline Fuel</v>
      </c>
      <c r="I218" t="str">
        <v>A/T</v>
      </c>
      <c r="J218" t="str">
        <v>Black</v>
      </c>
      <c r="K218" t="str">
        <v>Black</v>
      </c>
      <c r="L218" t="str">
        <v>None reported</v>
      </c>
      <c r="M218">
        <v>0</v>
      </c>
      <c r="N218" t="str">
        <v>Yes</v>
      </c>
      <c r="O218" t="str">
        <v>$44,850</v>
      </c>
      <c r="P218">
        <v>38571</v>
      </c>
      <c r="Q218">
        <v>44850</v>
      </c>
      <c r="R218">
        <v>518</v>
      </c>
      <c r="S218">
        <v>6.3</v>
      </c>
      <c r="T218">
        <v>0</v>
      </c>
    </row>
    <row r="219" spans="1:20" x14ac:dyDescent="0.25">
      <c r="A219" t="str">
        <v>Mercedes-Benz</v>
      </c>
      <c r="B219" t="str">
        <v>E-Class E 350</v>
      </c>
      <c r="C219">
        <v>2014</v>
      </c>
      <c r="D219">
        <v>126333.19</v>
      </c>
      <c r="E219">
        <v>78500</v>
      </c>
      <c r="F219" t="str">
        <v>78,500 mi.</v>
      </c>
      <c r="G219" t="str">
        <v>Gasoline</v>
      </c>
      <c r="H219" t="str">
        <v>302.0HP 3.5L V6 Cylinder Engine Gasoline Fuel</v>
      </c>
      <c r="I219" t="str">
        <v>7-Speed A/T</v>
      </c>
      <c r="J219" t="str">
        <v>Silver</v>
      </c>
      <c r="K219" t="str">
        <v>Black</v>
      </c>
      <c r="L219" t="str">
        <v>At least 1 accident or damage reported</v>
      </c>
      <c r="M219">
        <v>1</v>
      </c>
      <c r="N219" t="str">
        <v>Yes</v>
      </c>
      <c r="O219" t="str">
        <v>$17,900</v>
      </c>
      <c r="P219">
        <v>15394</v>
      </c>
      <c r="Q219">
        <v>17900</v>
      </c>
      <c r="R219">
        <v>302</v>
      </c>
      <c r="S219">
        <v>3.5</v>
      </c>
      <c r="T219">
        <v>0</v>
      </c>
    </row>
    <row r="220" spans="1:20" x14ac:dyDescent="0.25">
      <c r="A220" t="str">
        <v>Mercedes-Benz</v>
      </c>
      <c r="B220" t="str">
        <v>S-Class S 580 4MATIC</v>
      </c>
      <c r="C220">
        <v>2023</v>
      </c>
      <c r="D220">
        <v>1591.63726</v>
      </c>
      <c r="E220">
        <v>989</v>
      </c>
      <c r="F220" t="str">
        <v>989 mi.</v>
      </c>
      <c r="G220" t="str">
        <v>Gasoline</v>
      </c>
      <c r="H220" t="str">
        <v>4.0L V8 32V GDI DOHC Twin Turbo</v>
      </c>
      <c r="I220" t="str">
        <v>9-Speed Automatic</v>
      </c>
      <c r="J220" t="str">
        <v>Black</v>
      </c>
      <c r="K220" t="str">
        <v>Black</v>
      </c>
      <c r="L220" t="str">
        <v>None reported</v>
      </c>
      <c r="M220">
        <v>0</v>
      </c>
      <c r="N220" t="str">
        <v>Yes</v>
      </c>
      <c r="O220" t="str">
        <v>$122,950</v>
      </c>
      <c r="P220">
        <v>105737</v>
      </c>
      <c r="Q220">
        <v>122950</v>
      </c>
      <c r="R220" t="e">
        <v>#VALUE!</v>
      </c>
      <c r="S220" t="e">
        <v>#VALUE!</v>
      </c>
      <c r="T220">
        <v>0</v>
      </c>
    </row>
    <row r="221" spans="1:20" x14ac:dyDescent="0.25">
      <c r="A221" t="str">
        <v>Mercedes-Benz</v>
      </c>
      <c r="B221" t="str">
        <v>SLK-Class SLK230 Kompressor</v>
      </c>
      <c r="C221">
        <v>2001</v>
      </c>
      <c r="D221">
        <v>94629.191999999995</v>
      </c>
      <c r="E221">
        <v>58800</v>
      </c>
      <c r="F221" t="str">
        <v>58,800 mi.</v>
      </c>
      <c r="G221" t="str">
        <v>Gasoline</v>
      </c>
      <c r="H221" t="str">
        <v>190.0HP 2.3L 4 Cylinder Engine Gasoline Fuel</v>
      </c>
      <c r="I221" t="str">
        <v>A/T</v>
      </c>
      <c r="J221" t="str">
        <v>Silver</v>
      </c>
      <c r="K221" t="str">
        <v>Black</v>
      </c>
      <c r="L221" t="str">
        <v>None reported</v>
      </c>
      <c r="M221">
        <v>0</v>
      </c>
      <c r="N221" t="str">
        <v>Yes</v>
      </c>
      <c r="O221" t="str">
        <v>$9,000</v>
      </c>
      <c r="P221">
        <v>7740</v>
      </c>
      <c r="Q221">
        <v>9000</v>
      </c>
      <c r="R221">
        <v>190</v>
      </c>
      <c r="S221">
        <v>2.2999999999999998</v>
      </c>
      <c r="T221">
        <v>0</v>
      </c>
    </row>
    <row r="222" spans="1:20" x14ac:dyDescent="0.25">
      <c r="A222" t="str">
        <v>Mercedes-Benz</v>
      </c>
      <c r="B222" t="str">
        <v>GLE 350 Base 4MATIC</v>
      </c>
      <c r="C222">
        <v>2022</v>
      </c>
      <c r="D222">
        <v>39428.83</v>
      </c>
      <c r="E222">
        <v>24500</v>
      </c>
      <c r="F222" t="str">
        <v>24,500 mi.</v>
      </c>
      <c r="G222" t="str">
        <v>Gasoline</v>
      </c>
      <c r="H222" t="str">
        <v>255.0HP 2.0L 4 Cylinder Engine Gasoline Fuel</v>
      </c>
      <c r="I222" t="str">
        <v>9-Speed A/T</v>
      </c>
      <c r="J222" t="str">
        <v>White</v>
      </c>
      <c r="K222" t="str">
        <v>Beige</v>
      </c>
      <c r="L222" t="str">
        <v>None reported</v>
      </c>
      <c r="M222">
        <v>0</v>
      </c>
      <c r="N222" t="str">
        <v>Yes</v>
      </c>
      <c r="O222" t="str">
        <v>$82,150</v>
      </c>
      <c r="P222">
        <v>70649</v>
      </c>
      <c r="Q222">
        <v>82150</v>
      </c>
      <c r="R222">
        <v>255</v>
      </c>
      <c r="S222">
        <v>2</v>
      </c>
      <c r="T222">
        <v>0</v>
      </c>
    </row>
    <row r="223" spans="1:20" x14ac:dyDescent="0.25">
      <c r="A223" t="str">
        <v>Mercedes-Benz</v>
      </c>
      <c r="B223" t="str">
        <v>SL-Class SL 63 AMG</v>
      </c>
      <c r="C223">
        <v>2011</v>
      </c>
      <c r="D223">
        <v>76282.716</v>
      </c>
      <c r="E223">
        <v>47400</v>
      </c>
      <c r="F223" t="str">
        <v>47,400 mi.</v>
      </c>
      <c r="G223" t="str">
        <v>Gasoline</v>
      </c>
      <c r="H223" t="str">
        <v>518.0HP 6.3L 8 Cylinder Engine Gasoline Fuel</v>
      </c>
      <c r="I223" t="str">
        <v>7-Speed A/T</v>
      </c>
      <c r="J223" t="str">
        <v>White</v>
      </c>
      <c r="K223" t="str">
        <v>Black</v>
      </c>
      <c r="L223" t="str">
        <v>At least 1 accident or damage reported</v>
      </c>
      <c r="M223">
        <v>1</v>
      </c>
      <c r="N223" t="str">
        <v>Yes</v>
      </c>
      <c r="O223" t="str">
        <v>$41,000</v>
      </c>
      <c r="P223">
        <v>35260</v>
      </c>
      <c r="Q223">
        <v>41000</v>
      </c>
      <c r="R223">
        <v>518</v>
      </c>
      <c r="S223">
        <v>6.3</v>
      </c>
      <c r="T223">
        <v>0</v>
      </c>
    </row>
    <row r="224" spans="1:20" x14ac:dyDescent="0.25">
      <c r="A224" t="str">
        <v>Mercedes-Benz</v>
      </c>
      <c r="B224" t="str">
        <v>E-Class E 400</v>
      </c>
      <c r="C224">
        <v>2018</v>
      </c>
      <c r="D224">
        <v>46171.964599999999</v>
      </c>
      <c r="E224">
        <v>28690</v>
      </c>
      <c r="F224" t="str">
        <v>28,690 mi.</v>
      </c>
      <c r="G224" t="str">
        <v>Gasoline</v>
      </c>
      <c r="H224" t="str">
        <v>329.0HP 3.0L V6 Cylinder Engine Gasoline Fuel</v>
      </c>
      <c r="I224" t="str">
        <v>A/T</v>
      </c>
      <c r="J224" t="str">
        <v>White</v>
      </c>
      <c r="K224" t="str">
        <v>Beige</v>
      </c>
      <c r="L224" t="str">
        <v>None reported</v>
      </c>
      <c r="M224">
        <v>0</v>
      </c>
      <c r="N224" t="str">
        <v>Yes</v>
      </c>
      <c r="O224" t="str">
        <v>$38,880</v>
      </c>
      <c r="P224">
        <v>33436.800000000003</v>
      </c>
      <c r="Q224">
        <v>38880</v>
      </c>
      <c r="R224">
        <v>329</v>
      </c>
      <c r="S224">
        <v>3</v>
      </c>
      <c r="T224">
        <v>0</v>
      </c>
    </row>
    <row r="225" spans="1:20" x14ac:dyDescent="0.25">
      <c r="A225" t="str">
        <v>Mercedes-Benz</v>
      </c>
      <c r="B225" t="str">
        <v>Sprinter 2500 Standard Roof</v>
      </c>
      <c r="C225">
        <v>2022</v>
      </c>
      <c r="D225">
        <v>7386.8706000000002</v>
      </c>
      <c r="E225">
        <v>4590</v>
      </c>
      <c r="F225" t="str">
        <v>4,590 mi.</v>
      </c>
      <c r="G225" t="str">
        <v>Gasoline</v>
      </c>
      <c r="H225" t="str">
        <v>188.0HP 2.0L 4 Cylinder Engine Gasoline Fuel</v>
      </c>
      <c r="I225" t="str">
        <v>A/T</v>
      </c>
      <c r="J225" t="str">
        <v>White</v>
      </c>
      <c r="K225" t="str">
        <v>Black</v>
      </c>
      <c r="L225" t="str">
        <v>None reported</v>
      </c>
      <c r="M225">
        <v>0</v>
      </c>
      <c r="N225" t="str">
        <v>Yes</v>
      </c>
      <c r="O225" t="str">
        <v>$64,000</v>
      </c>
      <c r="P225">
        <v>55040</v>
      </c>
      <c r="Q225">
        <v>64000</v>
      </c>
      <c r="R225">
        <v>188</v>
      </c>
      <c r="S225">
        <v>2</v>
      </c>
      <c r="T225">
        <v>0</v>
      </c>
    </row>
    <row r="226" spans="1:20" x14ac:dyDescent="0.25">
      <c r="A226" t="str">
        <v>Mercedes-Benz</v>
      </c>
      <c r="B226" t="str">
        <v>GL-Class GL 550 4MATIC</v>
      </c>
      <c r="C226">
        <v>2015</v>
      </c>
      <c r="D226">
        <v>209214.2</v>
      </c>
      <c r="E226">
        <v>130000</v>
      </c>
      <c r="F226" t="str">
        <v>130,000 mi.</v>
      </c>
      <c r="G226" t="str">
        <v>Gasoline</v>
      </c>
      <c r="H226" t="str">
        <v>429.0HP 4.7L 8 Cylinder Engine Gasoline Fuel</v>
      </c>
      <c r="I226" t="str">
        <v>7-Speed A/T</v>
      </c>
      <c r="J226" t="str">
        <v>Blue</v>
      </c>
      <c r="K226" t="str">
        <v>Black</v>
      </c>
      <c r="L226" t="str">
        <v>None reported</v>
      </c>
      <c r="M226">
        <v>0</v>
      </c>
      <c r="N226" t="str">
        <v>Yes</v>
      </c>
      <c r="O226" t="str">
        <v>$24,500</v>
      </c>
      <c r="P226">
        <v>21070</v>
      </c>
      <c r="Q226">
        <v>24500</v>
      </c>
      <c r="R226">
        <v>429</v>
      </c>
      <c r="S226">
        <v>4.7</v>
      </c>
      <c r="T226">
        <v>0</v>
      </c>
    </row>
    <row r="227" spans="1:20" x14ac:dyDescent="0.25">
      <c r="A227" t="str">
        <v>Mercedes-Benz</v>
      </c>
      <c r="B227" t="str">
        <v>GLC 300 GLC 300</v>
      </c>
      <c r="C227">
        <v>2022</v>
      </c>
      <c r="D227">
        <v>27331.42122</v>
      </c>
      <c r="E227">
        <v>16983</v>
      </c>
      <c r="F227" t="str">
        <v>16,983 mi.</v>
      </c>
      <c r="G227" t="str">
        <v>Gasoline</v>
      </c>
      <c r="H227" t="str">
        <v>2.0 Liter Turbo</v>
      </c>
      <c r="I227" t="str">
        <v>Automatic</v>
      </c>
      <c r="J227" t="str">
        <v>Black</v>
      </c>
      <c r="K227" t="str">
        <v>Black</v>
      </c>
      <c r="L227" t="str">
        <v>None reported</v>
      </c>
      <c r="M227">
        <v>0</v>
      </c>
      <c r="N227">
        <v>0</v>
      </c>
      <c r="O227" t="str">
        <v>$40,998</v>
      </c>
      <c r="P227">
        <v>35258.28</v>
      </c>
      <c r="Q227">
        <v>40998</v>
      </c>
      <c r="R227" t="e">
        <v>#VALUE!</v>
      </c>
      <c r="S227">
        <v>2</v>
      </c>
      <c r="T227">
        <v>0</v>
      </c>
    </row>
    <row r="228" spans="1:20" x14ac:dyDescent="0.25">
      <c r="A228" t="str">
        <v>Mercedes-Benz</v>
      </c>
      <c r="B228" t="str">
        <v>GL-Class GL 450 4MATIC</v>
      </c>
      <c r="C228">
        <v>2007</v>
      </c>
      <c r="D228">
        <v>145484.33600000001</v>
      </c>
      <c r="E228">
        <v>90400</v>
      </c>
      <c r="F228" t="str">
        <v>90,400 mi.</v>
      </c>
      <c r="G228" t="str">
        <v>Gasoline</v>
      </c>
      <c r="H228" t="str">
        <v>335.0HP 4.7L 8 Cylinder Engine Gasoline Fuel</v>
      </c>
      <c r="I228" t="str">
        <v>7-Speed A/T</v>
      </c>
      <c r="J228" t="str">
        <v>Silver</v>
      </c>
      <c r="K228" t="str">
        <v>Beige</v>
      </c>
      <c r="L228" t="str">
        <v>None reported</v>
      </c>
      <c r="M228">
        <v>0</v>
      </c>
      <c r="N228" t="str">
        <v>Yes</v>
      </c>
      <c r="O228" t="str">
        <v>$10,199</v>
      </c>
      <c r="P228">
        <v>8771.14</v>
      </c>
      <c r="Q228">
        <v>10199</v>
      </c>
      <c r="R228">
        <v>335</v>
      </c>
      <c r="S228">
        <v>4.7</v>
      </c>
      <c r="T228">
        <v>0</v>
      </c>
    </row>
    <row r="229" spans="1:20" x14ac:dyDescent="0.25">
      <c r="A229" t="str">
        <v>Mercedes-Benz</v>
      </c>
      <c r="B229" t="str">
        <v>C-Class C 63 AMG</v>
      </c>
      <c r="C229">
        <v>2014</v>
      </c>
      <c r="D229">
        <v>67592.28</v>
      </c>
      <c r="E229">
        <v>42000</v>
      </c>
      <c r="F229" t="str">
        <v>42,000 mi.</v>
      </c>
      <c r="G229" t="str">
        <v>Gasoline</v>
      </c>
      <c r="H229" t="str">
        <v>451.0HP 6.2L 8 Cylinder Engine Gasoline Fuel</v>
      </c>
      <c r="I229" t="str">
        <v>7-Speed A/T</v>
      </c>
      <c r="J229" t="str">
        <v>Gray</v>
      </c>
      <c r="K229" t="str">
        <v>Black</v>
      </c>
      <c r="L229" t="str">
        <v>None reported</v>
      </c>
      <c r="M229">
        <v>0</v>
      </c>
      <c r="N229" t="str">
        <v>Yes</v>
      </c>
      <c r="O229" t="str">
        <v>$45,000</v>
      </c>
      <c r="P229">
        <v>38700</v>
      </c>
      <c r="Q229">
        <v>45000</v>
      </c>
      <c r="R229">
        <v>451</v>
      </c>
      <c r="S229">
        <v>6.2</v>
      </c>
      <c r="T229">
        <v>0</v>
      </c>
    </row>
    <row r="230" spans="1:20" x14ac:dyDescent="0.25">
      <c r="A230" t="str">
        <v>Mercedes-Benz</v>
      </c>
      <c r="B230" t="str">
        <v>SL-Class SL600 Roadster</v>
      </c>
      <c r="C230">
        <v>2005</v>
      </c>
      <c r="D230">
        <v>149668.62</v>
      </c>
      <c r="E230">
        <v>93000</v>
      </c>
      <c r="F230" t="str">
        <v>93,000 mi.</v>
      </c>
      <c r="G230" t="str">
        <v>Gasoline</v>
      </c>
      <c r="H230" t="str">
        <v>493.0HP 5.5L 12 Cylinder Engine Gasoline Fuel</v>
      </c>
      <c r="I230" t="str">
        <v>A/T</v>
      </c>
      <c r="J230" t="str">
        <v>Black</v>
      </c>
      <c r="K230" t="str">
        <v>Black</v>
      </c>
      <c r="L230" t="str">
        <v>None reported</v>
      </c>
      <c r="M230">
        <v>0</v>
      </c>
      <c r="N230" t="str">
        <v>Yes</v>
      </c>
      <c r="O230" t="str">
        <v>$22,500</v>
      </c>
      <c r="P230">
        <v>19350</v>
      </c>
      <c r="Q230">
        <v>22500</v>
      </c>
      <c r="R230">
        <v>493</v>
      </c>
      <c r="S230">
        <v>5.5</v>
      </c>
      <c r="T230">
        <v>0</v>
      </c>
    </row>
    <row r="231" spans="1:20" x14ac:dyDescent="0.25">
      <c r="A231" t="str">
        <v>Mercedes-Benz</v>
      </c>
      <c r="B231" t="str">
        <v>EQS 450+ Base</v>
      </c>
      <c r="C231">
        <v>2022</v>
      </c>
      <c r="D231">
        <v>26554.11</v>
      </c>
      <c r="E231">
        <v>16500</v>
      </c>
      <c r="F231" t="str">
        <v>16,500 mi.</v>
      </c>
      <c r="G231">
        <v>0</v>
      </c>
      <c r="H231" t="str">
        <v>329.0HP Electric Motor Electric Fuel System</v>
      </c>
      <c r="I231" t="str">
        <v>A/T</v>
      </c>
      <c r="J231" t="str">
        <v>Blue</v>
      </c>
      <c r="K231" t="str">
        <v>White</v>
      </c>
      <c r="L231" t="str">
        <v>None reported</v>
      </c>
      <c r="M231">
        <v>0</v>
      </c>
      <c r="N231" t="str">
        <v>Yes</v>
      </c>
      <c r="O231" t="str">
        <v>$69,500</v>
      </c>
      <c r="P231">
        <v>59770</v>
      </c>
      <c r="Q231">
        <v>69500</v>
      </c>
      <c r="R231">
        <v>329</v>
      </c>
      <c r="S231" t="e">
        <v>#VALUE!</v>
      </c>
      <c r="T231">
        <v>0</v>
      </c>
    </row>
    <row r="232" spans="1:20" x14ac:dyDescent="0.25">
      <c r="A232" t="str">
        <v>Mercedes-Benz</v>
      </c>
      <c r="B232" t="str">
        <v>Sprinter 2500 Standard Roof</v>
      </c>
      <c r="C232">
        <v>2022</v>
      </c>
      <c r="D232">
        <v>25931.295419999999</v>
      </c>
      <c r="E232">
        <v>16113</v>
      </c>
      <c r="F232" t="str">
        <v>16,113 mi.</v>
      </c>
      <c r="G232" t="str">
        <v>Diesel</v>
      </c>
      <c r="H232" t="str">
        <v>188.0HP 3.0L V6 Cylinder Engine Diesel Fuel</v>
      </c>
      <c r="I232" t="str">
        <v>A/T</v>
      </c>
      <c r="J232" t="str">
        <v>Gray</v>
      </c>
      <c r="K232" t="str">
        <v>Black</v>
      </c>
      <c r="L232" t="str">
        <v>None reported</v>
      </c>
      <c r="M232">
        <v>0</v>
      </c>
      <c r="N232" t="str">
        <v>Yes</v>
      </c>
      <c r="O232" t="str">
        <v>$111,000</v>
      </c>
      <c r="P232">
        <v>95460</v>
      </c>
      <c r="Q232">
        <v>111000</v>
      </c>
      <c r="R232">
        <v>188</v>
      </c>
      <c r="S232">
        <v>3</v>
      </c>
      <c r="T232">
        <v>0</v>
      </c>
    </row>
    <row r="233" spans="1:20" x14ac:dyDescent="0.25">
      <c r="A233" t="str">
        <v>Mercedes-Benz</v>
      </c>
      <c r="B233" t="str">
        <v>GL-Class GL 450</v>
      </c>
      <c r="C233">
        <v>2011</v>
      </c>
      <c r="D233">
        <v>149668.62</v>
      </c>
      <c r="E233">
        <v>93000</v>
      </c>
      <c r="F233" t="str">
        <v>93,000 mi.</v>
      </c>
      <c r="G233" t="str">
        <v>Gasoline</v>
      </c>
      <c r="H233" t="str">
        <v>335.0HP 4.7L 8 Cylinder Engine Gasoline Fuel</v>
      </c>
      <c r="I233" t="str">
        <v>A/T</v>
      </c>
      <c r="J233" t="str">
        <v>Gray</v>
      </c>
      <c r="K233" t="str">
        <v>Beige</v>
      </c>
      <c r="L233" t="str">
        <v>At least 1 accident or damage reported</v>
      </c>
      <c r="M233">
        <v>1</v>
      </c>
      <c r="N233" t="str">
        <v>Yes</v>
      </c>
      <c r="O233" t="str">
        <v>$11,900</v>
      </c>
      <c r="P233">
        <v>10234</v>
      </c>
      <c r="Q233">
        <v>11900</v>
      </c>
      <c r="R233">
        <v>335</v>
      </c>
      <c r="S233">
        <v>4.7</v>
      </c>
      <c r="T233">
        <v>0</v>
      </c>
    </row>
    <row r="234" spans="1:20" x14ac:dyDescent="0.25">
      <c r="A234" t="str">
        <v>Mercedes-Benz</v>
      </c>
      <c r="B234" t="str">
        <v>G 550 4x4 Squared Base</v>
      </c>
      <c r="C234">
        <v>2018</v>
      </c>
      <c r="D234">
        <v>23143.918539999999</v>
      </c>
      <c r="E234">
        <v>14381</v>
      </c>
      <c r="F234" t="str">
        <v>14,381 mi.</v>
      </c>
      <c r="G234" t="str">
        <v>Gasoline</v>
      </c>
      <c r="H234" t="str">
        <v>4.0L V8 32V GDI DOHC Twin Turbo</v>
      </c>
      <c r="I234" t="str">
        <v>7-Speed Automatic</v>
      </c>
      <c r="J234" t="str">
        <v>Designo Magno Matte</v>
      </c>
      <c r="K234" t="str">
        <v>Black</v>
      </c>
      <c r="L234" t="str">
        <v>None reported</v>
      </c>
      <c r="M234">
        <v>0</v>
      </c>
      <c r="N234">
        <v>0</v>
      </c>
      <c r="O234" t="str">
        <v>$204,900</v>
      </c>
      <c r="P234">
        <v>176214</v>
      </c>
      <c r="Q234">
        <v>204900</v>
      </c>
      <c r="R234" t="e">
        <v>#VALUE!</v>
      </c>
      <c r="S234" t="e">
        <v>#VALUE!</v>
      </c>
      <c r="T234">
        <v>0</v>
      </c>
    </row>
    <row r="235" spans="1:20" x14ac:dyDescent="0.25">
      <c r="A235" t="str">
        <v>Mercedes-Benz</v>
      </c>
      <c r="B235" t="str">
        <v>GLS 550 Base 4MATIC</v>
      </c>
      <c r="C235">
        <v>2017</v>
      </c>
      <c r="D235">
        <v>142352.56036</v>
      </c>
      <c r="E235">
        <v>88454</v>
      </c>
      <c r="F235" t="str">
        <v>88,454 mi.</v>
      </c>
      <c r="G235" t="str">
        <v>Gasoline</v>
      </c>
      <c r="H235" t="str">
        <v>449.0HP 4.7L 8 Cylinder Engine Gasoline Fuel</v>
      </c>
      <c r="I235" t="str">
        <v>9-Speed A/T</v>
      </c>
      <c r="J235" t="str">
        <v>White</v>
      </c>
      <c r="K235" t="str">
        <v>Beige</v>
      </c>
      <c r="L235" t="str">
        <v>None reported</v>
      </c>
      <c r="M235">
        <v>0</v>
      </c>
      <c r="N235" t="str">
        <v>Yes</v>
      </c>
      <c r="O235" t="str">
        <v>$39,999</v>
      </c>
      <c r="P235">
        <v>34399.14</v>
      </c>
      <c r="Q235">
        <v>39999</v>
      </c>
      <c r="R235">
        <v>449</v>
      </c>
      <c r="S235">
        <v>4.7</v>
      </c>
      <c r="T235">
        <v>0</v>
      </c>
    </row>
    <row r="236" spans="1:20" x14ac:dyDescent="0.25">
      <c r="A236" t="str">
        <v>Mercedes-Benz</v>
      </c>
      <c r="B236" t="str">
        <v>CLS-Class CLS 400 4MATIC</v>
      </c>
      <c r="C236">
        <v>2016</v>
      </c>
      <c r="D236">
        <v>100237.74189999999</v>
      </c>
      <c r="E236">
        <v>62285</v>
      </c>
      <c r="F236" t="str">
        <v>62,285 mi.</v>
      </c>
      <c r="G236" t="str">
        <v>Gasoline</v>
      </c>
      <c r="H236" t="str">
        <v>329.0HP 3.0L V6 Cylinder Engine Gasoline Fuel</v>
      </c>
      <c r="I236" t="str">
        <v>7-Speed A/T</v>
      </c>
      <c r="J236" t="str">
        <v>Black</v>
      </c>
      <c r="K236" t="str">
        <v>Black</v>
      </c>
      <c r="L236" t="str">
        <v>At least 1 accident or damage reported</v>
      </c>
      <c r="M236">
        <v>1</v>
      </c>
      <c r="N236" t="str">
        <v>Yes</v>
      </c>
      <c r="O236" t="str">
        <v>$29,950</v>
      </c>
      <c r="P236">
        <v>25757</v>
      </c>
      <c r="Q236">
        <v>29950</v>
      </c>
      <c r="R236">
        <v>329</v>
      </c>
      <c r="S236">
        <v>3</v>
      </c>
      <c r="T236">
        <v>0</v>
      </c>
    </row>
    <row r="237" spans="1:20" x14ac:dyDescent="0.25">
      <c r="A237" t="str">
        <v>Mercedes-Benz</v>
      </c>
      <c r="B237" t="str">
        <v>S-Class S 63 AMG</v>
      </c>
      <c r="C237">
        <v>2015</v>
      </c>
      <c r="D237">
        <v>128547.64184</v>
      </c>
      <c r="E237">
        <v>79876</v>
      </c>
      <c r="F237" t="str">
        <v>79,876 mi.</v>
      </c>
      <c r="G237" t="str">
        <v>Gasoline</v>
      </c>
      <c r="H237" t="str">
        <v>577.0HP 5.5L 8 Cylinder Engine Gasoline Fuel</v>
      </c>
      <c r="I237" t="str">
        <v>7-Speed A/T</v>
      </c>
      <c r="J237" t="str">
        <v>Black</v>
      </c>
      <c r="K237" t="str">
        <v>White</v>
      </c>
      <c r="L237" t="str">
        <v>None reported</v>
      </c>
      <c r="M237">
        <v>0</v>
      </c>
      <c r="N237" t="str">
        <v>Yes</v>
      </c>
      <c r="O237" t="str">
        <v>$45,750</v>
      </c>
      <c r="P237">
        <v>39345</v>
      </c>
      <c r="Q237">
        <v>45750</v>
      </c>
      <c r="R237">
        <v>577</v>
      </c>
      <c r="S237">
        <v>5.5</v>
      </c>
      <c r="T237">
        <v>0</v>
      </c>
    </row>
    <row r="238" spans="1:20" x14ac:dyDescent="0.25">
      <c r="A238" t="str">
        <v>Mercedes-Benz</v>
      </c>
      <c r="B238" t="str">
        <v>AMG GLE 63 S Coupe 4MATIC</v>
      </c>
      <c r="C238">
        <v>2018</v>
      </c>
      <c r="D238">
        <v>115067.81</v>
      </c>
      <c r="E238">
        <v>71500</v>
      </c>
      <c r="F238" t="str">
        <v>71,500 mi.</v>
      </c>
      <c r="G238" t="str">
        <v>Gasoline</v>
      </c>
      <c r="H238" t="str">
        <v>577.0HP 5.5L 8 Cylinder Engine Gasoline Fuel</v>
      </c>
      <c r="I238" t="str">
        <v>7-Speed A/T</v>
      </c>
      <c r="J238" t="str">
        <v>White</v>
      </c>
      <c r="K238" t="str">
        <v>White</v>
      </c>
      <c r="L238" t="str">
        <v>None reported</v>
      </c>
      <c r="M238">
        <v>0</v>
      </c>
      <c r="N238" t="str">
        <v>Yes</v>
      </c>
      <c r="O238" t="str">
        <v>$61,000</v>
      </c>
      <c r="P238">
        <v>52460</v>
      </c>
      <c r="Q238">
        <v>61000</v>
      </c>
      <c r="R238">
        <v>577</v>
      </c>
      <c r="S238">
        <v>5.5</v>
      </c>
      <c r="T238">
        <v>0</v>
      </c>
    </row>
    <row r="239" spans="1:20" x14ac:dyDescent="0.25">
      <c r="A239" t="str">
        <v>Mercedes-Benz</v>
      </c>
      <c r="B239" t="str">
        <v>M-Class ML 350 4MATIC</v>
      </c>
      <c r="C239">
        <v>2015</v>
      </c>
      <c r="D239">
        <v>141621.92000000001</v>
      </c>
      <c r="E239">
        <v>88000</v>
      </c>
      <c r="F239" t="str">
        <v>88,000 mi.</v>
      </c>
      <c r="G239" t="str">
        <v>E85 Flex Fuel</v>
      </c>
      <c r="H239" t="str">
        <v>302.0HP 3.5L V6 Cylinder Engine Flex Fuel Capability</v>
      </c>
      <c r="I239" t="str">
        <v>A/T</v>
      </c>
      <c r="J239" t="str">
        <v>Silver</v>
      </c>
      <c r="K239" t="str">
        <v>Gray</v>
      </c>
      <c r="L239" t="str">
        <v>None reported</v>
      </c>
      <c r="M239">
        <v>0</v>
      </c>
      <c r="N239" t="str">
        <v>Yes</v>
      </c>
      <c r="O239" t="str">
        <v>$19,500</v>
      </c>
      <c r="P239">
        <v>16770</v>
      </c>
      <c r="Q239">
        <v>19500</v>
      </c>
      <c r="R239">
        <v>302</v>
      </c>
      <c r="S239">
        <v>3.5</v>
      </c>
      <c r="T239">
        <v>0</v>
      </c>
    </row>
    <row r="240" spans="1:20" x14ac:dyDescent="0.25">
      <c r="A240" t="str">
        <v>Mercedes-Benz</v>
      </c>
      <c r="B240" t="str">
        <v>SL-Class SL550 Roadster</v>
      </c>
      <c r="C240">
        <v>2008</v>
      </c>
      <c r="D240">
        <v>241401</v>
      </c>
      <c r="E240">
        <v>150000</v>
      </c>
      <c r="F240" t="str">
        <v>150,000 mi.</v>
      </c>
      <c r="G240" t="str">
        <v>Gasoline</v>
      </c>
      <c r="H240" t="str">
        <v>382.0HP 5.5L 8 Cylinder Engine Gasoline Fuel</v>
      </c>
      <c r="I240" t="str">
        <v>7-Speed A/T</v>
      </c>
      <c r="J240" t="str">
        <v>Black</v>
      </c>
      <c r="K240" t="str">
        <v>Beige</v>
      </c>
      <c r="L240" t="str">
        <v>None reported</v>
      </c>
      <c r="M240">
        <v>0</v>
      </c>
      <c r="N240" t="str">
        <v>Yes</v>
      </c>
      <c r="O240" t="str">
        <v>$16,800</v>
      </c>
      <c r="P240">
        <v>14448</v>
      </c>
      <c r="Q240">
        <v>16800</v>
      </c>
      <c r="R240">
        <v>382</v>
      </c>
      <c r="S240">
        <v>5.5</v>
      </c>
      <c r="T240">
        <v>0</v>
      </c>
    </row>
    <row r="241" spans="1:20" x14ac:dyDescent="0.25">
      <c r="A241" t="str">
        <v>Mercedes-Benz</v>
      </c>
      <c r="B241" t="str">
        <v>GL-Class GL 450</v>
      </c>
      <c r="C241">
        <v>2011</v>
      </c>
      <c r="D241">
        <v>238182.32</v>
      </c>
      <c r="E241">
        <v>148000</v>
      </c>
      <c r="F241" t="str">
        <v>148,000 mi.</v>
      </c>
      <c r="G241" t="str">
        <v>Gasoline</v>
      </c>
      <c r="H241" t="str">
        <v>335.0HP 4.7L 8 Cylinder Engine Gasoline Fuel</v>
      </c>
      <c r="I241" t="str">
        <v>A/T</v>
      </c>
      <c r="J241" t="str">
        <v>Black</v>
      </c>
      <c r="K241" t="str">
        <v>Black</v>
      </c>
      <c r="L241" t="str">
        <v>At least 1 accident or damage reported</v>
      </c>
      <c r="M241">
        <v>1</v>
      </c>
      <c r="N241" t="str">
        <v>Yes</v>
      </c>
      <c r="O241" t="str">
        <v>$9,900</v>
      </c>
      <c r="P241">
        <v>8514</v>
      </c>
      <c r="Q241">
        <v>9900</v>
      </c>
      <c r="R241">
        <v>335</v>
      </c>
      <c r="S241">
        <v>4.7</v>
      </c>
      <c r="T241">
        <v>0</v>
      </c>
    </row>
    <row r="242" spans="1:20" x14ac:dyDescent="0.25">
      <c r="A242" t="str">
        <v>Mercedes-Benz</v>
      </c>
      <c r="B242" t="str">
        <v>AMG GLE AMG GLE 63 S-Model 4MATIC</v>
      </c>
      <c r="C242">
        <v>2016</v>
      </c>
      <c r="D242">
        <v>57844.507619999997</v>
      </c>
      <c r="E242">
        <v>35943</v>
      </c>
      <c r="F242" t="str">
        <v>35,943 mi.</v>
      </c>
      <c r="G242" t="str">
        <v>Gasoline</v>
      </c>
      <c r="H242" t="str">
        <v>577.0HP 5.5L 8 Cylinder Engine Gasoline Fuel</v>
      </c>
      <c r="I242" t="str">
        <v>7-Speed A/T</v>
      </c>
      <c r="J242" t="str">
        <v>Black</v>
      </c>
      <c r="K242" t="str">
        <v>White</v>
      </c>
      <c r="L242" t="str">
        <v>None reported</v>
      </c>
      <c r="M242">
        <v>0</v>
      </c>
      <c r="N242" t="str">
        <v>Yes</v>
      </c>
      <c r="O242" t="str">
        <v>$51,700</v>
      </c>
      <c r="P242">
        <v>44462</v>
      </c>
      <c r="Q242">
        <v>51700</v>
      </c>
      <c r="R242">
        <v>577</v>
      </c>
      <c r="S242">
        <v>5.5</v>
      </c>
      <c r="T242">
        <v>0</v>
      </c>
    </row>
    <row r="243" spans="1:20" x14ac:dyDescent="0.25">
      <c r="A243" t="str">
        <v>Mercedes-Benz</v>
      </c>
      <c r="B243" t="str">
        <v>AMG C 63 Base</v>
      </c>
      <c r="C243">
        <v>2020</v>
      </c>
      <c r="D243">
        <v>53990.138319999998</v>
      </c>
      <c r="E243">
        <v>33548</v>
      </c>
      <c r="F243" t="str">
        <v>33,548 mi.</v>
      </c>
      <c r="G243" t="str">
        <v>Gasoline</v>
      </c>
      <c r="H243" t="str">
        <v>469.0HP 4.0L 8 Cylinder Engine Gasoline Fuel</v>
      </c>
      <c r="I243" t="str">
        <v>9-Speed A/T</v>
      </c>
      <c r="J243" t="str">
        <v>Silver</v>
      </c>
      <c r="K243" t="str">
        <v>Black</v>
      </c>
      <c r="L243" t="str">
        <v>None reported</v>
      </c>
      <c r="M243">
        <v>0</v>
      </c>
      <c r="N243" t="str">
        <v>Yes</v>
      </c>
      <c r="O243" t="str">
        <v>$57,999</v>
      </c>
      <c r="P243">
        <v>49879.14</v>
      </c>
      <c r="Q243">
        <v>57999</v>
      </c>
      <c r="R243">
        <v>469</v>
      </c>
      <c r="S243">
        <v>4</v>
      </c>
      <c r="T243">
        <v>0</v>
      </c>
    </row>
    <row r="244" spans="1:20" x14ac:dyDescent="0.25">
      <c r="A244" t="str">
        <v>Mercedes-Benz</v>
      </c>
      <c r="B244" t="str">
        <v>GLE 350 Base</v>
      </c>
      <c r="C244">
        <v>2020</v>
      </c>
      <c r="D244">
        <v>42314.376620000003</v>
      </c>
      <c r="E244">
        <v>26293</v>
      </c>
      <c r="F244" t="str">
        <v>26,293 mi.</v>
      </c>
      <c r="G244" t="str">
        <v>Gasoline</v>
      </c>
      <c r="H244" t="str">
        <v>2.0 Liter Turbo</v>
      </c>
      <c r="I244" t="str">
        <v>Automatic</v>
      </c>
      <c r="J244" t="str">
        <v>designo Diamond White Bright</v>
      </c>
      <c r="K244" t="str">
        <v>Macchiato/Magmagrey</v>
      </c>
      <c r="L244" t="str">
        <v>None reported</v>
      </c>
      <c r="M244">
        <v>0</v>
      </c>
      <c r="N244">
        <v>0</v>
      </c>
      <c r="O244" t="str">
        <v>$49,998</v>
      </c>
      <c r="P244">
        <v>42998.28</v>
      </c>
      <c r="Q244">
        <v>49998</v>
      </c>
      <c r="R244" t="e">
        <v>#VALUE!</v>
      </c>
      <c r="S244">
        <v>2</v>
      </c>
      <c r="T244">
        <v>0</v>
      </c>
    </row>
    <row r="245" spans="1:20" x14ac:dyDescent="0.25">
      <c r="A245" t="str">
        <v>Mercedes-Benz</v>
      </c>
      <c r="B245" t="str">
        <v>CLS-Class CLS 63 AMG S-Model 4MATIC</v>
      </c>
      <c r="C245">
        <v>2014</v>
      </c>
      <c r="D245">
        <v>103802.43</v>
      </c>
      <c r="E245">
        <v>64500</v>
      </c>
      <c r="F245" t="str">
        <v>64,500 mi.</v>
      </c>
      <c r="G245" t="str">
        <v>Gasoline</v>
      </c>
      <c r="H245" t="str">
        <v>577.0HP 5.5L 8 Cylinder Engine Gasoline Fuel</v>
      </c>
      <c r="I245" t="str">
        <v>7-Speed A/T</v>
      </c>
      <c r="J245" t="str">
        <v>Silver</v>
      </c>
      <c r="K245" t="str">
        <v>Black</v>
      </c>
      <c r="L245">
        <v>0</v>
      </c>
      <c r="M245">
        <v>0</v>
      </c>
      <c r="N245">
        <v>0</v>
      </c>
      <c r="O245" t="str">
        <v>$37,500</v>
      </c>
      <c r="P245">
        <v>32250</v>
      </c>
      <c r="Q245">
        <v>37500</v>
      </c>
      <c r="R245">
        <v>577</v>
      </c>
      <c r="S245">
        <v>5.5</v>
      </c>
      <c r="T245">
        <v>0</v>
      </c>
    </row>
    <row r="246" spans="1:20" x14ac:dyDescent="0.25">
      <c r="A246" t="str">
        <v>Mercedes-Benz</v>
      </c>
      <c r="B246" t="str">
        <v>Metris Base</v>
      </c>
      <c r="C246">
        <v>2016</v>
      </c>
      <c r="D246">
        <v>27905.955600000001</v>
      </c>
      <c r="E246">
        <v>17340</v>
      </c>
      <c r="F246" t="str">
        <v>17,340 mi.</v>
      </c>
      <c r="G246" t="str">
        <v>Gasoline</v>
      </c>
      <c r="H246" t="str">
        <v>208.0HP 2.0L 4 Cylinder Engine Gasoline Fuel</v>
      </c>
      <c r="I246" t="str">
        <v>A/T</v>
      </c>
      <c r="J246" t="str">
        <v>White</v>
      </c>
      <c r="K246" t="str">
        <v>Black</v>
      </c>
      <c r="L246" t="str">
        <v>None reported</v>
      </c>
      <c r="M246">
        <v>0</v>
      </c>
      <c r="N246" t="str">
        <v>Yes</v>
      </c>
      <c r="O246" t="str">
        <v>$29,000</v>
      </c>
      <c r="P246">
        <v>24940</v>
      </c>
      <c r="Q246">
        <v>29000</v>
      </c>
      <c r="R246">
        <v>208</v>
      </c>
      <c r="S246">
        <v>2</v>
      </c>
      <c r="T246">
        <v>0</v>
      </c>
    </row>
    <row r="247" spans="1:20" x14ac:dyDescent="0.25">
      <c r="A247" t="str">
        <v>Mercedes-Benz</v>
      </c>
      <c r="B247" t="str">
        <v>GLB 250 Base 4MATIC</v>
      </c>
      <c r="C247">
        <v>2023</v>
      </c>
      <c r="D247">
        <v>1961.7854600000001</v>
      </c>
      <c r="E247">
        <v>1219</v>
      </c>
      <c r="F247" t="str">
        <v>1,219 mi.</v>
      </c>
      <c r="G247" t="str">
        <v>Gasoline</v>
      </c>
      <c r="H247" t="str">
        <v>2.0L I4 16V GDI DOHC Turbo</v>
      </c>
      <c r="I247" t="str">
        <v>Automatic</v>
      </c>
      <c r="J247" t="str">
        <v>Midnight Black</v>
      </c>
      <c r="K247" t="str">
        <v>Classic Red</v>
      </c>
      <c r="L247" t="str">
        <v>None reported</v>
      </c>
      <c r="M247">
        <v>0</v>
      </c>
      <c r="N247">
        <v>0</v>
      </c>
      <c r="O247" t="str">
        <v>$46,479</v>
      </c>
      <c r="P247">
        <v>39971.94</v>
      </c>
      <c r="Q247">
        <v>46479</v>
      </c>
      <c r="R247" t="e">
        <v>#VALUE!</v>
      </c>
      <c r="S247" t="e">
        <v>#VALUE!</v>
      </c>
      <c r="T247">
        <v>0</v>
      </c>
    </row>
    <row r="248" spans="1:20" x14ac:dyDescent="0.25">
      <c r="A248" t="str">
        <v>Mercedes-Benz</v>
      </c>
      <c r="B248" t="str">
        <v>SLS AMG Base</v>
      </c>
      <c r="C248">
        <v>2012</v>
      </c>
      <c r="D248">
        <v>28873.16894</v>
      </c>
      <c r="E248">
        <v>17941</v>
      </c>
      <c r="F248" t="str">
        <v>17,941 mi.</v>
      </c>
      <c r="G248" t="str">
        <v>Gasoline</v>
      </c>
      <c r="H248" t="str">
        <v>6.2L V8 32V MPFI DOHC</v>
      </c>
      <c r="I248" t="str">
        <v>7-Speed Automatic with Auto-Shift</v>
      </c>
      <c r="J248" t="str">
        <v>Iridium Silver Metallic</v>
      </c>
      <c r="K248" t="str">
        <v>Red</v>
      </c>
      <c r="L248" t="str">
        <v>None reported</v>
      </c>
      <c r="M248">
        <v>0</v>
      </c>
      <c r="N248" t="str">
        <v>Yes</v>
      </c>
      <c r="O248" t="str">
        <v>$226,000</v>
      </c>
      <c r="P248">
        <v>194360</v>
      </c>
      <c r="Q248">
        <v>226000</v>
      </c>
      <c r="R248" t="e">
        <v>#VALUE!</v>
      </c>
      <c r="S248" t="e">
        <v>#VALUE!</v>
      </c>
      <c r="T248">
        <v>0</v>
      </c>
    </row>
    <row r="249" spans="1:20" x14ac:dyDescent="0.25">
      <c r="A249" t="str">
        <v>Mercedes-Benz</v>
      </c>
      <c r="B249" t="str">
        <v>E-Class E 350</v>
      </c>
      <c r="C249">
        <v>2012</v>
      </c>
      <c r="D249">
        <v>154200.52144000001</v>
      </c>
      <c r="E249">
        <v>95816</v>
      </c>
      <c r="F249" t="str">
        <v>95,816 mi.</v>
      </c>
      <c r="G249" t="str">
        <v>Gasoline</v>
      </c>
      <c r="H249" t="str">
        <v>302.0HP 3.5L V6 Cylinder Engine Gasoline Fuel</v>
      </c>
      <c r="I249" t="str">
        <v>7-Speed A/T</v>
      </c>
      <c r="J249" t="str">
        <v>White</v>
      </c>
      <c r="K249" t="str">
        <v>Beige</v>
      </c>
      <c r="L249" t="str">
        <v>None reported</v>
      </c>
      <c r="M249">
        <v>0</v>
      </c>
      <c r="N249" t="str">
        <v>Yes</v>
      </c>
      <c r="O249" t="str">
        <v>$12,000</v>
      </c>
      <c r="P249">
        <v>10320</v>
      </c>
      <c r="Q249">
        <v>12000</v>
      </c>
      <c r="R249">
        <v>302</v>
      </c>
      <c r="S249">
        <v>3.5</v>
      </c>
      <c r="T249">
        <v>0</v>
      </c>
    </row>
    <row r="250" spans="1:20" x14ac:dyDescent="0.25">
      <c r="A250" t="str">
        <v>Mercedes-Benz</v>
      </c>
      <c r="B250" t="str">
        <v>E-Class E 450 4MATIC</v>
      </c>
      <c r="C250">
        <v>2021</v>
      </c>
      <c r="D250">
        <v>28968.12</v>
      </c>
      <c r="E250">
        <v>18000</v>
      </c>
      <c r="F250" t="str">
        <v>18,000 mi.</v>
      </c>
      <c r="G250" t="str">
        <v>Hybrid</v>
      </c>
      <c r="H250" t="str">
        <v>362.0HP 3.0L Straight 6 Cylinder Engine Gasoline/Mild Electric Hybrid</v>
      </c>
      <c r="I250" t="str">
        <v>9-Speed A/T</v>
      </c>
      <c r="J250" t="str">
        <v>Gray</v>
      </c>
      <c r="K250" t="str">
        <v>Black</v>
      </c>
      <c r="L250" t="str">
        <v>At least 1 accident or damage reported</v>
      </c>
      <c r="M250">
        <v>1</v>
      </c>
      <c r="N250" t="str">
        <v>Yes</v>
      </c>
      <c r="O250" t="str">
        <v>$62,000</v>
      </c>
      <c r="P250">
        <v>53320</v>
      </c>
      <c r="Q250">
        <v>62000</v>
      </c>
      <c r="R250">
        <v>362</v>
      </c>
      <c r="S250">
        <v>3</v>
      </c>
      <c r="T250">
        <v>0</v>
      </c>
    </row>
    <row r="251" spans="1:20" x14ac:dyDescent="0.25">
      <c r="A251" t="str">
        <v>Mercedes-Benz</v>
      </c>
      <c r="B251" t="str">
        <v>SL-Class SL600 Roadster</v>
      </c>
      <c r="C251">
        <v>2007</v>
      </c>
      <c r="D251">
        <v>125850.38800000001</v>
      </c>
      <c r="E251">
        <v>78200</v>
      </c>
      <c r="F251" t="str">
        <v>78,200 mi.</v>
      </c>
      <c r="G251" t="str">
        <v>Gasoline</v>
      </c>
      <c r="H251" t="str">
        <v>510.0HP 5.5L 12 Cylinder Engine Gasoline Fuel</v>
      </c>
      <c r="I251" t="str">
        <v>5-Speed A/T</v>
      </c>
      <c r="J251" t="str">
        <v>Black</v>
      </c>
      <c r="K251" t="str">
        <v>Brown</v>
      </c>
      <c r="L251" t="str">
        <v>At least 1 accident or damage reported</v>
      </c>
      <c r="M251">
        <v>1</v>
      </c>
      <c r="N251" t="str">
        <v>Yes</v>
      </c>
      <c r="O251" t="str">
        <v>$22,999</v>
      </c>
      <c r="P251">
        <v>19779.14</v>
      </c>
      <c r="Q251">
        <v>22999</v>
      </c>
      <c r="R251">
        <v>510</v>
      </c>
      <c r="S251">
        <v>5.5</v>
      </c>
      <c r="T251">
        <v>0</v>
      </c>
    </row>
    <row r="252" spans="1:20" x14ac:dyDescent="0.25">
      <c r="A252" t="str">
        <v>Mercedes-Benz</v>
      </c>
      <c r="B252" t="str">
        <v>Sprinter 2500</v>
      </c>
      <c r="C252">
        <v>2016</v>
      </c>
      <c r="D252">
        <v>224020.128</v>
      </c>
      <c r="E252">
        <v>139200</v>
      </c>
      <c r="F252" t="str">
        <v>139,200 mi.</v>
      </c>
      <c r="G252" t="str">
        <v>Diesel</v>
      </c>
      <c r="H252" t="str">
        <v>161.0HP 2.1L 4 Cylinder Engine Diesel Fuel</v>
      </c>
      <c r="I252" t="str">
        <v>A/T</v>
      </c>
      <c r="J252" t="str">
        <v>White</v>
      </c>
      <c r="K252" t="str">
        <v>Black</v>
      </c>
      <c r="L252" t="str">
        <v>At least 1 accident or damage reported</v>
      </c>
      <c r="M252">
        <v>1</v>
      </c>
      <c r="N252" t="str">
        <v>Yes</v>
      </c>
      <c r="O252" t="str">
        <v>$22,000</v>
      </c>
      <c r="P252">
        <v>18920</v>
      </c>
      <c r="Q252">
        <v>22000</v>
      </c>
      <c r="R252">
        <v>161</v>
      </c>
      <c r="S252">
        <v>2.1</v>
      </c>
      <c r="T252">
        <v>0</v>
      </c>
    </row>
    <row r="253" spans="1:20" x14ac:dyDescent="0.25">
      <c r="A253" t="str">
        <v>Mercedes-Benz</v>
      </c>
      <c r="B253" t="str">
        <v>E-Class E 350</v>
      </c>
      <c r="C253">
        <v>2012</v>
      </c>
      <c r="D253">
        <v>132039.90964</v>
      </c>
      <c r="E253">
        <v>82046</v>
      </c>
      <c r="F253" t="str">
        <v>82,046 mi.</v>
      </c>
      <c r="G253" t="str">
        <v>Gasoline</v>
      </c>
      <c r="H253" t="str">
        <v>302.0HP 3.5L V6 Cylinder Engine Gasoline Fuel</v>
      </c>
      <c r="I253" t="str">
        <v>7-Speed A/T</v>
      </c>
      <c r="J253" t="str">
        <v>Black</v>
      </c>
      <c r="K253" t="str">
        <v>Beige</v>
      </c>
      <c r="L253" t="str">
        <v>None reported</v>
      </c>
      <c r="M253">
        <v>0</v>
      </c>
      <c r="N253" t="str">
        <v>Yes</v>
      </c>
      <c r="O253" t="str">
        <v>$13,999</v>
      </c>
      <c r="P253">
        <v>12039.14</v>
      </c>
      <c r="Q253">
        <v>13999</v>
      </c>
      <c r="R253">
        <v>302</v>
      </c>
      <c r="S253">
        <v>3.5</v>
      </c>
      <c r="T253">
        <v>0</v>
      </c>
    </row>
    <row r="254" spans="1:20" x14ac:dyDescent="0.25">
      <c r="A254" t="str">
        <v>Mercedes-Benz</v>
      </c>
      <c r="B254" t="str">
        <v>SL-Class SL 550</v>
      </c>
      <c r="C254">
        <v>2014</v>
      </c>
      <c r="D254">
        <v>123677.77899999999</v>
      </c>
      <c r="E254">
        <v>76850</v>
      </c>
      <c r="F254" t="str">
        <v>76,850 mi.</v>
      </c>
      <c r="G254" t="str">
        <v>Gasoline</v>
      </c>
      <c r="H254" t="str">
        <v>429.0HP 4.7L 8 Cylinder Engine Gasoline Fuel</v>
      </c>
      <c r="I254" t="str">
        <v>7-Speed A/T</v>
      </c>
      <c r="J254" t="str">
        <v>Brown</v>
      </c>
      <c r="K254" t="str">
        <v>Beige</v>
      </c>
      <c r="L254" t="str">
        <v>At least 1 accident or damage reported</v>
      </c>
      <c r="M254">
        <v>1</v>
      </c>
      <c r="N254" t="str">
        <v>Yes</v>
      </c>
      <c r="O254" t="str">
        <v>$32,999</v>
      </c>
      <c r="P254">
        <v>28379.14</v>
      </c>
      <c r="Q254">
        <v>32999</v>
      </c>
      <c r="R254">
        <v>429</v>
      </c>
      <c r="S254">
        <v>4.7</v>
      </c>
      <c r="T254">
        <v>0</v>
      </c>
    </row>
    <row r="255" spans="1:20" x14ac:dyDescent="0.25">
      <c r="A255" t="str">
        <v>Mercedes-Benz</v>
      </c>
      <c r="B255" t="str">
        <v>E-Class E 350 4MATIC</v>
      </c>
      <c r="C255">
        <v>2014</v>
      </c>
      <c r="D255">
        <v>133755.46608000001</v>
      </c>
      <c r="E255">
        <v>83112</v>
      </c>
      <c r="F255" t="str">
        <v>83,112 mi.</v>
      </c>
      <c r="G255" t="str">
        <v>Gasoline</v>
      </c>
      <c r="H255" t="str">
        <v>302.0HP 3.5L V6 Cylinder Engine Gasoline Fuel</v>
      </c>
      <c r="I255" t="str">
        <v>7-Speed A/T</v>
      </c>
      <c r="J255" t="str">
        <v>Black</v>
      </c>
      <c r="K255" t="str">
        <v>Black</v>
      </c>
      <c r="L255" t="str">
        <v>None reported</v>
      </c>
      <c r="M255">
        <v>0</v>
      </c>
      <c r="N255" t="str">
        <v>Yes</v>
      </c>
      <c r="O255" t="str">
        <v>$15,500</v>
      </c>
      <c r="P255">
        <v>13330</v>
      </c>
      <c r="Q255">
        <v>15500</v>
      </c>
      <c r="R255">
        <v>302</v>
      </c>
      <c r="S255">
        <v>3.5</v>
      </c>
      <c r="T255">
        <v>0</v>
      </c>
    </row>
    <row r="256" spans="1:20" x14ac:dyDescent="0.25">
      <c r="A256" t="str">
        <v>Mercedes-Benz</v>
      </c>
      <c r="B256" t="str">
        <v>AMG E 53 Base 4MATIC</v>
      </c>
      <c r="C256">
        <v>2021</v>
      </c>
      <c r="D256">
        <v>25129.844099999998</v>
      </c>
      <c r="E256">
        <v>15615</v>
      </c>
      <c r="F256" t="str">
        <v>15,615 mi.</v>
      </c>
      <c r="G256" t="str">
        <v>Hybrid</v>
      </c>
      <c r="H256" t="str">
        <v>429.0HP 3.0L Straight 6 Cylinder Engine Gasoline/Mild Electric Hybrid</v>
      </c>
      <c r="I256" t="str">
        <v>9-Speed A/T</v>
      </c>
      <c r="J256" t="str">
        <v>Gray</v>
      </c>
      <c r="K256" t="str">
        <v>Black</v>
      </c>
      <c r="L256" t="str">
        <v>None reported</v>
      </c>
      <c r="M256">
        <v>0</v>
      </c>
      <c r="N256" t="str">
        <v>Yes</v>
      </c>
      <c r="O256" t="str">
        <v>$78,000</v>
      </c>
      <c r="P256">
        <v>67080</v>
      </c>
      <c r="Q256">
        <v>78000</v>
      </c>
      <c r="R256">
        <v>429</v>
      </c>
      <c r="S256">
        <v>3</v>
      </c>
      <c r="T256">
        <v>0</v>
      </c>
    </row>
    <row r="257" spans="1:20" x14ac:dyDescent="0.25">
      <c r="A257" t="str">
        <v>Mercedes-Benz</v>
      </c>
      <c r="B257" t="str">
        <v>M-Class ML 350</v>
      </c>
      <c r="C257">
        <v>2011</v>
      </c>
      <c r="D257">
        <v>159646.52799999999</v>
      </c>
      <c r="E257">
        <v>99200</v>
      </c>
      <c r="F257" t="str">
        <v>99,200 mi.</v>
      </c>
      <c r="G257" t="str">
        <v>Gasoline</v>
      </c>
      <c r="H257" t="str">
        <v>268.0HP 3.5L V6 Cylinder Engine Gasoline Fuel</v>
      </c>
      <c r="I257" t="str">
        <v>A/T</v>
      </c>
      <c r="J257" t="str">
        <v>Black</v>
      </c>
      <c r="K257" t="str">
        <v>Black</v>
      </c>
      <c r="L257" t="str">
        <v>None reported</v>
      </c>
      <c r="M257">
        <v>0</v>
      </c>
      <c r="N257" t="str">
        <v>Yes</v>
      </c>
      <c r="O257" t="str">
        <v>$11,900</v>
      </c>
      <c r="P257">
        <v>10234</v>
      </c>
      <c r="Q257">
        <v>11900</v>
      </c>
      <c r="R257">
        <v>268</v>
      </c>
      <c r="S257">
        <v>3.5</v>
      </c>
      <c r="T257">
        <v>0</v>
      </c>
    </row>
    <row r="258" spans="1:20" x14ac:dyDescent="0.25">
      <c r="A258" t="str">
        <v>Mercedes-Benz</v>
      </c>
      <c r="B258" t="str">
        <v>C-Class C 300 4MATIC Sport</v>
      </c>
      <c r="C258">
        <v>2016</v>
      </c>
      <c r="D258">
        <v>108290.87926</v>
      </c>
      <c r="E258">
        <v>67289</v>
      </c>
      <c r="F258" t="str">
        <v>67,289 mi.</v>
      </c>
      <c r="G258" t="str">
        <v>Gasoline</v>
      </c>
      <c r="H258" t="str">
        <v>241.0HP 2.0L 4 Cylinder Engine Gasoline Fuel</v>
      </c>
      <c r="I258" t="str">
        <v>7-Speed A/T</v>
      </c>
      <c r="J258" t="str">
        <v>White</v>
      </c>
      <c r="K258" t="str">
        <v>Gray</v>
      </c>
      <c r="L258" t="str">
        <v>None reported</v>
      </c>
      <c r="M258">
        <v>0</v>
      </c>
      <c r="N258" t="str">
        <v>Yes</v>
      </c>
      <c r="O258" t="str">
        <v>$20,490</v>
      </c>
      <c r="P258">
        <v>17621.400000000001</v>
      </c>
      <c r="Q258">
        <v>20490</v>
      </c>
      <c r="R258">
        <v>241</v>
      </c>
      <c r="S258">
        <v>2</v>
      </c>
      <c r="T258">
        <v>0</v>
      </c>
    </row>
    <row r="259" spans="1:20" x14ac:dyDescent="0.25">
      <c r="A259" t="str">
        <v>Mercedes-Benz</v>
      </c>
      <c r="B259" t="str">
        <v>C-Class C 300 4MATIC</v>
      </c>
      <c r="C259">
        <v>2019</v>
      </c>
      <c r="D259">
        <v>96183.814440000002</v>
      </c>
      <c r="E259">
        <v>59766</v>
      </c>
      <c r="F259" t="str">
        <v>59,766 mi.</v>
      </c>
      <c r="G259" t="str">
        <v>Gasoline</v>
      </c>
      <c r="H259" t="str">
        <v>2.0L I4 16V GDI DOHC Turbo</v>
      </c>
      <c r="I259" t="str">
        <v>9-Speed Automatic</v>
      </c>
      <c r="J259" t="str">
        <v>Lunar Blue Metallic</v>
      </c>
      <c r="K259" t="str">
        <v>Macchiato</v>
      </c>
      <c r="L259" t="str">
        <v>None reported</v>
      </c>
      <c r="M259">
        <v>0</v>
      </c>
      <c r="N259">
        <v>0</v>
      </c>
      <c r="O259" t="str">
        <v>$26,900</v>
      </c>
      <c r="P259">
        <v>23134</v>
      </c>
      <c r="Q259">
        <v>26900</v>
      </c>
      <c r="R259" t="e">
        <v>#VALUE!</v>
      </c>
      <c r="S259" t="e">
        <v>#VALUE!</v>
      </c>
      <c r="T259">
        <v>0</v>
      </c>
    </row>
    <row r="260" spans="1:20" x14ac:dyDescent="0.25">
      <c r="A260" t="str">
        <v>Mercedes-Benz</v>
      </c>
      <c r="B260" t="str">
        <v>G-Class G 550 4MATIC</v>
      </c>
      <c r="C260">
        <v>2019</v>
      </c>
      <c r="D260">
        <v>52103.991840000002</v>
      </c>
      <c r="E260">
        <v>32376</v>
      </c>
      <c r="F260" t="str">
        <v>32,376 mi.</v>
      </c>
      <c r="G260" t="str">
        <v>Gasoline</v>
      </c>
      <c r="H260" t="str">
        <v>416.0HP 4.0L 8 Cylinder Engine Gasoline Fuel</v>
      </c>
      <c r="I260" t="str">
        <v>A/T</v>
      </c>
      <c r="J260" t="str">
        <v>Black</v>
      </c>
      <c r="K260" t="str">
        <v>Black</v>
      </c>
      <c r="L260" t="str">
        <v>None reported</v>
      </c>
      <c r="M260">
        <v>0</v>
      </c>
      <c r="N260" t="str">
        <v>Yes</v>
      </c>
      <c r="O260" t="str">
        <v>$128,000</v>
      </c>
      <c r="P260">
        <v>110080</v>
      </c>
      <c r="Q260">
        <v>128000</v>
      </c>
      <c r="R260">
        <v>416</v>
      </c>
      <c r="S260">
        <v>4</v>
      </c>
      <c r="T260">
        <v>0</v>
      </c>
    </row>
    <row r="261" spans="1:20" x14ac:dyDescent="0.25">
      <c r="A261" t="str">
        <v>Mercedes-Benz</v>
      </c>
      <c r="B261" t="str">
        <v>E-Class E 300</v>
      </c>
      <c r="C261">
        <v>2019</v>
      </c>
      <c r="D261">
        <v>52432.297200000001</v>
      </c>
      <c r="E261">
        <v>32580</v>
      </c>
      <c r="F261" t="str">
        <v>32,580 mi.</v>
      </c>
      <c r="G261" t="str">
        <v>Gasoline</v>
      </c>
      <c r="H261" t="str">
        <v>2.0 Liter Turbo</v>
      </c>
      <c r="I261" t="str">
        <v>Automatic</v>
      </c>
      <c r="J261" t="str">
        <v>Obsidian Black Metallic</v>
      </c>
      <c r="K261" t="str">
        <v>Beige</v>
      </c>
      <c r="L261" t="str">
        <v>None reported</v>
      </c>
      <c r="M261">
        <v>0</v>
      </c>
      <c r="N261">
        <v>0</v>
      </c>
      <c r="O261" t="str">
        <v>$33,998</v>
      </c>
      <c r="P261">
        <v>29238.28</v>
      </c>
      <c r="Q261">
        <v>33998</v>
      </c>
      <c r="R261" t="e">
        <v>#VALUE!</v>
      </c>
      <c r="S261">
        <v>2</v>
      </c>
      <c r="T261">
        <v>0</v>
      </c>
    </row>
    <row r="262" spans="1:20" x14ac:dyDescent="0.25">
      <c r="A262" t="str">
        <v>Mercedes-Benz</v>
      </c>
      <c r="B262" t="str">
        <v>AMG GLE 43 4MATIC Coupe</v>
      </c>
      <c r="C262">
        <v>2019</v>
      </c>
      <c r="D262">
        <v>46276.5717</v>
      </c>
      <c r="E262">
        <v>28755</v>
      </c>
      <c r="F262" t="str">
        <v>28,755 mi.</v>
      </c>
      <c r="G262" t="str">
        <v>Gasoline</v>
      </c>
      <c r="H262" t="str">
        <v>385.0HP 3.0L V6 Cylinder Engine Gasoline Fuel</v>
      </c>
      <c r="I262" t="str">
        <v>9-Speed A/T</v>
      </c>
      <c r="J262" t="str">
        <v>Black</v>
      </c>
      <c r="K262" t="str">
        <v>Black</v>
      </c>
      <c r="L262" t="str">
        <v>None reported</v>
      </c>
      <c r="M262">
        <v>0</v>
      </c>
      <c r="N262" t="str">
        <v>Yes</v>
      </c>
      <c r="O262" t="str">
        <v>$61,350</v>
      </c>
      <c r="P262">
        <v>52761</v>
      </c>
      <c r="Q262">
        <v>61350</v>
      </c>
      <c r="R262">
        <v>385</v>
      </c>
      <c r="S262">
        <v>3</v>
      </c>
      <c r="T262">
        <v>0</v>
      </c>
    </row>
    <row r="263" spans="1:20" x14ac:dyDescent="0.25">
      <c r="A263" t="str">
        <v>Mercedes-Benz</v>
      </c>
      <c r="B263" t="str">
        <v>SL-Class SL500 Roadster</v>
      </c>
      <c r="C263">
        <v>2003</v>
      </c>
      <c r="D263">
        <v>128877.55654000001</v>
      </c>
      <c r="E263">
        <v>80081</v>
      </c>
      <c r="F263" t="str">
        <v>80,081 mi.</v>
      </c>
      <c r="G263" t="str">
        <v>Gasoline</v>
      </c>
      <c r="H263" t="str">
        <v>302.0HP 5.0L 8 Cylinder Engine Gasoline Fuel</v>
      </c>
      <c r="I263" t="str">
        <v>5-Speed A/T</v>
      </c>
      <c r="J263" t="str">
        <v>White</v>
      </c>
      <c r="K263" t="str">
        <v>Beige</v>
      </c>
      <c r="L263" t="str">
        <v>None reported</v>
      </c>
      <c r="M263">
        <v>0</v>
      </c>
      <c r="N263" t="str">
        <v>Yes</v>
      </c>
      <c r="O263" t="str">
        <v>$12,500</v>
      </c>
      <c r="P263">
        <v>10750</v>
      </c>
      <c r="Q263">
        <v>12500</v>
      </c>
      <c r="R263">
        <v>302</v>
      </c>
      <c r="S263">
        <v>5</v>
      </c>
      <c r="T263">
        <v>0</v>
      </c>
    </row>
    <row r="264" spans="1:20" x14ac:dyDescent="0.25">
      <c r="A264" t="str">
        <v>Mercedes-Benz</v>
      </c>
      <c r="B264" t="str">
        <v>Sprinter High Roof</v>
      </c>
      <c r="C264">
        <v>2015</v>
      </c>
      <c r="D264">
        <v>2414.0099999999998</v>
      </c>
      <c r="E264">
        <v>1500</v>
      </c>
      <c r="F264" t="str">
        <v>1,500 mi.</v>
      </c>
      <c r="G264" t="str">
        <v>Diesel</v>
      </c>
      <c r="H264" t="str">
        <v>188.0HP 3.0L V6 Cylinder Engine Diesel Fuel</v>
      </c>
      <c r="I264" t="str">
        <v>A/T</v>
      </c>
      <c r="J264" t="str">
        <v>White</v>
      </c>
      <c r="K264" t="str">
        <v>Gray</v>
      </c>
      <c r="L264" t="str">
        <v>None reported</v>
      </c>
      <c r="M264">
        <v>0</v>
      </c>
      <c r="N264" t="str">
        <v>Yes</v>
      </c>
      <c r="O264" t="str">
        <v>$39,500</v>
      </c>
      <c r="P264">
        <v>33970</v>
      </c>
      <c r="Q264">
        <v>39500</v>
      </c>
      <c r="R264">
        <v>188</v>
      </c>
      <c r="S264">
        <v>3</v>
      </c>
      <c r="T264">
        <v>0</v>
      </c>
    </row>
    <row r="265" spans="1:20" x14ac:dyDescent="0.25">
      <c r="A265" t="str">
        <v>Mercedes-Benz</v>
      </c>
      <c r="B265" t="str">
        <v>Sprinter 2500 Standard Roof</v>
      </c>
      <c r="C265">
        <v>2021</v>
      </c>
      <c r="D265">
        <v>21475.03296</v>
      </c>
      <c r="E265">
        <v>13344</v>
      </c>
      <c r="F265" t="str">
        <v>13,344 mi.</v>
      </c>
      <c r="G265" t="str">
        <v>Diesel</v>
      </c>
      <c r="H265" t="str">
        <v>188.0HP 3.0L V6 Cylinder Engine Diesel Fuel</v>
      </c>
      <c r="I265" t="str">
        <v>7-Speed A/T</v>
      </c>
      <c r="J265" t="str">
        <v>Red</v>
      </c>
      <c r="K265" t="str">
        <v>Black</v>
      </c>
      <c r="L265" t="str">
        <v>None reported</v>
      </c>
      <c r="M265">
        <v>0</v>
      </c>
      <c r="N265" t="str">
        <v>Yes</v>
      </c>
      <c r="O265" t="str">
        <v>$56,500</v>
      </c>
      <c r="P265">
        <v>48590</v>
      </c>
      <c r="Q265">
        <v>56500</v>
      </c>
      <c r="R265">
        <v>188</v>
      </c>
      <c r="S265">
        <v>3</v>
      </c>
      <c r="T265">
        <v>0</v>
      </c>
    </row>
    <row r="266" spans="1:20" x14ac:dyDescent="0.25">
      <c r="A266" t="str">
        <v>Mercedes-Benz</v>
      </c>
      <c r="B266" t="str">
        <v>C-Class C 300</v>
      </c>
      <c r="C266">
        <v>2019</v>
      </c>
      <c r="D266">
        <v>64373.599999999999</v>
      </c>
      <c r="E266">
        <v>40000</v>
      </c>
      <c r="F266" t="str">
        <v>40,000 mi.</v>
      </c>
      <c r="G266" t="str">
        <v>Gasoline</v>
      </c>
      <c r="H266" t="str">
        <v>255.0HP 2.0L 4 Cylinder Engine Gasoline Fuel</v>
      </c>
      <c r="I266" t="str">
        <v>A/T</v>
      </c>
      <c r="J266" t="str">
        <v>Blue</v>
      </c>
      <c r="K266" t="str">
        <v>Black</v>
      </c>
      <c r="L266" t="str">
        <v>None reported</v>
      </c>
      <c r="M266">
        <v>0</v>
      </c>
      <c r="N266" t="str">
        <v>Yes</v>
      </c>
      <c r="O266" t="str">
        <v>$27,900</v>
      </c>
      <c r="P266">
        <v>23994</v>
      </c>
      <c r="Q266">
        <v>27900</v>
      </c>
      <c r="R266">
        <v>255</v>
      </c>
      <c r="S266">
        <v>2</v>
      </c>
      <c r="T266">
        <v>0</v>
      </c>
    </row>
    <row r="267" spans="1:20" x14ac:dyDescent="0.25">
      <c r="A267" t="str">
        <v>Mercedes-Benz</v>
      </c>
      <c r="B267" t="str">
        <v>C-Class C 300 4MATIC</v>
      </c>
      <c r="C267">
        <v>2018</v>
      </c>
      <c r="D267">
        <v>78857.66</v>
      </c>
      <c r="E267">
        <v>49000</v>
      </c>
      <c r="F267" t="str">
        <v>49,000 mi.</v>
      </c>
      <c r="G267" t="str">
        <v>Gasoline</v>
      </c>
      <c r="H267" t="str">
        <v>241.0HP 2.0L 4 Cylinder Engine Gasoline Fuel</v>
      </c>
      <c r="I267" t="str">
        <v>A/T</v>
      </c>
      <c r="J267" t="str">
        <v>Black</v>
      </c>
      <c r="K267" t="str">
        <v>Black</v>
      </c>
      <c r="L267" t="str">
        <v>None reported</v>
      </c>
      <c r="M267">
        <v>0</v>
      </c>
      <c r="N267" t="str">
        <v>Yes</v>
      </c>
      <c r="O267" t="str">
        <v>$23,450</v>
      </c>
      <c r="P267">
        <v>20167</v>
      </c>
      <c r="Q267">
        <v>23450</v>
      </c>
      <c r="R267">
        <v>241</v>
      </c>
      <c r="S267">
        <v>2</v>
      </c>
      <c r="T267">
        <v>0</v>
      </c>
    </row>
    <row r="268" spans="1:20" x14ac:dyDescent="0.25">
      <c r="A268" t="str">
        <v>Mercedes-Benz</v>
      </c>
      <c r="B268" t="str">
        <v>S-Class S 550</v>
      </c>
      <c r="C268">
        <v>2016</v>
      </c>
      <c r="D268">
        <v>125691.06333999999</v>
      </c>
      <c r="E268">
        <v>78101</v>
      </c>
      <c r="F268" t="str">
        <v>78,101 mi.</v>
      </c>
      <c r="G268" t="str">
        <v>Gasoline</v>
      </c>
      <c r="H268" t="str">
        <v>449.0HP 4.7L 8 Cylinder Engine Gasoline Fuel</v>
      </c>
      <c r="I268" t="str">
        <v>7-Speed A/T</v>
      </c>
      <c r="J268" t="str">
        <v>Black</v>
      </c>
      <c r="K268" t="str">
        <v>Black</v>
      </c>
      <c r="L268" t="str">
        <v>None reported</v>
      </c>
      <c r="M268">
        <v>0</v>
      </c>
      <c r="N268" t="str">
        <v>Yes</v>
      </c>
      <c r="O268" t="str">
        <v>$34,500</v>
      </c>
      <c r="P268">
        <v>29670</v>
      </c>
      <c r="Q268">
        <v>34500</v>
      </c>
      <c r="R268">
        <v>449</v>
      </c>
      <c r="S268">
        <v>4.7</v>
      </c>
      <c r="T268">
        <v>0</v>
      </c>
    </row>
    <row r="269" spans="1:20" x14ac:dyDescent="0.25">
      <c r="A269" t="str">
        <v>Mercedes-Benz</v>
      </c>
      <c r="B269" t="str">
        <v>SLK-Class SLK 250</v>
      </c>
      <c r="C269">
        <v>2015</v>
      </c>
      <c r="D269">
        <v>78857.66</v>
      </c>
      <c r="E269">
        <v>49000</v>
      </c>
      <c r="F269" t="str">
        <v>49,000 mi.</v>
      </c>
      <c r="G269" t="str">
        <v>Gasoline</v>
      </c>
      <c r="H269" t="str">
        <v>201.0HP 1.8L 4 Cylinder Engine Gasoline Fuel</v>
      </c>
      <c r="I269" t="str">
        <v>7-Speed A/T</v>
      </c>
      <c r="J269" t="str">
        <v>Blue</v>
      </c>
      <c r="K269" t="str">
        <v>Beige</v>
      </c>
      <c r="L269" t="str">
        <v>None reported</v>
      </c>
      <c r="M269">
        <v>0</v>
      </c>
      <c r="N269" t="str">
        <v>Yes</v>
      </c>
      <c r="O269" t="str">
        <v>$23,500</v>
      </c>
      <c r="P269">
        <v>20210</v>
      </c>
      <c r="Q269">
        <v>23500</v>
      </c>
      <c r="R269">
        <v>201</v>
      </c>
      <c r="S269">
        <v>1.8</v>
      </c>
      <c r="T269">
        <v>0</v>
      </c>
    </row>
    <row r="270" spans="1:20" x14ac:dyDescent="0.25">
      <c r="A270" t="str">
        <v>Mercedes-Benz</v>
      </c>
      <c r="B270" t="str">
        <v>GLC 300 Base</v>
      </c>
      <c r="C270">
        <v>2020</v>
      </c>
      <c r="D270">
        <v>68746.176779999994</v>
      </c>
      <c r="E270">
        <v>42717</v>
      </c>
      <c r="F270" t="str">
        <v>42,717 mi.</v>
      </c>
      <c r="G270" t="str">
        <v>Gasoline</v>
      </c>
      <c r="H270" t="str">
        <v>255.0HP 2.0L 4 Cylinder Engine Gasoline Fuel</v>
      </c>
      <c r="I270" t="str">
        <v>A/T</v>
      </c>
      <c r="J270" t="str">
        <v>Gold</v>
      </c>
      <c r="K270" t="str">
        <v>Beige</v>
      </c>
      <c r="L270" t="str">
        <v>None reported</v>
      </c>
      <c r="M270">
        <v>0</v>
      </c>
      <c r="N270" t="str">
        <v>Yes</v>
      </c>
      <c r="O270" t="str">
        <v>$33,500</v>
      </c>
      <c r="P270">
        <v>28810</v>
      </c>
      <c r="Q270">
        <v>33500</v>
      </c>
      <c r="R270">
        <v>255</v>
      </c>
      <c r="S270">
        <v>2</v>
      </c>
      <c r="T270">
        <v>0</v>
      </c>
    </row>
    <row r="271" spans="1:20" x14ac:dyDescent="0.25">
      <c r="A271" t="str">
        <v>Mercedes-Benz</v>
      </c>
      <c r="B271" t="str">
        <v>C-Class C 300 4MATIC</v>
      </c>
      <c r="C271">
        <v>2020</v>
      </c>
      <c r="D271">
        <v>22884.8148</v>
      </c>
      <c r="E271">
        <v>14220</v>
      </c>
      <c r="F271" t="str">
        <v>14,220 mi.</v>
      </c>
      <c r="G271" t="str">
        <v>Gasoline</v>
      </c>
      <c r="H271" t="str">
        <v>255.0HP 2.0L 4 Cylinder Engine Gasoline Fuel</v>
      </c>
      <c r="I271" t="str">
        <v>9-Speed A/T</v>
      </c>
      <c r="J271" t="str">
        <v>Blue</v>
      </c>
      <c r="K271" t="str">
        <v>Beige</v>
      </c>
      <c r="L271" t="str">
        <v>None reported</v>
      </c>
      <c r="M271">
        <v>0</v>
      </c>
      <c r="N271" t="str">
        <v>Yes</v>
      </c>
      <c r="O271" t="str">
        <v>$35,500</v>
      </c>
      <c r="P271">
        <v>30530</v>
      </c>
      <c r="Q271">
        <v>35500</v>
      </c>
      <c r="R271">
        <v>255</v>
      </c>
      <c r="S271">
        <v>2</v>
      </c>
      <c r="T271">
        <v>0</v>
      </c>
    </row>
    <row r="272" spans="1:20" x14ac:dyDescent="0.25">
      <c r="A272" t="str">
        <v>Mercedes-Benz</v>
      </c>
      <c r="B272" t="str">
        <v>Sprinter 2500</v>
      </c>
      <c r="C272">
        <v>2016</v>
      </c>
      <c r="D272">
        <v>642126.66</v>
      </c>
      <c r="E272">
        <v>399000</v>
      </c>
      <c r="F272" t="str">
        <v>399,000 mi.</v>
      </c>
      <c r="G272" t="str">
        <v>Diesel</v>
      </c>
      <c r="H272" t="str">
        <v>188.0HP 3.0L V6 Cylinder Engine Diesel Fuel</v>
      </c>
      <c r="I272" t="str">
        <v>5-Speed A/T</v>
      </c>
      <c r="J272" t="str">
        <v>Silver</v>
      </c>
      <c r="K272" t="str">
        <v>â€“</v>
      </c>
      <c r="L272" t="str">
        <v>At least 1 accident or damage reported</v>
      </c>
      <c r="M272">
        <v>1</v>
      </c>
      <c r="N272" t="str">
        <v>Yes</v>
      </c>
      <c r="O272" t="str">
        <v>$24,500</v>
      </c>
      <c r="P272">
        <v>21070</v>
      </c>
      <c r="Q272">
        <v>24500</v>
      </c>
      <c r="R272">
        <v>188</v>
      </c>
      <c r="S272">
        <v>3</v>
      </c>
      <c r="T272">
        <v>0</v>
      </c>
    </row>
    <row r="273" spans="1:20" x14ac:dyDescent="0.25">
      <c r="A273" t="str">
        <v>Mercedes-Benz</v>
      </c>
      <c r="B273" t="str">
        <v>G-Class G 550 4MATIC</v>
      </c>
      <c r="C273">
        <v>2016</v>
      </c>
      <c r="D273">
        <v>82646.046359999993</v>
      </c>
      <c r="E273">
        <v>51354</v>
      </c>
      <c r="F273" t="str">
        <v>51,354 mi.</v>
      </c>
      <c r="G273" t="str">
        <v>Gasoline</v>
      </c>
      <c r="H273" t="str">
        <v>416.0HP 4.0L 8 Cylinder Engine Gasoline Fuel</v>
      </c>
      <c r="I273" t="str">
        <v>7-Speed A/T</v>
      </c>
      <c r="J273" t="str">
        <v>Blue</v>
      </c>
      <c r="K273" t="str">
        <v>Black</v>
      </c>
      <c r="L273" t="str">
        <v>None reported</v>
      </c>
      <c r="M273">
        <v>0</v>
      </c>
      <c r="N273" t="str">
        <v>Yes</v>
      </c>
      <c r="O273" t="str">
        <v>$73,000</v>
      </c>
      <c r="P273">
        <v>62780</v>
      </c>
      <c r="Q273">
        <v>73000</v>
      </c>
      <c r="R273">
        <v>416</v>
      </c>
      <c r="S273">
        <v>4</v>
      </c>
      <c r="T273">
        <v>0</v>
      </c>
    </row>
    <row r="274" spans="1:20" x14ac:dyDescent="0.25">
      <c r="A274" t="str">
        <v>Mercedes-Benz</v>
      </c>
      <c r="B274" t="str">
        <v>SL-Class SL550 Roadster</v>
      </c>
      <c r="C274">
        <v>2009</v>
      </c>
      <c r="D274">
        <v>96721.334000000003</v>
      </c>
      <c r="E274">
        <v>60100</v>
      </c>
      <c r="F274" t="str">
        <v>60,100 mi.</v>
      </c>
      <c r="G274" t="str">
        <v>Gasoline</v>
      </c>
      <c r="H274" t="str">
        <v>382.0HP 5.5L 8 Cylinder Engine Gasoline Fuel</v>
      </c>
      <c r="I274" t="str">
        <v>7-Speed A/T</v>
      </c>
      <c r="J274" t="str">
        <v>Black</v>
      </c>
      <c r="K274" t="str">
        <v>Black</v>
      </c>
      <c r="L274" t="str">
        <v>None reported</v>
      </c>
      <c r="M274">
        <v>0</v>
      </c>
      <c r="N274" t="str">
        <v>Yes</v>
      </c>
      <c r="O274" t="str">
        <v>$27,000</v>
      </c>
      <c r="P274">
        <v>23220</v>
      </c>
      <c r="Q274">
        <v>27000</v>
      </c>
      <c r="R274">
        <v>382</v>
      </c>
      <c r="S274">
        <v>5.5</v>
      </c>
      <c r="T274">
        <v>0</v>
      </c>
    </row>
    <row r="275" spans="1:20" x14ac:dyDescent="0.25">
      <c r="A275" t="str">
        <v>Mercedes-Benz</v>
      </c>
      <c r="B275" t="str">
        <v>GLC 300 GLC 300</v>
      </c>
      <c r="C275">
        <v>2022</v>
      </c>
      <c r="D275">
        <v>2265.9507199999998</v>
      </c>
      <c r="E275">
        <v>1408</v>
      </c>
      <c r="F275" t="str">
        <v>1,408 mi.</v>
      </c>
      <c r="G275" t="str">
        <v>Gasoline</v>
      </c>
      <c r="H275" t="str">
        <v>2.0 Liter Turbo</v>
      </c>
      <c r="I275" t="str">
        <v>Automatic</v>
      </c>
      <c r="J275" t="str">
        <v>Lunar Blue Metallic</v>
      </c>
      <c r="K275" t="str">
        <v>â€“</v>
      </c>
      <c r="L275" t="str">
        <v>None reported</v>
      </c>
      <c r="M275">
        <v>0</v>
      </c>
      <c r="N275">
        <v>0</v>
      </c>
      <c r="O275" t="str">
        <v>$46,798</v>
      </c>
      <c r="P275">
        <v>40246.28</v>
      </c>
      <c r="Q275">
        <v>46798</v>
      </c>
      <c r="R275" t="e">
        <v>#VALUE!</v>
      </c>
      <c r="S275">
        <v>2</v>
      </c>
      <c r="T275">
        <v>0</v>
      </c>
    </row>
    <row r="276" spans="1:20" x14ac:dyDescent="0.25">
      <c r="A276" t="str">
        <v>Mercedes-Benz</v>
      </c>
      <c r="B276" t="str">
        <v>C-Class C 300 4MATIC</v>
      </c>
      <c r="C276">
        <v>2021</v>
      </c>
      <c r="D276">
        <v>30577.46</v>
      </c>
      <c r="E276">
        <v>19000</v>
      </c>
      <c r="F276" t="str">
        <v>19,000 mi.</v>
      </c>
      <c r="G276" t="str">
        <v>Gasoline</v>
      </c>
      <c r="H276" t="str">
        <v>255.0HP 2.0L 4 Cylinder Engine Gasoline Fuel</v>
      </c>
      <c r="I276" t="str">
        <v>A/T</v>
      </c>
      <c r="J276" t="str">
        <v>Blue</v>
      </c>
      <c r="K276" t="str">
        <v>Beige</v>
      </c>
      <c r="L276" t="str">
        <v>None reported</v>
      </c>
      <c r="M276">
        <v>0</v>
      </c>
      <c r="N276" t="str">
        <v>Yes</v>
      </c>
      <c r="O276" t="str">
        <v>$37,999</v>
      </c>
      <c r="P276">
        <v>32679.14</v>
      </c>
      <c r="Q276">
        <v>37999</v>
      </c>
      <c r="R276">
        <v>255</v>
      </c>
      <c r="S276">
        <v>2</v>
      </c>
      <c r="T276">
        <v>0</v>
      </c>
    </row>
    <row r="277" spans="1:20" x14ac:dyDescent="0.25">
      <c r="A277" t="str">
        <v>Mercedes-Benz</v>
      </c>
      <c r="B277" t="str">
        <v>GLS 450 Base 4MATIC</v>
      </c>
      <c r="C277">
        <v>2019</v>
      </c>
      <c r="D277">
        <v>54826.99512</v>
      </c>
      <c r="E277">
        <v>34068</v>
      </c>
      <c r="F277" t="str">
        <v>34,068 mi.</v>
      </c>
      <c r="G277" t="str">
        <v>Gasoline</v>
      </c>
      <c r="H277" t="str">
        <v>362.0HP 3.0L V6 Cylinder Engine Gasoline Fuel</v>
      </c>
      <c r="I277" t="str">
        <v>9-Speed A/T</v>
      </c>
      <c r="J277" t="str">
        <v>White</v>
      </c>
      <c r="K277" t="str">
        <v>Beige</v>
      </c>
      <c r="L277" t="str">
        <v>None reported</v>
      </c>
      <c r="M277">
        <v>0</v>
      </c>
      <c r="N277" t="str">
        <v>Yes</v>
      </c>
      <c r="O277" t="str">
        <v>$46,900</v>
      </c>
      <c r="P277">
        <v>40334</v>
      </c>
      <c r="Q277">
        <v>46900</v>
      </c>
      <c r="R277">
        <v>362</v>
      </c>
      <c r="S277">
        <v>3</v>
      </c>
      <c r="T277">
        <v>0</v>
      </c>
    </row>
    <row r="278" spans="1:20" x14ac:dyDescent="0.25">
      <c r="A278" t="str">
        <v>Mercedes-Benz</v>
      </c>
      <c r="B278" t="str">
        <v>A-Class A 220 4MATIC</v>
      </c>
      <c r="C278">
        <v>2019</v>
      </c>
      <c r="D278">
        <v>46128.512419999999</v>
      </c>
      <c r="E278">
        <v>28663</v>
      </c>
      <c r="F278" t="str">
        <v>28,663 mi.</v>
      </c>
      <c r="G278" t="str">
        <v>Gasoline</v>
      </c>
      <c r="H278" t="str">
        <v>2.0L I4 16V GDI DOHC Turbo</v>
      </c>
      <c r="I278" t="str">
        <v>7-Speed Automatic with Auto-Shift</v>
      </c>
      <c r="J278" t="str">
        <v>Jupiter Red</v>
      </c>
      <c r="K278" t="str">
        <v>Black</v>
      </c>
      <c r="L278" t="str">
        <v>None reported</v>
      </c>
      <c r="M278">
        <v>0</v>
      </c>
      <c r="N278">
        <v>0</v>
      </c>
      <c r="O278" t="str">
        <v>$29,500</v>
      </c>
      <c r="P278">
        <v>25370</v>
      </c>
      <c r="Q278">
        <v>29500</v>
      </c>
      <c r="R278" t="e">
        <v>#VALUE!</v>
      </c>
      <c r="S278" t="e">
        <v>#VALUE!</v>
      </c>
      <c r="T278">
        <v>0</v>
      </c>
    </row>
    <row r="279" spans="1:20" x14ac:dyDescent="0.25">
      <c r="A279" t="str">
        <v>Mercedes-Benz</v>
      </c>
      <c r="B279" t="str">
        <v>E-Class E55 AMG</v>
      </c>
      <c r="C279">
        <v>2005</v>
      </c>
      <c r="D279">
        <v>210823.54</v>
      </c>
      <c r="E279">
        <v>131000</v>
      </c>
      <c r="F279" t="str">
        <v>131,000 mi.</v>
      </c>
      <c r="G279" t="str">
        <v>Gasoline</v>
      </c>
      <c r="H279" t="str">
        <v>469.0HP 5.4L 8 Cylinder Engine Gasoline Fuel</v>
      </c>
      <c r="I279" t="str">
        <v>5-Speed A/T</v>
      </c>
      <c r="J279" t="str">
        <v>Gray</v>
      </c>
      <c r="K279" t="str">
        <v>Black</v>
      </c>
      <c r="L279" t="str">
        <v>None reported</v>
      </c>
      <c r="M279">
        <v>0</v>
      </c>
      <c r="N279" t="str">
        <v>Yes</v>
      </c>
      <c r="O279" t="str">
        <v>$16,500</v>
      </c>
      <c r="P279">
        <v>14190</v>
      </c>
      <c r="Q279">
        <v>16500</v>
      </c>
      <c r="R279">
        <v>469</v>
      </c>
      <c r="S279">
        <v>5.4</v>
      </c>
      <c r="T279">
        <v>0</v>
      </c>
    </row>
    <row r="280" spans="1:20" x14ac:dyDescent="0.25">
      <c r="A280" t="str">
        <v>Mercedes-Benz</v>
      </c>
      <c r="B280" t="str">
        <v>E-Class E 350 4MATIC</v>
      </c>
      <c r="C280">
        <v>2014</v>
      </c>
      <c r="D280">
        <v>144137.31842</v>
      </c>
      <c r="E280">
        <v>89563</v>
      </c>
      <c r="F280" t="str">
        <v>89,563 mi.</v>
      </c>
      <c r="G280" t="str">
        <v>Gasoline</v>
      </c>
      <c r="H280" t="str">
        <v>302.0HP 3.5L V6 Cylinder Engine Gasoline Fuel</v>
      </c>
      <c r="I280" t="str">
        <v>7-Speed A/T</v>
      </c>
      <c r="J280" t="str">
        <v>Blue</v>
      </c>
      <c r="K280" t="str">
        <v>Black</v>
      </c>
      <c r="L280" t="str">
        <v>None reported</v>
      </c>
      <c r="M280">
        <v>0</v>
      </c>
      <c r="N280" t="str">
        <v>Yes</v>
      </c>
      <c r="O280" t="str">
        <v>$18,995</v>
      </c>
      <c r="P280">
        <v>16335.699999999999</v>
      </c>
      <c r="Q280">
        <v>18995</v>
      </c>
      <c r="R280">
        <v>302</v>
      </c>
      <c r="S280">
        <v>3.5</v>
      </c>
      <c r="T280">
        <v>0</v>
      </c>
    </row>
    <row r="281" spans="1:20" x14ac:dyDescent="0.25">
      <c r="A281" t="str">
        <v>Mercedes-Benz</v>
      </c>
      <c r="B281" t="str">
        <v>CLS-Class CLS 550</v>
      </c>
      <c r="C281">
        <v>2012</v>
      </c>
      <c r="D281">
        <v>127137.86</v>
      </c>
      <c r="E281">
        <v>79000</v>
      </c>
      <c r="F281" t="str">
        <v>79,000 mi.</v>
      </c>
      <c r="G281" t="str">
        <v>Gasoline</v>
      </c>
      <c r="H281" t="str">
        <v>402.0HP 4.6L 8 Cylinder Engine Gasoline Fuel</v>
      </c>
      <c r="I281" t="str">
        <v>7-Speed A/T</v>
      </c>
      <c r="J281" t="str">
        <v>Black</v>
      </c>
      <c r="K281" t="str">
        <v>Black</v>
      </c>
      <c r="L281" t="str">
        <v>None reported</v>
      </c>
      <c r="M281">
        <v>0</v>
      </c>
      <c r="N281" t="str">
        <v>Yes</v>
      </c>
      <c r="O281" t="str">
        <v>$19,999</v>
      </c>
      <c r="P281">
        <v>17199.14</v>
      </c>
      <c r="Q281">
        <v>19999</v>
      </c>
      <c r="R281">
        <v>402</v>
      </c>
      <c r="S281">
        <v>4.5999999999999996</v>
      </c>
      <c r="T281">
        <v>0</v>
      </c>
    </row>
    <row r="282" spans="1:20" x14ac:dyDescent="0.25">
      <c r="A282" t="str">
        <v>Mercedes-Benz</v>
      </c>
      <c r="B282" t="str">
        <v>CLS 450 Base</v>
      </c>
      <c r="C282">
        <v>2019</v>
      </c>
      <c r="D282">
        <v>107825.78</v>
      </c>
      <c r="E282">
        <v>67000</v>
      </c>
      <c r="F282" t="str">
        <v>67,000 mi.</v>
      </c>
      <c r="G282" t="str">
        <v>Hybrid</v>
      </c>
      <c r="H282" t="str">
        <v>369.0HP 3.0L Straight 6 Cylinder Engine Gasoline/Mild Electric Hybrid</v>
      </c>
      <c r="I282" t="str">
        <v>Transmission w/Dual Shift Mode</v>
      </c>
      <c r="J282" t="str">
        <v>Yellow</v>
      </c>
      <c r="K282" t="str">
        <v>Black</v>
      </c>
      <c r="L282" t="str">
        <v>None reported</v>
      </c>
      <c r="M282">
        <v>0</v>
      </c>
      <c r="N282" t="str">
        <v>Yes</v>
      </c>
      <c r="O282" t="str">
        <v>$44,500</v>
      </c>
      <c r="P282">
        <v>38270</v>
      </c>
      <c r="Q282">
        <v>44500</v>
      </c>
      <c r="R282">
        <v>369</v>
      </c>
      <c r="S282">
        <v>3</v>
      </c>
      <c r="T282">
        <v>0</v>
      </c>
    </row>
    <row r="283" spans="1:20" x14ac:dyDescent="0.25">
      <c r="A283" t="str">
        <v>Mercedes-Benz</v>
      </c>
      <c r="B283" t="str">
        <v>S-Class S 63 AMG</v>
      </c>
      <c r="C283">
        <v>2008</v>
      </c>
      <c r="D283">
        <v>149668.62</v>
      </c>
      <c r="E283">
        <v>93000</v>
      </c>
      <c r="F283" t="str">
        <v>93,000 mi.</v>
      </c>
      <c r="G283" t="str">
        <v>Gasoline</v>
      </c>
      <c r="H283" t="str">
        <v>518.0HP 6.2L 8 Cylinder Engine Gasoline Fuel</v>
      </c>
      <c r="I283" t="str">
        <v>A/T</v>
      </c>
      <c r="J283" t="str">
        <v>Black</v>
      </c>
      <c r="K283" t="str">
        <v>Black</v>
      </c>
      <c r="L283" t="str">
        <v>None reported</v>
      </c>
      <c r="M283">
        <v>0</v>
      </c>
      <c r="N283" t="str">
        <v>Yes</v>
      </c>
      <c r="O283" t="str">
        <v>$17,800</v>
      </c>
      <c r="P283">
        <v>15308</v>
      </c>
      <c r="Q283">
        <v>17800</v>
      </c>
      <c r="R283">
        <v>518</v>
      </c>
      <c r="S283">
        <v>6.2</v>
      </c>
      <c r="T283">
        <v>0</v>
      </c>
    </row>
    <row r="284" spans="1:20" x14ac:dyDescent="0.25">
      <c r="A284" t="str">
        <v>Mercedes-Benz</v>
      </c>
      <c r="B284" t="str">
        <v>AMG C 63 S</v>
      </c>
      <c r="C284">
        <v>2017</v>
      </c>
      <c r="D284">
        <v>74029.64</v>
      </c>
      <c r="E284">
        <v>46000</v>
      </c>
      <c r="F284" t="str">
        <v>46,000 mi.</v>
      </c>
      <c r="G284" t="str">
        <v>Gasoline</v>
      </c>
      <c r="H284" t="str">
        <v>503.0HP 4.0L 8 Cylinder Engine Gasoline Fuel</v>
      </c>
      <c r="I284" t="str">
        <v>7-Speed A/T</v>
      </c>
      <c r="J284" t="str">
        <v>Gray</v>
      </c>
      <c r="K284" t="str">
        <v>Black</v>
      </c>
      <c r="L284" t="str">
        <v>None reported</v>
      </c>
      <c r="M284">
        <v>0</v>
      </c>
      <c r="N284" t="str">
        <v>Yes</v>
      </c>
      <c r="O284" t="str">
        <v>$56,000</v>
      </c>
      <c r="P284">
        <v>48160</v>
      </c>
      <c r="Q284">
        <v>56000</v>
      </c>
      <c r="R284">
        <v>503</v>
      </c>
      <c r="S284">
        <v>4</v>
      </c>
      <c r="T284">
        <v>0</v>
      </c>
    </row>
    <row r="285" spans="1:20" x14ac:dyDescent="0.25">
      <c r="A285" t="str">
        <v>Mercedes-Benz</v>
      </c>
      <c r="B285" t="str">
        <v>SLK-Class SLK 350</v>
      </c>
      <c r="C285">
        <v>2008</v>
      </c>
      <c r="D285">
        <v>194408.272</v>
      </c>
      <c r="E285">
        <v>120800</v>
      </c>
      <c r="F285" t="str">
        <v>120,800 mi.</v>
      </c>
      <c r="G285" t="str">
        <v>Gasoline</v>
      </c>
      <c r="H285" t="str">
        <v>268.0HP 3.5L V6 Cylinder Engine Gasoline Fuel</v>
      </c>
      <c r="I285" t="str">
        <v>7-Speed A/T</v>
      </c>
      <c r="J285" t="str">
        <v>Red</v>
      </c>
      <c r="K285" t="str">
        <v>Beige</v>
      </c>
      <c r="L285" t="str">
        <v>None reported</v>
      </c>
      <c r="M285">
        <v>0</v>
      </c>
      <c r="N285" t="str">
        <v>Yes</v>
      </c>
      <c r="O285" t="str">
        <v>$13,900</v>
      </c>
      <c r="P285">
        <v>11954</v>
      </c>
      <c r="Q285">
        <v>13900</v>
      </c>
      <c r="R285">
        <v>268</v>
      </c>
      <c r="S285">
        <v>3.5</v>
      </c>
      <c r="T285">
        <v>0</v>
      </c>
    </row>
    <row r="286" spans="1:20" x14ac:dyDescent="0.25">
      <c r="A286" t="str">
        <v>Mercedes-Benz</v>
      </c>
      <c r="B286" t="str">
        <v>G 550 4x4 Squared Base</v>
      </c>
      <c r="C286">
        <v>2017</v>
      </c>
      <c r="D286">
        <v>37927.315779999997</v>
      </c>
      <c r="E286">
        <v>23567</v>
      </c>
      <c r="F286" t="str">
        <v>23,567 mi.</v>
      </c>
      <c r="G286" t="str">
        <v>Gasoline</v>
      </c>
      <c r="H286" t="str">
        <v>416.0HP 4.0L 8 Cylinder Engine Gasoline Fuel</v>
      </c>
      <c r="I286" t="str">
        <v>Transmission w/Dual Shift Mode</v>
      </c>
      <c r="J286" t="str">
        <v>White</v>
      </c>
      <c r="K286" t="str">
        <v>Black</v>
      </c>
      <c r="L286" t="str">
        <v>At least 1 accident or damage reported</v>
      </c>
      <c r="M286">
        <v>1</v>
      </c>
      <c r="N286" t="str">
        <v>Yes</v>
      </c>
      <c r="O286" t="str">
        <v>$215,000</v>
      </c>
      <c r="P286">
        <v>184900</v>
      </c>
      <c r="Q286">
        <v>215000</v>
      </c>
      <c r="R286">
        <v>416</v>
      </c>
      <c r="S286">
        <v>4</v>
      </c>
      <c r="T286">
        <v>0</v>
      </c>
    </row>
    <row r="287" spans="1:20" x14ac:dyDescent="0.25">
      <c r="A287" t="str">
        <v>Mercedes-Benz</v>
      </c>
      <c r="B287" t="str">
        <v>E-Class E 350</v>
      </c>
      <c r="C287">
        <v>2016</v>
      </c>
      <c r="D287">
        <v>93945.222500000003</v>
      </c>
      <c r="E287">
        <v>58375</v>
      </c>
      <c r="F287" t="str">
        <v>58,375 mi.</v>
      </c>
      <c r="G287" t="str">
        <v>Gasoline</v>
      </c>
      <c r="H287" t="str">
        <v>302.0HP 3.5L V6 Cylinder Engine Gasoline Fuel</v>
      </c>
      <c r="I287" t="str">
        <v>A/T</v>
      </c>
      <c r="J287" t="str">
        <v>White</v>
      </c>
      <c r="K287" t="str">
        <v>Beige</v>
      </c>
      <c r="L287" t="str">
        <v>None reported</v>
      </c>
      <c r="M287">
        <v>0</v>
      </c>
      <c r="N287" t="str">
        <v>Yes</v>
      </c>
      <c r="O287" t="str">
        <v>$24,999</v>
      </c>
      <c r="P287">
        <v>21499.14</v>
      </c>
      <c r="Q287">
        <v>24999</v>
      </c>
      <c r="R287">
        <v>302</v>
      </c>
      <c r="S287">
        <v>3.5</v>
      </c>
      <c r="T287">
        <v>0</v>
      </c>
    </row>
    <row r="288" spans="1:20" x14ac:dyDescent="0.25">
      <c r="A288" t="str">
        <v>Mercedes-Benz</v>
      </c>
      <c r="B288" t="str">
        <v>E-Class E 350</v>
      </c>
      <c r="C288">
        <v>2014</v>
      </c>
      <c r="D288">
        <v>86099.69</v>
      </c>
      <c r="E288">
        <v>53500</v>
      </c>
      <c r="F288" t="str">
        <v>53,500 mi.</v>
      </c>
      <c r="G288" t="str">
        <v>Gasoline</v>
      </c>
      <c r="H288" t="str">
        <v>302.0HP 3.5L V6 Cylinder Engine Gasoline Fuel</v>
      </c>
      <c r="I288" t="str">
        <v>A/T</v>
      </c>
      <c r="J288" t="str">
        <v>Black</v>
      </c>
      <c r="K288" t="str">
        <v>Brown</v>
      </c>
      <c r="L288" t="str">
        <v>None reported</v>
      </c>
      <c r="M288">
        <v>0</v>
      </c>
      <c r="N288" t="str">
        <v>Yes</v>
      </c>
      <c r="O288" t="str">
        <v>$24,500</v>
      </c>
      <c r="P288">
        <v>21070</v>
      </c>
      <c r="Q288">
        <v>24500</v>
      </c>
      <c r="R288">
        <v>302</v>
      </c>
      <c r="S288">
        <v>3.5</v>
      </c>
      <c r="T288">
        <v>0</v>
      </c>
    </row>
    <row r="289" spans="1:20" x14ac:dyDescent="0.25">
      <c r="A289" t="str">
        <v>Mercedes-Benz</v>
      </c>
      <c r="B289" t="str">
        <v>AMG G 63 Base</v>
      </c>
      <c r="C289">
        <v>2021</v>
      </c>
      <c r="D289">
        <v>12642.975039999999</v>
      </c>
      <c r="E289">
        <v>7856</v>
      </c>
      <c r="F289" t="str">
        <v>7,856 mi.</v>
      </c>
      <c r="G289" t="str">
        <v>Gasoline</v>
      </c>
      <c r="H289" t="str">
        <v>4.0L V8 32V GDI DOHC Twin Turbo</v>
      </c>
      <c r="I289" t="str">
        <v>9-Speed Automatic</v>
      </c>
      <c r="J289" t="str">
        <v>China Blue</v>
      </c>
      <c r="K289" t="str">
        <v>Black</v>
      </c>
      <c r="L289" t="str">
        <v>None reported</v>
      </c>
      <c r="M289">
        <v>0</v>
      </c>
      <c r="N289" t="str">
        <v>Yes</v>
      </c>
      <c r="O289" t="str">
        <v>$425,000</v>
      </c>
      <c r="P289">
        <v>365500</v>
      </c>
      <c r="Q289">
        <v>425000</v>
      </c>
      <c r="R289" t="e">
        <v>#VALUE!</v>
      </c>
      <c r="S289" t="e">
        <v>#VALUE!</v>
      </c>
      <c r="T289">
        <v>0</v>
      </c>
    </row>
    <row r="290" spans="1:20" x14ac:dyDescent="0.25">
      <c r="A290" t="str">
        <v>Mercedes-Benz</v>
      </c>
      <c r="B290" t="str">
        <v>GLC 300 Base 4MATIC</v>
      </c>
      <c r="C290">
        <v>2018</v>
      </c>
      <c r="D290">
        <v>78374.857999999993</v>
      </c>
      <c r="E290">
        <v>48700</v>
      </c>
      <c r="F290" t="str">
        <v>48,700 mi.</v>
      </c>
      <c r="G290" t="str">
        <v>Gasoline</v>
      </c>
      <c r="H290" t="str">
        <v>241.0HP 2.0L 4 Cylinder Engine Gasoline Fuel</v>
      </c>
      <c r="I290" t="str">
        <v>9-Speed A/T</v>
      </c>
      <c r="J290" t="str">
        <v>Blue</v>
      </c>
      <c r="K290" t="str">
        <v>Brown</v>
      </c>
      <c r="L290" t="str">
        <v>None reported</v>
      </c>
      <c r="M290">
        <v>0</v>
      </c>
      <c r="N290" t="str">
        <v>Yes</v>
      </c>
      <c r="O290" t="str">
        <v>$27,900</v>
      </c>
      <c r="P290">
        <v>23994</v>
      </c>
      <c r="Q290">
        <v>27900</v>
      </c>
      <c r="R290">
        <v>241</v>
      </c>
      <c r="S290">
        <v>2</v>
      </c>
      <c r="T290">
        <v>0</v>
      </c>
    </row>
    <row r="291" spans="1:20" x14ac:dyDescent="0.25">
      <c r="A291" t="str">
        <v>Mercedes-Benz</v>
      </c>
      <c r="B291" t="str">
        <v>AMG C 43 Base 4MATIC</v>
      </c>
      <c r="C291">
        <v>2018</v>
      </c>
      <c r="D291">
        <v>66787.61</v>
      </c>
      <c r="E291">
        <v>41500</v>
      </c>
      <c r="F291" t="str">
        <v>41,500 mi.</v>
      </c>
      <c r="G291" t="str">
        <v>Gasoline</v>
      </c>
      <c r="H291" t="str">
        <v>362.0HP 3.0L V6 Cylinder Engine Gasoline Fuel</v>
      </c>
      <c r="I291" t="str">
        <v>9-Speed A/T</v>
      </c>
      <c r="J291" t="str">
        <v>White</v>
      </c>
      <c r="K291" t="str">
        <v>Brown</v>
      </c>
      <c r="L291" t="str">
        <v>At least 1 accident or damage reported</v>
      </c>
      <c r="M291">
        <v>1</v>
      </c>
      <c r="N291" t="str">
        <v>Yes</v>
      </c>
      <c r="O291" t="str">
        <v>$39,848</v>
      </c>
      <c r="P291">
        <v>34269.279999999999</v>
      </c>
      <c r="Q291">
        <v>39848</v>
      </c>
      <c r="R291">
        <v>362</v>
      </c>
      <c r="S291">
        <v>3</v>
      </c>
      <c r="T291">
        <v>0</v>
      </c>
    </row>
    <row r="292" spans="1:20" x14ac:dyDescent="0.25">
      <c r="A292" t="str">
        <v>Mercedes-Benz</v>
      </c>
      <c r="B292" t="str">
        <v>GLC 300 GLC 300</v>
      </c>
      <c r="C292">
        <v>2021</v>
      </c>
      <c r="D292">
        <v>23729.7183</v>
      </c>
      <c r="E292">
        <v>14745</v>
      </c>
      <c r="F292" t="str">
        <v>14,745 mi.</v>
      </c>
      <c r="G292" t="str">
        <v>Gasoline</v>
      </c>
      <c r="H292" t="str">
        <v>2.0 Liter Turbo</v>
      </c>
      <c r="I292" t="str">
        <v>Automatic</v>
      </c>
      <c r="J292" t="str">
        <v>Graphite Grey</v>
      </c>
      <c r="K292" t="str">
        <v>â€“</v>
      </c>
      <c r="L292" t="str">
        <v>None reported</v>
      </c>
      <c r="M292">
        <v>0</v>
      </c>
      <c r="N292">
        <v>0</v>
      </c>
      <c r="O292" t="str">
        <v>$38,998</v>
      </c>
      <c r="P292">
        <v>33538.28</v>
      </c>
      <c r="Q292">
        <v>38998</v>
      </c>
      <c r="R292" t="e">
        <v>#VALUE!</v>
      </c>
      <c r="S292">
        <v>2</v>
      </c>
      <c r="T292">
        <v>0</v>
      </c>
    </row>
    <row r="293" spans="1:20" x14ac:dyDescent="0.25">
      <c r="A293" t="str">
        <v>Mercedes-Benz</v>
      </c>
      <c r="B293" t="str">
        <v>C-Class C 300 Luxury</v>
      </c>
      <c r="C293">
        <v>2015</v>
      </c>
      <c r="D293">
        <v>164152.68</v>
      </c>
      <c r="E293">
        <v>102000</v>
      </c>
      <c r="F293" t="str">
        <v>102,000 mi.</v>
      </c>
      <c r="G293" t="str">
        <v>Gasoline</v>
      </c>
      <c r="H293" t="str">
        <v>241.0HP 2.0L 4 Cylinder Engine Gasoline Fuel</v>
      </c>
      <c r="I293" t="str">
        <v>7-Speed A/T</v>
      </c>
      <c r="J293" t="str">
        <v>Black</v>
      </c>
      <c r="K293" t="str">
        <v>Black</v>
      </c>
      <c r="L293" t="str">
        <v>None reported</v>
      </c>
      <c r="M293">
        <v>0</v>
      </c>
      <c r="N293" t="str">
        <v>Yes</v>
      </c>
      <c r="O293" t="str">
        <v>$17,000</v>
      </c>
      <c r="P293">
        <v>14620</v>
      </c>
      <c r="Q293">
        <v>17000</v>
      </c>
      <c r="R293">
        <v>241</v>
      </c>
      <c r="S293">
        <v>2</v>
      </c>
      <c r="T293">
        <v>0</v>
      </c>
    </row>
    <row r="294" spans="1:20" x14ac:dyDescent="0.25">
      <c r="A294" t="str">
        <v>Mercedes-Benz</v>
      </c>
      <c r="B294" t="str">
        <v>AMG G AMG G 63 4MATIC</v>
      </c>
      <c r="C294">
        <v>2016</v>
      </c>
      <c r="D294">
        <v>53005.222240000003</v>
      </c>
      <c r="E294">
        <v>32936</v>
      </c>
      <c r="F294" t="str">
        <v>32,936 mi.</v>
      </c>
      <c r="G294" t="str">
        <v>Gasoline</v>
      </c>
      <c r="H294" t="str">
        <v>563.0HP 5.5L 8 Cylinder Engine Gasoline Fuel</v>
      </c>
      <c r="I294" t="str">
        <v>Transmission w/Dual Shift Mode</v>
      </c>
      <c r="J294" t="str">
        <v>White</v>
      </c>
      <c r="K294" t="str">
        <v>Beige</v>
      </c>
      <c r="L294" t="str">
        <v>At least 1 accident or damage reported</v>
      </c>
      <c r="M294">
        <v>1</v>
      </c>
      <c r="N294" t="str">
        <v>Yes</v>
      </c>
      <c r="O294" t="str">
        <v>$90,000</v>
      </c>
      <c r="P294">
        <v>77400</v>
      </c>
      <c r="Q294">
        <v>90000</v>
      </c>
      <c r="R294">
        <v>563</v>
      </c>
      <c r="S294">
        <v>5.5</v>
      </c>
      <c r="T294">
        <v>0</v>
      </c>
    </row>
    <row r="295" spans="1:20" x14ac:dyDescent="0.25">
      <c r="A295" t="str">
        <v>Mercedes-Benz</v>
      </c>
      <c r="B295" t="str">
        <v>GLE 350 Base 4MATIC</v>
      </c>
      <c r="C295">
        <v>2020</v>
      </c>
      <c r="D295">
        <v>38797.968719999997</v>
      </c>
      <c r="E295">
        <v>24108</v>
      </c>
      <c r="F295" t="str">
        <v>24,108 mi.</v>
      </c>
      <c r="G295" t="str">
        <v>Gasoline</v>
      </c>
      <c r="H295" t="str">
        <v>255.0HP 2.0L 4 Cylinder Engine Gasoline Fuel</v>
      </c>
      <c r="I295" t="str">
        <v>9-Speed A/T</v>
      </c>
      <c r="J295" t="str">
        <v>Black</v>
      </c>
      <c r="K295" t="str">
        <v>Black</v>
      </c>
      <c r="L295" t="str">
        <v>None reported</v>
      </c>
      <c r="M295">
        <v>0</v>
      </c>
      <c r="N295" t="str">
        <v>Yes</v>
      </c>
      <c r="O295" t="str">
        <v>$56,000</v>
      </c>
      <c r="P295">
        <v>48160</v>
      </c>
      <c r="Q295">
        <v>56000</v>
      </c>
      <c r="R295">
        <v>255</v>
      </c>
      <c r="S295">
        <v>2</v>
      </c>
      <c r="T295">
        <v>0</v>
      </c>
    </row>
    <row r="296" spans="1:20" x14ac:dyDescent="0.25">
      <c r="A296" t="str">
        <v>Mercedes-Benz</v>
      </c>
      <c r="B296" t="str">
        <v>C-Class C 250 Luxury</v>
      </c>
      <c r="C296">
        <v>2012</v>
      </c>
      <c r="D296">
        <v>196339.48</v>
      </c>
      <c r="E296">
        <v>122000</v>
      </c>
      <c r="F296" t="str">
        <v>122,000 mi.</v>
      </c>
      <c r="G296" t="str">
        <v>Gasoline</v>
      </c>
      <c r="H296" t="str">
        <v>201.0HP 1.8L 4 Cylinder Engine Gasoline Fuel</v>
      </c>
      <c r="I296" t="str">
        <v>7-Speed A/T</v>
      </c>
      <c r="J296" t="str">
        <v>White</v>
      </c>
      <c r="K296" t="str">
        <v>White</v>
      </c>
      <c r="L296" t="str">
        <v>None reported</v>
      </c>
      <c r="M296">
        <v>0</v>
      </c>
      <c r="N296" t="str">
        <v>Yes</v>
      </c>
      <c r="O296" t="str">
        <v>$15,000</v>
      </c>
      <c r="P296">
        <v>12900</v>
      </c>
      <c r="Q296">
        <v>15000</v>
      </c>
      <c r="R296">
        <v>201</v>
      </c>
      <c r="S296">
        <v>1.8</v>
      </c>
      <c r="T296">
        <v>0</v>
      </c>
    </row>
    <row r="297" spans="1:20" x14ac:dyDescent="0.25">
      <c r="A297" t="str">
        <v>Mercedes-Benz</v>
      </c>
      <c r="B297" t="str">
        <v>C-Class C 300 4MATIC Sport</v>
      </c>
      <c r="C297">
        <v>2015</v>
      </c>
      <c r="D297">
        <v>118286.49</v>
      </c>
      <c r="E297">
        <v>73500</v>
      </c>
      <c r="F297" t="str">
        <v>73,500 mi.</v>
      </c>
      <c r="G297" t="str">
        <v>Gasoline</v>
      </c>
      <c r="H297" t="str">
        <v>241.0HP 2.0L 4 Cylinder Engine Gasoline Fuel</v>
      </c>
      <c r="I297" t="str">
        <v>7-Speed A/T</v>
      </c>
      <c r="J297" t="str">
        <v>White</v>
      </c>
      <c r="K297" t="str">
        <v>Black</v>
      </c>
      <c r="L297" t="str">
        <v>None reported</v>
      </c>
      <c r="M297">
        <v>0</v>
      </c>
      <c r="N297" t="str">
        <v>Yes</v>
      </c>
      <c r="O297" t="str">
        <v>$19,000</v>
      </c>
      <c r="P297">
        <v>16340</v>
      </c>
      <c r="Q297">
        <v>19000</v>
      </c>
      <c r="R297">
        <v>241</v>
      </c>
      <c r="S297">
        <v>2</v>
      </c>
      <c r="T297">
        <v>0</v>
      </c>
    </row>
    <row r="298" spans="1:20" x14ac:dyDescent="0.25">
      <c r="A298" t="str">
        <v>Mercedes-Benz</v>
      </c>
      <c r="B298" t="str">
        <v>E-Class E 350</v>
      </c>
      <c r="C298">
        <v>2021</v>
      </c>
      <c r="D298">
        <v>117217.88824</v>
      </c>
      <c r="E298">
        <v>72836</v>
      </c>
      <c r="F298" t="str">
        <v>72,836 mi.</v>
      </c>
      <c r="G298" t="str">
        <v>Gasoline</v>
      </c>
      <c r="H298" t="str">
        <v>255.0HP 2.0L 4 Cylinder Engine Gasoline Fuel</v>
      </c>
      <c r="I298" t="str">
        <v>9-Speed A/T</v>
      </c>
      <c r="J298" t="str">
        <v>White</v>
      </c>
      <c r="K298" t="str">
        <v>Beige</v>
      </c>
      <c r="L298" t="str">
        <v>None reported</v>
      </c>
      <c r="M298">
        <v>0</v>
      </c>
      <c r="N298" t="str">
        <v>Yes</v>
      </c>
      <c r="O298" t="str">
        <v>$41,000</v>
      </c>
      <c r="P298">
        <v>35260</v>
      </c>
      <c r="Q298">
        <v>41000</v>
      </c>
      <c r="R298">
        <v>255</v>
      </c>
      <c r="S298">
        <v>2</v>
      </c>
      <c r="T298">
        <v>0</v>
      </c>
    </row>
    <row r="299" spans="1:20" x14ac:dyDescent="0.25">
      <c r="A299" t="str">
        <v>Mercedes-Benz</v>
      </c>
      <c r="B299" t="str">
        <v>GLE 350 GLE 350</v>
      </c>
      <c r="C299">
        <v>2022</v>
      </c>
      <c r="D299">
        <v>30279.732100000001</v>
      </c>
      <c r="E299">
        <v>18815</v>
      </c>
      <c r="F299" t="str">
        <v>18,815 mi.</v>
      </c>
      <c r="G299" t="str">
        <v>Gasoline</v>
      </c>
      <c r="H299" t="str">
        <v>2.0 Liter Turbo</v>
      </c>
      <c r="I299" t="str">
        <v>Automatic</v>
      </c>
      <c r="J299" t="str">
        <v>Black</v>
      </c>
      <c r="K299" t="str">
        <v>Black</v>
      </c>
      <c r="L299" t="str">
        <v>None reported</v>
      </c>
      <c r="M299">
        <v>0</v>
      </c>
      <c r="N299">
        <v>0</v>
      </c>
      <c r="O299" t="str">
        <v>$61,998</v>
      </c>
      <c r="P299">
        <v>53318.28</v>
      </c>
      <c r="Q299">
        <v>61998</v>
      </c>
      <c r="R299" t="e">
        <v>#VALUE!</v>
      </c>
      <c r="S299">
        <v>2</v>
      </c>
      <c r="T299">
        <v>0</v>
      </c>
    </row>
    <row r="300" spans="1:20" x14ac:dyDescent="0.25">
      <c r="A300" t="str">
        <v>Mercedes-Benz</v>
      </c>
      <c r="B300" t="str">
        <v>S-Class S 560 4MATIC</v>
      </c>
      <c r="C300">
        <v>2019</v>
      </c>
      <c r="D300">
        <v>79662.33</v>
      </c>
      <c r="E300">
        <v>49500</v>
      </c>
      <c r="F300" t="str">
        <v>49,500 mi.</v>
      </c>
      <c r="G300" t="str">
        <v>Gasoline</v>
      </c>
      <c r="H300" t="str">
        <v>463.0HP 4.0L 8 Cylinder Engine Gasoline Fuel</v>
      </c>
      <c r="I300" t="str">
        <v>A/T</v>
      </c>
      <c r="J300" t="str">
        <v>Black</v>
      </c>
      <c r="K300" t="str">
        <v>Beige</v>
      </c>
      <c r="L300" t="str">
        <v>None reported</v>
      </c>
      <c r="M300">
        <v>0</v>
      </c>
      <c r="N300" t="str">
        <v>Yes</v>
      </c>
      <c r="O300" t="str">
        <v>$55,900</v>
      </c>
      <c r="P300">
        <v>48074</v>
      </c>
      <c r="Q300">
        <v>55900</v>
      </c>
      <c r="R300">
        <v>463</v>
      </c>
      <c r="S300">
        <v>4</v>
      </c>
      <c r="T300">
        <v>0</v>
      </c>
    </row>
    <row r="301" spans="1:20" x14ac:dyDescent="0.25">
      <c r="A301" t="str">
        <v>Mercedes-Benz</v>
      </c>
      <c r="B301" t="str">
        <v>C-Class C55 AMG Sport</v>
      </c>
      <c r="C301">
        <v>2006</v>
      </c>
      <c r="D301">
        <v>158198.122</v>
      </c>
      <c r="E301">
        <v>98300</v>
      </c>
      <c r="F301" t="str">
        <v>98,300 mi.</v>
      </c>
      <c r="G301" t="str">
        <v>Gasoline</v>
      </c>
      <c r="H301" t="str">
        <v>362.0HP 5.4L 8 Cylinder Engine Gasoline Fuel</v>
      </c>
      <c r="I301" t="str">
        <v>Transmission w/Dual Shift Mode</v>
      </c>
      <c r="J301" t="str">
        <v>Black</v>
      </c>
      <c r="K301" t="str">
        <v>Black</v>
      </c>
      <c r="L301" t="str">
        <v>At least 1 accident or damage reported</v>
      </c>
      <c r="M301">
        <v>1</v>
      </c>
      <c r="N301" t="str">
        <v>Yes</v>
      </c>
      <c r="O301" t="str">
        <v>$15,900</v>
      </c>
      <c r="P301">
        <v>13674</v>
      </c>
      <c r="Q301">
        <v>15900</v>
      </c>
      <c r="R301">
        <v>362</v>
      </c>
      <c r="S301">
        <v>5.4</v>
      </c>
      <c r="T301">
        <v>0</v>
      </c>
    </row>
    <row r="302" spans="1:20" x14ac:dyDescent="0.25">
      <c r="A302" t="str">
        <v>Mercedes-Benz</v>
      </c>
      <c r="B302" t="str">
        <v>C-Class C 300 4MATIC</v>
      </c>
      <c r="C302">
        <v>2021</v>
      </c>
      <c r="D302">
        <v>30838.17308</v>
      </c>
      <c r="E302">
        <v>19162</v>
      </c>
      <c r="F302" t="str">
        <v>19,162 mi.</v>
      </c>
      <c r="G302" t="str">
        <v>Gasoline</v>
      </c>
      <c r="H302" t="str">
        <v>255.0HP 2.0L 4 Cylinder Engine Gasoline Fuel</v>
      </c>
      <c r="I302" t="str">
        <v>Transmission w/Dual Shift Mode</v>
      </c>
      <c r="J302" t="str">
        <v>Black</v>
      </c>
      <c r="K302" t="str">
        <v>Black</v>
      </c>
      <c r="L302" t="str">
        <v>None reported</v>
      </c>
      <c r="M302">
        <v>0</v>
      </c>
      <c r="N302" t="str">
        <v>Yes</v>
      </c>
      <c r="O302" t="str">
        <v>$38,500</v>
      </c>
      <c r="P302">
        <v>33110</v>
      </c>
      <c r="Q302">
        <v>38500</v>
      </c>
      <c r="R302">
        <v>255</v>
      </c>
      <c r="S302">
        <v>2</v>
      </c>
      <c r="T302">
        <v>0</v>
      </c>
    </row>
    <row r="303" spans="1:20" x14ac:dyDescent="0.25">
      <c r="A303" t="str">
        <v>Mercedes-Benz</v>
      </c>
      <c r="B303" t="str">
        <v>C-Class C 300</v>
      </c>
      <c r="C303">
        <v>2017</v>
      </c>
      <c r="D303">
        <v>95594.796000000002</v>
      </c>
      <c r="E303">
        <v>59400</v>
      </c>
      <c r="F303" t="str">
        <v>59,400 mi.</v>
      </c>
      <c r="G303" t="str">
        <v>Gasoline</v>
      </c>
      <c r="H303" t="str">
        <v>241.0HP 2.0L 4 Cylinder Engine Gasoline Fuel</v>
      </c>
      <c r="I303" t="str">
        <v>7-Speed A/T</v>
      </c>
      <c r="J303" t="str">
        <v>Black</v>
      </c>
      <c r="K303" t="str">
        <v>Black</v>
      </c>
      <c r="L303" t="str">
        <v>At least 1 accident or damage reported</v>
      </c>
      <c r="M303">
        <v>1</v>
      </c>
      <c r="N303" t="str">
        <v>Yes</v>
      </c>
      <c r="O303" t="str">
        <v>$21,000</v>
      </c>
      <c r="P303">
        <v>18060</v>
      </c>
      <c r="Q303">
        <v>21000</v>
      </c>
      <c r="R303">
        <v>241</v>
      </c>
      <c r="S303">
        <v>2</v>
      </c>
      <c r="T303">
        <v>0</v>
      </c>
    </row>
    <row r="304" spans="1:20" x14ac:dyDescent="0.25">
      <c r="A304" t="str">
        <v>Mercedes-Benz</v>
      </c>
      <c r="B304" t="str">
        <v>SL-Class SL 550</v>
      </c>
      <c r="C304">
        <v>2013</v>
      </c>
      <c r="D304">
        <v>209214.2</v>
      </c>
      <c r="E304">
        <v>130000</v>
      </c>
      <c r="F304" t="str">
        <v>130,000 mi.</v>
      </c>
      <c r="G304" t="str">
        <v>Gasoline</v>
      </c>
      <c r="H304" t="str">
        <v>429.0HP 4.6L 8 Cylinder Engine Gasoline Fuel</v>
      </c>
      <c r="I304" t="str">
        <v>A/T</v>
      </c>
      <c r="J304" t="str">
        <v>Gray</v>
      </c>
      <c r="K304" t="str">
        <v>Beige</v>
      </c>
      <c r="L304" t="str">
        <v>At least 1 accident or damage reported</v>
      </c>
      <c r="M304">
        <v>1</v>
      </c>
      <c r="N304" t="str">
        <v>Yes</v>
      </c>
      <c r="O304" t="str">
        <v>$26,900</v>
      </c>
      <c r="P304">
        <v>23134</v>
      </c>
      <c r="Q304">
        <v>26900</v>
      </c>
      <c r="R304">
        <v>429</v>
      </c>
      <c r="S304">
        <v>4.5999999999999996</v>
      </c>
      <c r="T304">
        <v>0</v>
      </c>
    </row>
    <row r="305" spans="1:20" x14ac:dyDescent="0.25">
      <c r="A305" t="str">
        <v>Mercedes-Benz</v>
      </c>
      <c r="B305" t="str">
        <v>S-Class S 550 4MATIC</v>
      </c>
      <c r="C305">
        <v>2016</v>
      </c>
      <c r="D305">
        <v>108276.3952</v>
      </c>
      <c r="E305">
        <v>67280</v>
      </c>
      <c r="F305" t="str">
        <v>67,280 mi.</v>
      </c>
      <c r="G305" t="str">
        <v>Gasoline</v>
      </c>
      <c r="H305" t="str">
        <v>449.0HP 4.7L 8 Cylinder Engine Gasoline Fuel</v>
      </c>
      <c r="I305" t="str">
        <v>7-Speed A/T</v>
      </c>
      <c r="J305" t="str">
        <v>White</v>
      </c>
      <c r="K305" t="str">
        <v>Black</v>
      </c>
      <c r="L305" t="str">
        <v>None reported</v>
      </c>
      <c r="M305">
        <v>0</v>
      </c>
      <c r="N305" t="str">
        <v>Yes</v>
      </c>
      <c r="O305" t="str">
        <v>$41,999</v>
      </c>
      <c r="P305">
        <v>36119.14</v>
      </c>
      <c r="Q305">
        <v>41999</v>
      </c>
      <c r="R305">
        <v>449</v>
      </c>
      <c r="S305">
        <v>4.7</v>
      </c>
      <c r="T305">
        <v>0</v>
      </c>
    </row>
    <row r="306" spans="1:20" x14ac:dyDescent="0.25">
      <c r="A306" t="str">
        <v>Mercedes-Benz</v>
      </c>
      <c r="B306" t="str">
        <v>GLA 250 Base 4MATIC</v>
      </c>
      <c r="C306">
        <v>2019</v>
      </c>
      <c r="D306">
        <v>97934.776360000003</v>
      </c>
      <c r="E306">
        <v>60854</v>
      </c>
      <c r="F306" t="str">
        <v>60,854 mi.</v>
      </c>
      <c r="G306" t="str">
        <v>Gasoline</v>
      </c>
      <c r="H306" t="str">
        <v>2.0 Liter Turbo</v>
      </c>
      <c r="I306" t="str">
        <v>Automatic</v>
      </c>
      <c r="J306" t="str">
        <v>White</v>
      </c>
      <c r="K306" t="str">
        <v>Black</v>
      </c>
      <c r="L306" t="str">
        <v>None reported</v>
      </c>
      <c r="M306">
        <v>0</v>
      </c>
      <c r="N306">
        <v>0</v>
      </c>
      <c r="O306" t="str">
        <v>$25,498</v>
      </c>
      <c r="P306">
        <v>21928.28</v>
      </c>
      <c r="Q306">
        <v>25498</v>
      </c>
      <c r="R306" t="e">
        <v>#VALUE!</v>
      </c>
      <c r="S306">
        <v>2</v>
      </c>
      <c r="T306">
        <v>0</v>
      </c>
    </row>
    <row r="307" spans="1:20" x14ac:dyDescent="0.25">
      <c r="A307" t="str">
        <v>Mercedes-Benz</v>
      </c>
      <c r="B307" t="str">
        <v>GL-Class GL 450 4MATIC</v>
      </c>
      <c r="C307">
        <v>2013</v>
      </c>
      <c r="D307">
        <v>101871.22199999999</v>
      </c>
      <c r="E307">
        <v>63300</v>
      </c>
      <c r="F307" t="str">
        <v>63,300 mi.</v>
      </c>
      <c r="G307" t="str">
        <v>Gasoline</v>
      </c>
      <c r="H307" t="str">
        <v>362.0HP 4.6L 8 Cylinder Engine Gasoline Fuel</v>
      </c>
      <c r="I307" t="str">
        <v>7-Speed A/T</v>
      </c>
      <c r="J307" t="str">
        <v>Black</v>
      </c>
      <c r="K307" t="str">
        <v>Black</v>
      </c>
      <c r="L307" t="str">
        <v>None reported</v>
      </c>
      <c r="M307">
        <v>0</v>
      </c>
      <c r="N307" t="str">
        <v>Yes</v>
      </c>
      <c r="O307" t="str">
        <v>$22,800</v>
      </c>
      <c r="P307">
        <v>19608</v>
      </c>
      <c r="Q307">
        <v>22800</v>
      </c>
      <c r="R307">
        <v>362</v>
      </c>
      <c r="S307">
        <v>4.5999999999999996</v>
      </c>
      <c r="T307">
        <v>0</v>
      </c>
    </row>
    <row r="308" spans="1:20" x14ac:dyDescent="0.25">
      <c r="A308" t="str">
        <v>Mercedes-Benz</v>
      </c>
      <c r="B308" t="str">
        <v>SL-Class SL550 Roadster</v>
      </c>
      <c r="C308">
        <v>2008</v>
      </c>
      <c r="D308">
        <v>53591.021999999997</v>
      </c>
      <c r="E308">
        <v>33300</v>
      </c>
      <c r="F308" t="str">
        <v>33,300 mi.</v>
      </c>
      <c r="G308" t="str">
        <v>Gasoline</v>
      </c>
      <c r="H308" t="str">
        <v>382.0HP 5.5L 8 Cylinder Engine Gasoline Fuel</v>
      </c>
      <c r="I308" t="str">
        <v>7-Speed A/T</v>
      </c>
      <c r="J308" t="str">
        <v>White</v>
      </c>
      <c r="K308" t="str">
        <v>Beige</v>
      </c>
      <c r="L308" t="str">
        <v>None reported</v>
      </c>
      <c r="M308">
        <v>0</v>
      </c>
      <c r="N308" t="str">
        <v>Yes</v>
      </c>
      <c r="O308" t="str">
        <v>$34,500</v>
      </c>
      <c r="P308">
        <v>29670</v>
      </c>
      <c r="Q308">
        <v>34500</v>
      </c>
      <c r="R308">
        <v>382</v>
      </c>
      <c r="S308">
        <v>5.5</v>
      </c>
      <c r="T308">
        <v>0</v>
      </c>
    </row>
    <row r="309" spans="1:20" x14ac:dyDescent="0.25">
      <c r="A309" t="str">
        <v>Mercedes-Benz</v>
      </c>
      <c r="B309" t="str">
        <v>C-Class C 300 4MATIC</v>
      </c>
      <c r="C309">
        <v>2016</v>
      </c>
      <c r="D309">
        <v>145144.76525999999</v>
      </c>
      <c r="E309">
        <v>90189</v>
      </c>
      <c r="F309" t="str">
        <v>90,189 mi.</v>
      </c>
      <c r="G309" t="str">
        <v>Gasoline</v>
      </c>
      <c r="H309" t="str">
        <v>241.0HP 2.0L 4 Cylinder Engine Gasoline Fuel</v>
      </c>
      <c r="I309" t="str">
        <v>A/T</v>
      </c>
      <c r="J309" t="str">
        <v>White</v>
      </c>
      <c r="K309" t="str">
        <v>â€“</v>
      </c>
      <c r="L309" t="str">
        <v>At least 1 accident or damage reported</v>
      </c>
      <c r="M309">
        <v>1</v>
      </c>
      <c r="N309" t="str">
        <v>Yes</v>
      </c>
      <c r="O309" t="str">
        <v>$17,995</v>
      </c>
      <c r="P309">
        <v>15475.699999999999</v>
      </c>
      <c r="Q309">
        <v>17995</v>
      </c>
      <c r="R309">
        <v>241</v>
      </c>
      <c r="S309">
        <v>2</v>
      </c>
      <c r="T309">
        <v>0</v>
      </c>
    </row>
    <row r="310" spans="1:20" x14ac:dyDescent="0.25">
      <c r="A310" t="str">
        <v>Mercedes-Benz</v>
      </c>
      <c r="B310" t="str">
        <v>SLK-Class SLK320</v>
      </c>
      <c r="C310">
        <v>2001</v>
      </c>
      <c r="D310">
        <v>95755.73</v>
      </c>
      <c r="E310">
        <v>59500</v>
      </c>
      <c r="F310" t="str">
        <v>59,500 mi.</v>
      </c>
      <c r="G310" t="str">
        <v>Gasoline</v>
      </c>
      <c r="H310" t="str">
        <v>215.0HP 3.2L V6 Cylinder Engine Gasoline Fuel</v>
      </c>
      <c r="I310" t="str">
        <v>6-Speed M/T</v>
      </c>
      <c r="J310" t="str">
        <v>Blue</v>
      </c>
      <c r="K310" t="str">
        <v>Beige</v>
      </c>
      <c r="L310" t="str">
        <v>None reported</v>
      </c>
      <c r="M310">
        <v>0</v>
      </c>
      <c r="N310" t="str">
        <v>Yes</v>
      </c>
      <c r="O310" t="str">
        <v>$6,500</v>
      </c>
      <c r="P310">
        <v>5590</v>
      </c>
      <c r="Q310">
        <v>6500</v>
      </c>
      <c r="R310">
        <v>215</v>
      </c>
      <c r="S310">
        <v>3.2</v>
      </c>
      <c r="T310">
        <v>0</v>
      </c>
    </row>
    <row r="311" spans="1:20" x14ac:dyDescent="0.25">
      <c r="A311" t="str">
        <v>Mercedes-Benz</v>
      </c>
      <c r="B311" t="str">
        <v>GLA-Class GLA 45 AMG</v>
      </c>
      <c r="C311">
        <v>2015</v>
      </c>
      <c r="D311">
        <v>129230.00199999999</v>
      </c>
      <c r="E311">
        <v>80300</v>
      </c>
      <c r="F311" t="str">
        <v>80,300 mi.</v>
      </c>
      <c r="G311" t="str">
        <v>Gasoline</v>
      </c>
      <c r="H311" t="str">
        <v>355.0HP 2.0L 4 Cylinder Engine Gasoline Fuel</v>
      </c>
      <c r="I311" t="str">
        <v>7-Speed A/T</v>
      </c>
      <c r="J311" t="str">
        <v>Black</v>
      </c>
      <c r="K311" t="str">
        <v>Black</v>
      </c>
      <c r="L311" t="str">
        <v>At least 1 accident or damage reported</v>
      </c>
      <c r="M311">
        <v>1</v>
      </c>
      <c r="N311" t="str">
        <v>Yes</v>
      </c>
      <c r="O311" t="str">
        <v>$22,000</v>
      </c>
      <c r="P311">
        <v>18920</v>
      </c>
      <c r="Q311">
        <v>22000</v>
      </c>
      <c r="R311">
        <v>355</v>
      </c>
      <c r="S311">
        <v>2</v>
      </c>
      <c r="T311">
        <v>0</v>
      </c>
    </row>
    <row r="312" spans="1:20" x14ac:dyDescent="0.25">
      <c r="A312" t="str">
        <v>Mercedes-Benz</v>
      </c>
      <c r="B312" t="str">
        <v>Sprinter 2500 Standard Roof</v>
      </c>
      <c r="C312">
        <v>2023</v>
      </c>
      <c r="D312">
        <v>6437.36</v>
      </c>
      <c r="E312">
        <v>4000</v>
      </c>
      <c r="F312" t="str">
        <v>4,000 mi.</v>
      </c>
      <c r="G312" t="str">
        <v>Diesel</v>
      </c>
      <c r="H312" t="str">
        <v>211.0HP 2.0L 4 Cylinder Engine Diesel Fuel</v>
      </c>
      <c r="I312" t="str">
        <v>9-Speed A/T</v>
      </c>
      <c r="J312" t="str">
        <v>White</v>
      </c>
      <c r="K312" t="str">
        <v>Black</v>
      </c>
      <c r="L312" t="str">
        <v>None reported</v>
      </c>
      <c r="M312">
        <v>0</v>
      </c>
      <c r="N312" t="str">
        <v>Yes</v>
      </c>
      <c r="O312" t="str">
        <v>$65,000</v>
      </c>
      <c r="P312">
        <v>55900</v>
      </c>
      <c r="Q312">
        <v>65000</v>
      </c>
      <c r="R312">
        <v>211</v>
      </c>
      <c r="S312">
        <v>2</v>
      </c>
      <c r="T312">
        <v>0</v>
      </c>
    </row>
    <row r="313" spans="1:20" x14ac:dyDescent="0.25">
      <c r="A313" t="str">
        <v>Mercedes-Benz</v>
      </c>
      <c r="B313" t="str">
        <v>S-Class S 550 4MATIC</v>
      </c>
      <c r="C313">
        <v>2016</v>
      </c>
      <c r="D313">
        <v>117134.20256000001</v>
      </c>
      <c r="E313">
        <v>72784</v>
      </c>
      <c r="F313" t="str">
        <v>72,784 mi.</v>
      </c>
      <c r="G313" t="str">
        <v>Gasoline</v>
      </c>
      <c r="H313" t="str">
        <v>449.0HP 4.7L 8 Cylinder Engine Gasoline Fuel</v>
      </c>
      <c r="I313" t="str">
        <v>7-Speed A/T</v>
      </c>
      <c r="J313" t="str">
        <v>Blue</v>
      </c>
      <c r="K313" t="str">
        <v>White</v>
      </c>
      <c r="L313" t="str">
        <v>None reported</v>
      </c>
      <c r="M313">
        <v>0</v>
      </c>
      <c r="N313" t="str">
        <v>Yes</v>
      </c>
      <c r="O313" t="str">
        <v>$34,900</v>
      </c>
      <c r="P313">
        <v>30014</v>
      </c>
      <c r="Q313">
        <v>34900</v>
      </c>
      <c r="R313">
        <v>449</v>
      </c>
      <c r="S313">
        <v>4.7</v>
      </c>
      <c r="T313">
        <v>0</v>
      </c>
    </row>
    <row r="314" spans="1:20" x14ac:dyDescent="0.25">
      <c r="A314" t="str">
        <v>Mercedes-Benz</v>
      </c>
      <c r="B314" t="str">
        <v>Sprinter 2500 Standard Roof</v>
      </c>
      <c r="C314">
        <v>2018</v>
      </c>
      <c r="D314">
        <v>66787.61</v>
      </c>
      <c r="E314">
        <v>41500</v>
      </c>
      <c r="F314" t="str">
        <v>41,500 mi.</v>
      </c>
      <c r="G314" t="str">
        <v>Diesel</v>
      </c>
      <c r="H314" t="str">
        <v>188.0HP 3.0L V6 Cylinder Engine Diesel Fuel</v>
      </c>
      <c r="I314" t="str">
        <v>A/T</v>
      </c>
      <c r="J314" t="str">
        <v>Gray</v>
      </c>
      <c r="K314" t="str">
        <v>Black</v>
      </c>
      <c r="L314" t="str">
        <v>None reported</v>
      </c>
      <c r="M314">
        <v>0</v>
      </c>
      <c r="N314" t="str">
        <v>Yes</v>
      </c>
      <c r="O314" t="str">
        <v>$61,000</v>
      </c>
      <c r="P314">
        <v>52460</v>
      </c>
      <c r="Q314">
        <v>61000</v>
      </c>
      <c r="R314">
        <v>188</v>
      </c>
      <c r="S314">
        <v>3</v>
      </c>
      <c r="T314">
        <v>0</v>
      </c>
    </row>
    <row r="315" spans="1:20" x14ac:dyDescent="0.25">
      <c r="A315" t="str">
        <v>Mercedes-Benz</v>
      </c>
      <c r="B315" t="str">
        <v>AMG GLS 63 4MATIC</v>
      </c>
      <c r="C315">
        <v>2023</v>
      </c>
      <c r="D315">
        <v>3218.68</v>
      </c>
      <c r="E315">
        <v>2000</v>
      </c>
      <c r="F315" t="str">
        <v>2,000 mi.</v>
      </c>
      <c r="G315" t="str">
        <v>Hybrid</v>
      </c>
      <c r="H315" t="str">
        <v>603.0HP 4.0L 8 Cylinder Engine Gasoline/Mild Electric Hybrid</v>
      </c>
      <c r="I315" t="str">
        <v>9-Speed A/T</v>
      </c>
      <c r="J315" t="str">
        <v>Gray</v>
      </c>
      <c r="K315" t="str">
        <v>Beige</v>
      </c>
      <c r="L315" t="str">
        <v>None reported</v>
      </c>
      <c r="M315">
        <v>0</v>
      </c>
      <c r="N315" t="str">
        <v>Yes</v>
      </c>
      <c r="O315" t="str">
        <v>$175,000</v>
      </c>
      <c r="P315">
        <v>150500</v>
      </c>
      <c r="Q315">
        <v>175000</v>
      </c>
      <c r="R315">
        <v>603</v>
      </c>
      <c r="S315">
        <v>4</v>
      </c>
      <c r="T315">
        <v>0</v>
      </c>
    </row>
    <row r="316" spans="1:20" x14ac:dyDescent="0.25">
      <c r="A316" t="str">
        <v>Mercedes-Benz</v>
      </c>
      <c r="B316" t="str">
        <v>E-Class E 300 4MATIC</v>
      </c>
      <c r="C316">
        <v>2018</v>
      </c>
      <c r="D316">
        <v>86429.604699999996</v>
      </c>
      <c r="E316">
        <v>53705</v>
      </c>
      <c r="F316" t="str">
        <v>53,705 mi.</v>
      </c>
      <c r="G316" t="str">
        <v>Gasoline</v>
      </c>
      <c r="H316" t="str">
        <v>241.0HP 2.0L 4 Cylinder Engine Gasoline Fuel</v>
      </c>
      <c r="I316" t="str">
        <v>A/T</v>
      </c>
      <c r="J316" t="str">
        <v>Black</v>
      </c>
      <c r="K316" t="str">
        <v>Black</v>
      </c>
      <c r="L316" t="str">
        <v>At least 1 accident or damage reported</v>
      </c>
      <c r="M316">
        <v>1</v>
      </c>
      <c r="N316" t="str">
        <v>Yes</v>
      </c>
      <c r="O316" t="str">
        <v>$25,900</v>
      </c>
      <c r="P316">
        <v>22274</v>
      </c>
      <c r="Q316">
        <v>25900</v>
      </c>
      <c r="R316">
        <v>241</v>
      </c>
      <c r="S316">
        <v>2</v>
      </c>
      <c r="T3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D009-A936-4F51-8117-F1567612DDB1}">
  <dimension ref="A1:T164"/>
  <sheetViews>
    <sheetView workbookViewId="0">
      <selection sqref="A1:S1"/>
    </sheetView>
  </sheetViews>
  <sheetFormatPr baseColWidth="10" defaultRowHeight="15" x14ac:dyDescent="0.25"/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tr" cm="1">
        <f t="array" ref="A2:T164">_xlfn._xlws.FILTER(used_cars!A2:T4010,used_cars!A2:A4010="LEXUS")</f>
        <v>Lexus</v>
      </c>
      <c r="B2" t="str">
        <v>RX 350 RX 350</v>
      </c>
      <c r="C2">
        <v>2022</v>
      </c>
      <c r="D2">
        <v>36004.154479999997</v>
      </c>
      <c r="E2">
        <v>22372</v>
      </c>
      <c r="F2" t="str">
        <v>22,372 mi.</v>
      </c>
      <c r="G2" t="str">
        <v>Gasoline</v>
      </c>
      <c r="H2" t="str">
        <v>3.5 Liter DOHC</v>
      </c>
      <c r="I2" t="str">
        <v>Automatic</v>
      </c>
      <c r="J2" t="str">
        <v>Blue</v>
      </c>
      <c r="K2" t="str">
        <v>Black</v>
      </c>
      <c r="L2" t="str">
        <v>None reported</v>
      </c>
      <c r="M2">
        <v>0</v>
      </c>
      <c r="N2">
        <v>0</v>
      </c>
      <c r="O2" t="str">
        <v>$54,598</v>
      </c>
      <c r="P2">
        <v>46954.28</v>
      </c>
      <c r="Q2">
        <v>54598</v>
      </c>
      <c r="R2" t="e">
        <v>#VALUE!</v>
      </c>
      <c r="S2">
        <v>3.5</v>
      </c>
      <c r="T2">
        <v>0</v>
      </c>
    </row>
    <row r="3" spans="1:20" x14ac:dyDescent="0.25">
      <c r="A3" t="str">
        <v>Lexus</v>
      </c>
      <c r="B3" t="str">
        <v>RC 350 F Sport</v>
      </c>
      <c r="C3">
        <v>2021</v>
      </c>
      <c r="D3">
        <v>37716.49224</v>
      </c>
      <c r="E3">
        <v>23436</v>
      </c>
      <c r="F3" t="str">
        <v>23,436 mi.</v>
      </c>
      <c r="G3" t="str">
        <v>Gasoline</v>
      </c>
      <c r="H3" t="str">
        <v>311.0HP 3.5L V6 Cylinder Engine Gasoline Fuel</v>
      </c>
      <c r="I3" t="str">
        <v>6-Speed A/T</v>
      </c>
      <c r="J3" t="str">
        <v>Black</v>
      </c>
      <c r="K3" t="str">
        <v>Black</v>
      </c>
      <c r="L3" t="str">
        <v>None reported</v>
      </c>
      <c r="M3">
        <v>0</v>
      </c>
      <c r="N3" t="str">
        <v>Yes</v>
      </c>
      <c r="O3" t="str">
        <v>$41,927</v>
      </c>
      <c r="P3">
        <v>36057.22</v>
      </c>
      <c r="Q3">
        <v>41927</v>
      </c>
      <c r="R3">
        <v>311</v>
      </c>
      <c r="S3">
        <v>3.5</v>
      </c>
      <c r="T3">
        <v>0</v>
      </c>
    </row>
    <row r="4" spans="1:20" x14ac:dyDescent="0.25">
      <c r="A4" t="str">
        <v>Lexus</v>
      </c>
      <c r="B4" t="str">
        <v>LX 570 Base</v>
      </c>
      <c r="C4">
        <v>2016</v>
      </c>
      <c r="D4">
        <v>191028.658</v>
      </c>
      <c r="E4">
        <v>118700</v>
      </c>
      <c r="F4" t="str">
        <v>118,700 mi.</v>
      </c>
      <c r="G4" t="str">
        <v>Gasoline</v>
      </c>
      <c r="H4" t="str">
        <v>383.0HP 5.7L 8 Cylinder Engine Gasoline Fuel</v>
      </c>
      <c r="I4" t="str">
        <v>8-Speed A/T</v>
      </c>
      <c r="J4" t="str">
        <v>Black</v>
      </c>
      <c r="K4" t="str">
        <v>Beige</v>
      </c>
      <c r="L4" t="str">
        <v>None reported</v>
      </c>
      <c r="M4">
        <v>0</v>
      </c>
      <c r="N4" t="str">
        <v>Yes</v>
      </c>
      <c r="O4" t="str">
        <v>$46,900</v>
      </c>
      <c r="P4">
        <v>40334</v>
      </c>
      <c r="Q4">
        <v>46900</v>
      </c>
      <c r="R4">
        <v>383</v>
      </c>
      <c r="S4">
        <v>5.7</v>
      </c>
      <c r="T4">
        <v>0</v>
      </c>
    </row>
    <row r="5" spans="1:20" x14ac:dyDescent="0.25">
      <c r="A5" t="str">
        <v>Lexus</v>
      </c>
      <c r="B5" t="str">
        <v>IS 350 Base</v>
      </c>
      <c r="C5">
        <v>2014</v>
      </c>
      <c r="D5">
        <v>167371.35999999999</v>
      </c>
      <c r="E5">
        <v>104000</v>
      </c>
      <c r="F5" t="str">
        <v>104,000 mi.</v>
      </c>
      <c r="G5" t="str">
        <v>Gasoline</v>
      </c>
      <c r="H5" t="str">
        <v>306.0HP 3.5L V6 Cylinder Engine Gasoline Fuel</v>
      </c>
      <c r="I5" t="str">
        <v>8-Speed A/T</v>
      </c>
      <c r="J5" t="str">
        <v>Black</v>
      </c>
      <c r="K5" t="str">
        <v>Black</v>
      </c>
      <c r="L5" t="str">
        <v>None reported</v>
      </c>
      <c r="M5">
        <v>0</v>
      </c>
      <c r="N5" t="str">
        <v>Yes</v>
      </c>
      <c r="O5" t="str">
        <v>$21,000</v>
      </c>
      <c r="P5">
        <v>18060</v>
      </c>
      <c r="Q5">
        <v>21000</v>
      </c>
      <c r="R5">
        <v>306</v>
      </c>
      <c r="S5">
        <v>3.5</v>
      </c>
      <c r="T5">
        <v>0</v>
      </c>
    </row>
    <row r="6" spans="1:20" x14ac:dyDescent="0.25">
      <c r="A6" t="str">
        <v>Lexus</v>
      </c>
      <c r="B6" t="str">
        <v>ES 330 Base</v>
      </c>
      <c r="C6">
        <v>2005</v>
      </c>
      <c r="D6">
        <v>66077.891059999994</v>
      </c>
      <c r="E6">
        <v>41059</v>
      </c>
      <c r="F6" t="str">
        <v>41,059 mi.</v>
      </c>
      <c r="G6" t="str">
        <v>Gasoline</v>
      </c>
      <c r="H6" t="str">
        <v>225.0HP 3.3L V6 Cylinder Engine Gasoline Fuel</v>
      </c>
      <c r="I6" t="str">
        <v>5-Speed A/T</v>
      </c>
      <c r="J6" t="str">
        <v>White</v>
      </c>
      <c r="K6" t="str">
        <v>Beige</v>
      </c>
      <c r="L6" t="str">
        <v>None reported</v>
      </c>
      <c r="M6">
        <v>0</v>
      </c>
      <c r="N6" t="str">
        <v>Yes</v>
      </c>
      <c r="O6" t="str">
        <v>$11,100</v>
      </c>
      <c r="P6">
        <v>9546</v>
      </c>
      <c r="Q6">
        <v>11100</v>
      </c>
      <c r="R6">
        <v>225</v>
      </c>
      <c r="S6">
        <v>3.3</v>
      </c>
      <c r="T6">
        <v>0</v>
      </c>
    </row>
    <row r="7" spans="1:20" x14ac:dyDescent="0.25">
      <c r="A7" t="str">
        <v>Lexus</v>
      </c>
      <c r="B7" t="str">
        <v>RC 350 Base</v>
      </c>
      <c r="C7">
        <v>2015</v>
      </c>
      <c r="D7">
        <v>77248.319999999992</v>
      </c>
      <c r="E7">
        <v>48000</v>
      </c>
      <c r="F7" t="str">
        <v>48,000 mi.</v>
      </c>
      <c r="G7" t="str">
        <v>Gasoline</v>
      </c>
      <c r="H7" t="str">
        <v>306.0HP 3.5L V6 Cylinder Engine Gasoline Fuel</v>
      </c>
      <c r="I7" t="str">
        <v>Transmission w/Dual Shift Mode</v>
      </c>
      <c r="J7" t="str">
        <v>Orange</v>
      </c>
      <c r="K7" t="str">
        <v>Red</v>
      </c>
      <c r="L7" t="str">
        <v>None reported</v>
      </c>
      <c r="M7">
        <v>0</v>
      </c>
      <c r="N7" t="str">
        <v>Yes</v>
      </c>
      <c r="O7" t="str">
        <v>$32,900</v>
      </c>
      <c r="P7">
        <v>28294</v>
      </c>
      <c r="Q7">
        <v>32900</v>
      </c>
      <c r="R7">
        <v>306</v>
      </c>
      <c r="S7">
        <v>3.5</v>
      </c>
      <c r="T7">
        <v>0</v>
      </c>
    </row>
    <row r="8" spans="1:20" x14ac:dyDescent="0.25">
      <c r="A8" t="str">
        <v>Lexus</v>
      </c>
      <c r="B8" t="str">
        <v>LC 500 Base</v>
      </c>
      <c r="C8">
        <v>2020</v>
      </c>
      <c r="D8">
        <v>60944.096460000001</v>
      </c>
      <c r="E8">
        <v>37869</v>
      </c>
      <c r="F8" t="str">
        <v>37,869 mi.</v>
      </c>
      <c r="G8" t="str">
        <v>Gasoline</v>
      </c>
      <c r="H8" t="str">
        <v>5.0L V8 32V PDI DOHC</v>
      </c>
      <c r="I8" t="str">
        <v>10-Speed Automatic</v>
      </c>
      <c r="J8" t="str">
        <v>Atomic Silver</v>
      </c>
      <c r="K8" t="str">
        <v>Rioja Red</v>
      </c>
      <c r="L8" t="str">
        <v>None reported</v>
      </c>
      <c r="M8">
        <v>0</v>
      </c>
      <c r="N8">
        <v>0</v>
      </c>
      <c r="O8" t="str">
        <v>$75,950</v>
      </c>
      <c r="P8">
        <v>65317</v>
      </c>
      <c r="Q8">
        <v>75950</v>
      </c>
      <c r="R8" t="e">
        <v>#VALUE!</v>
      </c>
      <c r="S8" t="e">
        <v>#VALUE!</v>
      </c>
      <c r="T8">
        <v>0</v>
      </c>
    </row>
    <row r="9" spans="1:20" x14ac:dyDescent="0.25">
      <c r="A9" t="str">
        <v>Lexus</v>
      </c>
      <c r="B9" t="str">
        <v>ES 300h Base</v>
      </c>
      <c r="C9">
        <v>2013</v>
      </c>
      <c r="D9">
        <v>140014.18934000001</v>
      </c>
      <c r="E9">
        <v>87001</v>
      </c>
      <c r="F9" t="str">
        <v>87,001 mi.</v>
      </c>
      <c r="G9" t="str">
        <v>Hybrid</v>
      </c>
      <c r="H9" t="str">
        <v>200.0HP 2.5L 4 Cylinder Engine Gas/Electric Hybrid</v>
      </c>
      <c r="I9" t="str">
        <v>CVT Transmission</v>
      </c>
      <c r="J9" t="str">
        <v>Gold</v>
      </c>
      <c r="K9" t="str">
        <v>Beige</v>
      </c>
      <c r="L9" t="str">
        <v>None reported</v>
      </c>
      <c r="M9">
        <v>0</v>
      </c>
      <c r="N9" t="str">
        <v>Yes</v>
      </c>
      <c r="O9" t="str">
        <v>$17,995</v>
      </c>
      <c r="P9">
        <v>15475.699999999999</v>
      </c>
      <c r="Q9">
        <v>17995</v>
      </c>
      <c r="R9">
        <v>200</v>
      </c>
      <c r="S9">
        <v>2.5</v>
      </c>
      <c r="T9">
        <v>0</v>
      </c>
    </row>
    <row r="10" spans="1:20" x14ac:dyDescent="0.25">
      <c r="A10" t="str">
        <v>Lexus</v>
      </c>
      <c r="B10" t="str">
        <v>LX 570 Three-Row</v>
      </c>
      <c r="C10">
        <v>2021</v>
      </c>
      <c r="D10">
        <v>33796.14</v>
      </c>
      <c r="E10">
        <v>21000</v>
      </c>
      <c r="F10" t="str">
        <v>21,000 mi.</v>
      </c>
      <c r="G10" t="str">
        <v>Gasoline</v>
      </c>
      <c r="H10" t="str">
        <v>383.0HP 5.7L 8 Cylinder Engine Gasoline Fuel</v>
      </c>
      <c r="I10" t="str">
        <v>Transmission w/Dual Shift Mode</v>
      </c>
      <c r="J10" t="str">
        <v>White</v>
      </c>
      <c r="K10" t="str">
        <v>Black</v>
      </c>
      <c r="L10" t="str">
        <v>None reported</v>
      </c>
      <c r="M10">
        <v>0</v>
      </c>
      <c r="N10" t="str">
        <v>Yes</v>
      </c>
      <c r="O10" t="str">
        <v>$89,999</v>
      </c>
      <c r="P10">
        <v>77399.14</v>
      </c>
      <c r="Q10">
        <v>89999</v>
      </c>
      <c r="R10">
        <v>383</v>
      </c>
      <c r="S10">
        <v>5.7</v>
      </c>
      <c r="T10">
        <v>0</v>
      </c>
    </row>
    <row r="11" spans="1:20" x14ac:dyDescent="0.25">
      <c r="A11" t="str">
        <v>Lexus</v>
      </c>
      <c r="B11" t="str">
        <v>NX 350 F SPORT Handling</v>
      </c>
      <c r="C11">
        <v>2023</v>
      </c>
      <c r="D11">
        <v>1319.6587999999999</v>
      </c>
      <c r="E11">
        <v>820</v>
      </c>
      <c r="F11" t="str">
        <v>820 mi.</v>
      </c>
      <c r="G11" t="str">
        <v>Gasoline</v>
      </c>
      <c r="H11" t="str">
        <v>2.4 Liter</v>
      </c>
      <c r="I11" t="str">
        <v>8-SPEED AT</v>
      </c>
      <c r="J11" t="str">
        <v>Black</v>
      </c>
      <c r="K11" t="str">
        <v>Black</v>
      </c>
      <c r="L11" t="str">
        <v>None reported</v>
      </c>
      <c r="M11">
        <v>0</v>
      </c>
      <c r="N11">
        <v>0</v>
      </c>
      <c r="O11" t="str">
        <v>$51,998</v>
      </c>
      <c r="P11">
        <v>44718.28</v>
      </c>
      <c r="Q11">
        <v>51998</v>
      </c>
      <c r="R11" t="e">
        <v>#VALUE!</v>
      </c>
      <c r="S11">
        <v>2.4</v>
      </c>
      <c r="T11">
        <v>0</v>
      </c>
    </row>
    <row r="12" spans="1:20" x14ac:dyDescent="0.25">
      <c r="A12" t="str">
        <v>Lexus</v>
      </c>
      <c r="B12" t="str">
        <v>LX 470 Base</v>
      </c>
      <c r="C12">
        <v>1999</v>
      </c>
      <c r="D12">
        <v>131965.88</v>
      </c>
      <c r="E12">
        <v>82000</v>
      </c>
      <c r="F12" t="str">
        <v>82,000 mi.</v>
      </c>
      <c r="G12" t="str">
        <v>Gasoline</v>
      </c>
      <c r="H12" t="str">
        <v>230.0HP 4.7L 8 Cylinder Engine Gasoline Fuel</v>
      </c>
      <c r="I12" t="str">
        <v>A/T</v>
      </c>
      <c r="J12" t="str">
        <v>White</v>
      </c>
      <c r="K12" t="str">
        <v>Beige</v>
      </c>
      <c r="L12" t="str">
        <v>None reported</v>
      </c>
      <c r="M12">
        <v>0</v>
      </c>
      <c r="N12" t="str">
        <v>Yes</v>
      </c>
      <c r="O12" t="str">
        <v>$25,000</v>
      </c>
      <c r="P12">
        <v>21500</v>
      </c>
      <c r="Q12">
        <v>25000</v>
      </c>
      <c r="R12">
        <v>230</v>
      </c>
      <c r="S12">
        <v>4.7</v>
      </c>
      <c r="T12">
        <v>0</v>
      </c>
    </row>
    <row r="13" spans="1:20" x14ac:dyDescent="0.25">
      <c r="A13" t="str">
        <v>Lexus</v>
      </c>
      <c r="B13" t="str">
        <v>LS 460 L</v>
      </c>
      <c r="C13">
        <v>2014</v>
      </c>
      <c r="D13">
        <v>171766.46754000001</v>
      </c>
      <c r="E13">
        <v>106731</v>
      </c>
      <c r="F13" t="str">
        <v>106,731 mi.</v>
      </c>
      <c r="G13" t="str">
        <v>Gasoline</v>
      </c>
      <c r="H13" t="str">
        <v>360.0HP 4.6L 8 Cylinder Engine Gasoline Fuel</v>
      </c>
      <c r="I13" t="str">
        <v>8-Speed A/T</v>
      </c>
      <c r="J13" t="str">
        <v>White</v>
      </c>
      <c r="K13" t="str">
        <v>Beige</v>
      </c>
      <c r="L13" t="str">
        <v>At least 1 accident or damage reported</v>
      </c>
      <c r="M13">
        <v>1</v>
      </c>
      <c r="N13" t="str">
        <v>Yes</v>
      </c>
      <c r="O13" t="str">
        <v>$30,000</v>
      </c>
      <c r="P13">
        <v>25800</v>
      </c>
      <c r="Q13">
        <v>30000</v>
      </c>
      <c r="R13">
        <v>360</v>
      </c>
      <c r="S13">
        <v>4.5999999999999996</v>
      </c>
      <c r="T13">
        <v>0</v>
      </c>
    </row>
    <row r="14" spans="1:20" x14ac:dyDescent="0.25">
      <c r="A14" t="str">
        <v>Lexus</v>
      </c>
      <c r="B14" t="str">
        <v>LX 570 Three-Row</v>
      </c>
      <c r="C14">
        <v>2019</v>
      </c>
      <c r="D14">
        <v>30657.927</v>
      </c>
      <c r="E14">
        <v>19050</v>
      </c>
      <c r="F14" t="str">
        <v>19,050 mi.</v>
      </c>
      <c r="G14" t="str">
        <v>Gasoline</v>
      </c>
      <c r="H14" t="str">
        <v>383.0HP 5.7L 8 Cylinder Engine Gasoline Fuel</v>
      </c>
      <c r="I14" t="str">
        <v>8-Speed A/T</v>
      </c>
      <c r="J14" t="str">
        <v>Black</v>
      </c>
      <c r="K14" t="str">
        <v>Beige</v>
      </c>
      <c r="L14" t="str">
        <v>None reported</v>
      </c>
      <c r="M14">
        <v>0</v>
      </c>
      <c r="N14" t="str">
        <v>Yes</v>
      </c>
      <c r="O14" t="str">
        <v>$76,900</v>
      </c>
      <c r="P14">
        <v>66134</v>
      </c>
      <c r="Q14">
        <v>76900</v>
      </c>
      <c r="R14">
        <v>383</v>
      </c>
      <c r="S14">
        <v>5.7</v>
      </c>
      <c r="T14">
        <v>0</v>
      </c>
    </row>
    <row r="15" spans="1:20" x14ac:dyDescent="0.25">
      <c r="A15" t="str">
        <v>Lexus</v>
      </c>
      <c r="B15" t="str">
        <v>LC 500 Base</v>
      </c>
      <c r="C15">
        <v>2022</v>
      </c>
      <c r="D15">
        <v>3332.9431399999999</v>
      </c>
      <c r="E15">
        <v>2071</v>
      </c>
      <c r="F15" t="str">
        <v>2,071 mi.</v>
      </c>
      <c r="G15" t="str">
        <v>Gasoline</v>
      </c>
      <c r="H15" t="str">
        <v>5.0L V8 32V PDI DOHC</v>
      </c>
      <c r="I15" t="str">
        <v>Automatic</v>
      </c>
      <c r="J15" t="str">
        <v>Nightfall Mica</v>
      </c>
      <c r="K15" t="str">
        <v>Caramel</v>
      </c>
      <c r="L15" t="str">
        <v>None reported</v>
      </c>
      <c r="M15">
        <v>0</v>
      </c>
      <c r="N15">
        <v>0</v>
      </c>
      <c r="O15" t="str">
        <v>$99,950</v>
      </c>
      <c r="P15">
        <v>85957</v>
      </c>
      <c r="Q15">
        <v>99950</v>
      </c>
      <c r="R15" t="e">
        <v>#VALUE!</v>
      </c>
      <c r="S15" t="e">
        <v>#VALUE!</v>
      </c>
      <c r="T15">
        <v>0</v>
      </c>
    </row>
    <row r="16" spans="1:20" x14ac:dyDescent="0.25">
      <c r="A16" t="str">
        <v>Lexus</v>
      </c>
      <c r="B16" t="str">
        <v>GX 470 Base</v>
      </c>
      <c r="C16">
        <v>2004</v>
      </c>
      <c r="D16">
        <v>247838.36</v>
      </c>
      <c r="E16">
        <v>154000</v>
      </c>
      <c r="F16" t="str">
        <v>154,000 mi.</v>
      </c>
      <c r="G16" t="str">
        <v>Gasoline</v>
      </c>
      <c r="H16" t="str">
        <v>235.0HP 4.7L 8 Cylinder Engine Gasoline Fuel</v>
      </c>
      <c r="I16" t="str">
        <v>A/T</v>
      </c>
      <c r="J16" t="str">
        <v>White</v>
      </c>
      <c r="K16" t="str">
        <v>Beige</v>
      </c>
      <c r="L16" t="str">
        <v>At least 1 accident or damage reported</v>
      </c>
      <c r="M16">
        <v>1</v>
      </c>
      <c r="N16" t="str">
        <v>Yes</v>
      </c>
      <c r="O16" t="str">
        <v>$10,000</v>
      </c>
      <c r="P16">
        <v>8600</v>
      </c>
      <c r="Q16">
        <v>10000</v>
      </c>
      <c r="R16">
        <v>235</v>
      </c>
      <c r="S16">
        <v>4.7</v>
      </c>
      <c r="T16">
        <v>0</v>
      </c>
    </row>
    <row r="17" spans="1:20" x14ac:dyDescent="0.25">
      <c r="A17" t="str">
        <v>Lexus</v>
      </c>
      <c r="B17" t="str">
        <v>NX 200t Base</v>
      </c>
      <c r="C17">
        <v>2015</v>
      </c>
      <c r="D17">
        <v>86904.36</v>
      </c>
      <c r="E17">
        <v>54000</v>
      </c>
      <c r="F17" t="str">
        <v>54,000 mi.</v>
      </c>
      <c r="G17" t="str">
        <v>Gasoline</v>
      </c>
      <c r="H17" t="str">
        <v>235.0HP 2.0L 4 Cylinder Engine Gasoline Fuel</v>
      </c>
      <c r="I17" t="str">
        <v>6-Speed A/T</v>
      </c>
      <c r="J17" t="str">
        <v>White</v>
      </c>
      <c r="K17" t="str">
        <v>Black</v>
      </c>
      <c r="L17" t="str">
        <v>None reported</v>
      </c>
      <c r="M17">
        <v>0</v>
      </c>
      <c r="N17" t="str">
        <v>Yes</v>
      </c>
      <c r="O17" t="str">
        <v>$27,000</v>
      </c>
      <c r="P17">
        <v>23220</v>
      </c>
      <c r="Q17">
        <v>27000</v>
      </c>
      <c r="R17">
        <v>235</v>
      </c>
      <c r="S17">
        <v>2</v>
      </c>
      <c r="T17">
        <v>0</v>
      </c>
    </row>
    <row r="18" spans="1:20" x14ac:dyDescent="0.25">
      <c r="A18" t="str">
        <v>Lexus</v>
      </c>
      <c r="B18" t="str">
        <v>GX 460 Base</v>
      </c>
      <c r="C18">
        <v>2018</v>
      </c>
      <c r="D18">
        <v>83846.614000000001</v>
      </c>
      <c r="E18">
        <v>52100</v>
      </c>
      <c r="F18" t="str">
        <v>52,100 mi.</v>
      </c>
      <c r="G18" t="str">
        <v>Gasoline</v>
      </c>
      <c r="H18" t="str">
        <v>301.0HP 4.6L 8 Cylinder Engine Gasoline Fuel</v>
      </c>
      <c r="I18" t="str">
        <v>6-Speed A/T</v>
      </c>
      <c r="J18" t="str">
        <v>White</v>
      </c>
      <c r="K18" t="str">
        <v>Beige</v>
      </c>
      <c r="L18" t="str">
        <v>None reported</v>
      </c>
      <c r="M18">
        <v>0</v>
      </c>
      <c r="N18" t="str">
        <v>Yes</v>
      </c>
      <c r="O18" t="str">
        <v>$38,000</v>
      </c>
      <c r="P18">
        <v>32680</v>
      </c>
      <c r="Q18">
        <v>38000</v>
      </c>
      <c r="R18">
        <v>301</v>
      </c>
      <c r="S18">
        <v>4.5999999999999996</v>
      </c>
      <c r="T18">
        <v>0</v>
      </c>
    </row>
    <row r="19" spans="1:20" x14ac:dyDescent="0.25">
      <c r="A19" t="str">
        <v>Lexus</v>
      </c>
      <c r="B19" t="str">
        <v>LX 600 F SPORT</v>
      </c>
      <c r="C19">
        <v>2023</v>
      </c>
      <c r="D19">
        <v>1907.0679</v>
      </c>
      <c r="E19">
        <v>1185</v>
      </c>
      <c r="F19" t="str">
        <v>1,185 mi.</v>
      </c>
      <c r="G19" t="str">
        <v>Gasoline</v>
      </c>
      <c r="H19" t="str">
        <v>409.0HP 3.4L V6 Cylinder Engine Gasoline Fuel</v>
      </c>
      <c r="I19" t="str">
        <v>10-Speed A/T</v>
      </c>
      <c r="J19" t="str">
        <v>Black</v>
      </c>
      <c r="K19" t="str">
        <v>Black</v>
      </c>
      <c r="L19" t="str">
        <v>None reported</v>
      </c>
      <c r="M19">
        <v>0</v>
      </c>
      <c r="N19" t="str">
        <v>Yes</v>
      </c>
      <c r="O19" t="str">
        <v>$120,990</v>
      </c>
      <c r="P19">
        <v>104051.4</v>
      </c>
      <c r="Q19">
        <v>120990</v>
      </c>
      <c r="R19">
        <v>409</v>
      </c>
      <c r="S19">
        <v>3.4</v>
      </c>
      <c r="T19">
        <v>0</v>
      </c>
    </row>
    <row r="20" spans="1:20" x14ac:dyDescent="0.25">
      <c r="A20" t="str">
        <v>Lexus</v>
      </c>
      <c r="B20" t="str">
        <v>IS 250 Base</v>
      </c>
      <c r="C20">
        <v>2010</v>
      </c>
      <c r="D20">
        <v>195132.47500000001</v>
      </c>
      <c r="E20">
        <v>121250</v>
      </c>
      <c r="F20" t="str">
        <v>121,250 mi.</v>
      </c>
      <c r="G20" t="str">
        <v>Gasoline</v>
      </c>
      <c r="H20" t="str">
        <v>204.0HP 2.5L V6 Cylinder Engine Gasoline Fuel</v>
      </c>
      <c r="I20" t="str">
        <v>6-Speed A/T</v>
      </c>
      <c r="J20" t="str">
        <v>Black</v>
      </c>
      <c r="K20" t="str">
        <v>White</v>
      </c>
      <c r="L20" t="str">
        <v>At least 1 accident or damage reported</v>
      </c>
      <c r="M20">
        <v>1</v>
      </c>
      <c r="N20" t="str">
        <v>Yes</v>
      </c>
      <c r="O20" t="str">
        <v>$13,250</v>
      </c>
      <c r="P20">
        <v>11395</v>
      </c>
      <c r="Q20">
        <v>13250</v>
      </c>
      <c r="R20">
        <v>204</v>
      </c>
      <c r="S20">
        <v>2.5</v>
      </c>
      <c r="T20">
        <v>0</v>
      </c>
    </row>
    <row r="21" spans="1:20" x14ac:dyDescent="0.25">
      <c r="A21" t="str">
        <v>Lexus</v>
      </c>
      <c r="B21" t="str">
        <v>RX 300 Base</v>
      </c>
      <c r="C21">
        <v>2002</v>
      </c>
      <c r="D21">
        <v>194730.13999999998</v>
      </c>
      <c r="E21">
        <v>121000</v>
      </c>
      <c r="F21" t="str">
        <v>121,000 mi.</v>
      </c>
      <c r="G21" t="str">
        <v>Gasoline</v>
      </c>
      <c r="H21" t="str">
        <v>220.0HP 3.0L V6 Cylinder Engine Gasoline Fuel</v>
      </c>
      <c r="I21" t="str">
        <v>A/T</v>
      </c>
      <c r="J21" t="str">
        <v>Silver</v>
      </c>
      <c r="K21" t="str">
        <v>Black</v>
      </c>
      <c r="L21" t="str">
        <v>None reported</v>
      </c>
      <c r="M21">
        <v>0</v>
      </c>
      <c r="N21" t="str">
        <v>Yes</v>
      </c>
      <c r="O21" t="str">
        <v>$6,348</v>
      </c>
      <c r="P21">
        <v>5459.28</v>
      </c>
      <c r="Q21">
        <v>6348</v>
      </c>
      <c r="R21">
        <v>220</v>
      </c>
      <c r="S21">
        <v>3</v>
      </c>
      <c r="T21">
        <v>0</v>
      </c>
    </row>
    <row r="22" spans="1:20" x14ac:dyDescent="0.25">
      <c r="A22" t="str">
        <v>Lexus</v>
      </c>
      <c r="B22" t="str">
        <v>GX 460 Base</v>
      </c>
      <c r="C22">
        <v>2018</v>
      </c>
      <c r="D22">
        <v>102997.75999999999</v>
      </c>
      <c r="E22">
        <v>64000</v>
      </c>
      <c r="F22" t="str">
        <v>64,000 mi.</v>
      </c>
      <c r="G22" t="str">
        <v>Gasoline</v>
      </c>
      <c r="H22" t="str">
        <v>301.0HP 4.6L 8 Cylinder Engine Gasoline Fuel</v>
      </c>
      <c r="I22" t="str">
        <v>6-Speed A/T</v>
      </c>
      <c r="J22" t="str">
        <v>Red</v>
      </c>
      <c r="K22" t="str">
        <v>Brown</v>
      </c>
      <c r="L22" t="str">
        <v>None reported</v>
      </c>
      <c r="M22">
        <v>0</v>
      </c>
      <c r="N22" t="str">
        <v>Yes</v>
      </c>
      <c r="O22" t="str">
        <v>$37,300</v>
      </c>
      <c r="P22">
        <v>32078</v>
      </c>
      <c r="Q22">
        <v>37300</v>
      </c>
      <c r="R22">
        <v>301</v>
      </c>
      <c r="S22">
        <v>4.5999999999999996</v>
      </c>
      <c r="T22">
        <v>0</v>
      </c>
    </row>
    <row r="23" spans="1:20" x14ac:dyDescent="0.25">
      <c r="A23" t="str">
        <v>Lexus</v>
      </c>
      <c r="B23" t="str">
        <v>IS 250 Base</v>
      </c>
      <c r="C23">
        <v>2011</v>
      </c>
      <c r="D23">
        <v>173515.82011999999</v>
      </c>
      <c r="E23">
        <v>107818</v>
      </c>
      <c r="F23" t="str">
        <v>107,818 mi.</v>
      </c>
      <c r="G23" t="str">
        <v>Gasoline</v>
      </c>
      <c r="H23" t="str">
        <v>204.0HP 2.5L V6 Cylinder Engine Gasoline Fuel</v>
      </c>
      <c r="I23" t="str">
        <v>6-Speed A/T</v>
      </c>
      <c r="J23" t="str">
        <v>Gray</v>
      </c>
      <c r="K23" t="str">
        <v>Beige</v>
      </c>
      <c r="L23" t="str">
        <v>At least 1 accident or damage reported</v>
      </c>
      <c r="M23">
        <v>1</v>
      </c>
      <c r="N23" t="str">
        <v>Yes</v>
      </c>
      <c r="O23" t="str">
        <v>$11,400</v>
      </c>
      <c r="P23">
        <v>9804</v>
      </c>
      <c r="Q23">
        <v>11400</v>
      </c>
      <c r="R23">
        <v>204</v>
      </c>
      <c r="S23">
        <v>2.5</v>
      </c>
      <c r="T23">
        <v>0</v>
      </c>
    </row>
    <row r="24" spans="1:20" x14ac:dyDescent="0.25">
      <c r="A24" t="str">
        <v>Lexus</v>
      </c>
      <c r="B24" t="str">
        <v>LC 500 Base</v>
      </c>
      <c r="C24">
        <v>2018</v>
      </c>
      <c r="D24">
        <v>59545.58</v>
      </c>
      <c r="E24">
        <v>37000</v>
      </c>
      <c r="F24" t="str">
        <v>37,000 mi.</v>
      </c>
      <c r="G24" t="str">
        <v>Gasoline</v>
      </c>
      <c r="H24" t="str">
        <v>471.0HP 5.0L 8 Cylinder Engine Gasoline Fuel</v>
      </c>
      <c r="I24" t="str">
        <v>10-Speed A/T</v>
      </c>
      <c r="J24" t="str">
        <v>Black</v>
      </c>
      <c r="K24" t="str">
        <v>Red</v>
      </c>
      <c r="L24" t="str">
        <v>None reported</v>
      </c>
      <c r="M24">
        <v>0</v>
      </c>
      <c r="N24" t="str">
        <v>Yes</v>
      </c>
      <c r="O24" t="str">
        <v>$63,997</v>
      </c>
      <c r="P24">
        <v>55037.42</v>
      </c>
      <c r="Q24">
        <v>63997</v>
      </c>
      <c r="R24">
        <v>471</v>
      </c>
      <c r="S24">
        <v>5</v>
      </c>
      <c r="T24">
        <v>0</v>
      </c>
    </row>
    <row r="25" spans="1:20" x14ac:dyDescent="0.25">
      <c r="A25" t="str">
        <v>Lexus</v>
      </c>
      <c r="B25" t="str">
        <v>ES 350 Base</v>
      </c>
      <c r="C25">
        <v>2008</v>
      </c>
      <c r="D25">
        <v>234963.63999999998</v>
      </c>
      <c r="E25">
        <v>146000</v>
      </c>
      <c r="F25" t="str">
        <v>146,000 mi.</v>
      </c>
      <c r="G25" t="str">
        <v>Gasoline</v>
      </c>
      <c r="H25" t="str">
        <v>272.0HP 3.5L V6 Cylinder Engine Gasoline Fuel</v>
      </c>
      <c r="I25" t="str">
        <v>A/T</v>
      </c>
      <c r="J25" t="str">
        <v>Red</v>
      </c>
      <c r="K25" t="str">
        <v>Beige</v>
      </c>
      <c r="L25" t="str">
        <v>None reported</v>
      </c>
      <c r="M25">
        <v>0</v>
      </c>
      <c r="N25" t="str">
        <v>Yes</v>
      </c>
      <c r="O25" t="str">
        <v>$8,995</v>
      </c>
      <c r="P25">
        <v>7735.7</v>
      </c>
      <c r="Q25">
        <v>8995</v>
      </c>
      <c r="R25">
        <v>272</v>
      </c>
      <c r="S25">
        <v>3.5</v>
      </c>
      <c r="T25">
        <v>0</v>
      </c>
    </row>
    <row r="26" spans="1:20" x14ac:dyDescent="0.25">
      <c r="A26" t="str">
        <v>Lexus</v>
      </c>
      <c r="B26" t="str">
        <v>LX 570 Three-Row</v>
      </c>
      <c r="C26">
        <v>2018</v>
      </c>
      <c r="D26">
        <v>80467</v>
      </c>
      <c r="E26">
        <v>50000</v>
      </c>
      <c r="F26" t="str">
        <v>50,000 mi.</v>
      </c>
      <c r="G26" t="str">
        <v>Gasoline</v>
      </c>
      <c r="H26" t="str">
        <v>383.0HP 5.7L 8 Cylinder Engine Gasoline Fuel</v>
      </c>
      <c r="I26" t="str">
        <v>A/T</v>
      </c>
      <c r="J26" t="str">
        <v>White</v>
      </c>
      <c r="K26" t="str">
        <v>Black</v>
      </c>
      <c r="L26" t="str">
        <v>None reported</v>
      </c>
      <c r="M26">
        <v>0</v>
      </c>
      <c r="N26" t="str">
        <v>Yes</v>
      </c>
      <c r="O26" t="str">
        <v>$65,000</v>
      </c>
      <c r="P26">
        <v>55900</v>
      </c>
      <c r="Q26">
        <v>65000</v>
      </c>
      <c r="R26">
        <v>383</v>
      </c>
      <c r="S26">
        <v>5.7</v>
      </c>
      <c r="T26">
        <v>0</v>
      </c>
    </row>
    <row r="27" spans="1:20" x14ac:dyDescent="0.25">
      <c r="A27" t="str">
        <v>Lexus</v>
      </c>
      <c r="B27" t="str">
        <v>LC 500 Base</v>
      </c>
      <c r="C27">
        <v>2018</v>
      </c>
      <c r="D27">
        <v>98169.74</v>
      </c>
      <c r="E27">
        <v>61000</v>
      </c>
      <c r="F27" t="str">
        <v>61,000 mi.</v>
      </c>
      <c r="G27" t="str">
        <v>Gasoline</v>
      </c>
      <c r="H27" t="str">
        <v>471.0HP 5.0L 8 Cylinder Engine Gasoline Fuel</v>
      </c>
      <c r="I27" t="str">
        <v>Transmission w/Dual Shift Mode</v>
      </c>
      <c r="J27" t="str">
        <v>Black</v>
      </c>
      <c r="K27" t="str">
        <v>Black</v>
      </c>
      <c r="L27" t="str">
        <v>None reported</v>
      </c>
      <c r="M27">
        <v>0</v>
      </c>
      <c r="N27" t="str">
        <v>Yes</v>
      </c>
      <c r="O27" t="str">
        <v>$65,000</v>
      </c>
      <c r="P27">
        <v>55900</v>
      </c>
      <c r="Q27">
        <v>65000</v>
      </c>
      <c r="R27">
        <v>471</v>
      </c>
      <c r="S27">
        <v>5</v>
      </c>
      <c r="T27">
        <v>0</v>
      </c>
    </row>
    <row r="28" spans="1:20" x14ac:dyDescent="0.25">
      <c r="A28" t="str">
        <v>Lexus</v>
      </c>
      <c r="B28" t="str">
        <v>LX 570 Three-Row</v>
      </c>
      <c r="C28">
        <v>2021</v>
      </c>
      <c r="D28">
        <v>22862.284039999999</v>
      </c>
      <c r="E28">
        <v>14206</v>
      </c>
      <c r="F28" t="str">
        <v>14,206 mi.</v>
      </c>
      <c r="G28" t="str">
        <v>Gasoline</v>
      </c>
      <c r="H28" t="str">
        <v>383.0HP 5.7L 8 Cylinder Engine Gasoline Fuel</v>
      </c>
      <c r="I28" t="str">
        <v>A/T</v>
      </c>
      <c r="J28" t="str">
        <v>Black</v>
      </c>
      <c r="K28" t="str">
        <v>Black</v>
      </c>
      <c r="L28" t="str">
        <v>None reported</v>
      </c>
      <c r="M28">
        <v>0</v>
      </c>
      <c r="N28" t="str">
        <v>Yes</v>
      </c>
      <c r="O28" t="str">
        <v>$98,000</v>
      </c>
      <c r="P28">
        <v>84280</v>
      </c>
      <c r="Q28">
        <v>98000</v>
      </c>
      <c r="R28">
        <v>383</v>
      </c>
      <c r="S28">
        <v>5.7</v>
      </c>
      <c r="T28">
        <v>0</v>
      </c>
    </row>
    <row r="29" spans="1:20" x14ac:dyDescent="0.25">
      <c r="A29" t="str">
        <v>Lexus</v>
      </c>
      <c r="B29" t="str">
        <v>GX 460 Base</v>
      </c>
      <c r="C29">
        <v>2021</v>
      </c>
      <c r="D29">
        <v>65831.662039999996</v>
      </c>
      <c r="E29">
        <v>40906</v>
      </c>
      <c r="F29" t="str">
        <v>40,906 mi.</v>
      </c>
      <c r="G29" t="str">
        <v>Gasoline</v>
      </c>
      <c r="H29" t="str">
        <v>4.6 Liter</v>
      </c>
      <c r="I29" t="str">
        <v>Automatic</v>
      </c>
      <c r="J29" t="str">
        <v>Black</v>
      </c>
      <c r="K29" t="str">
        <v>Black</v>
      </c>
      <c r="L29" t="str">
        <v>None reported</v>
      </c>
      <c r="M29">
        <v>0</v>
      </c>
      <c r="N29">
        <v>0</v>
      </c>
      <c r="O29" t="str">
        <v>$51,998</v>
      </c>
      <c r="P29">
        <v>44718.28</v>
      </c>
      <c r="Q29">
        <v>51998</v>
      </c>
      <c r="R29" t="e">
        <v>#VALUE!</v>
      </c>
      <c r="S29">
        <v>4.5999999999999996</v>
      </c>
      <c r="T29">
        <v>0</v>
      </c>
    </row>
    <row r="30" spans="1:20" x14ac:dyDescent="0.25">
      <c r="A30" t="str">
        <v>Lexus</v>
      </c>
      <c r="B30" t="str">
        <v>CT 200h Premium</v>
      </c>
      <c r="C30">
        <v>2015</v>
      </c>
      <c r="D30">
        <v>162543.34</v>
      </c>
      <c r="E30">
        <v>101000</v>
      </c>
      <c r="F30" t="str">
        <v>101,000 mi.</v>
      </c>
      <c r="G30" t="str">
        <v>Hybrid</v>
      </c>
      <c r="H30" t="str">
        <v>134.0HP 1.8L 4 Cylinder Engine Gas/Electric Hybrid</v>
      </c>
      <c r="I30" t="str">
        <v>A/T</v>
      </c>
      <c r="J30" t="str">
        <v>Black</v>
      </c>
      <c r="K30" t="str">
        <v>Black</v>
      </c>
      <c r="L30" t="str">
        <v>At least 1 accident or damage reported</v>
      </c>
      <c r="M30">
        <v>1</v>
      </c>
      <c r="N30" t="str">
        <v>Yes</v>
      </c>
      <c r="O30" t="str">
        <v>$16,500</v>
      </c>
      <c r="P30">
        <v>14190</v>
      </c>
      <c r="Q30">
        <v>16500</v>
      </c>
      <c r="R30">
        <v>134</v>
      </c>
      <c r="S30">
        <v>1.8</v>
      </c>
      <c r="T30">
        <v>0</v>
      </c>
    </row>
    <row r="31" spans="1:20" x14ac:dyDescent="0.25">
      <c r="A31" t="str">
        <v>Lexus</v>
      </c>
      <c r="B31" t="str">
        <v>ES 350 Base</v>
      </c>
      <c r="C31">
        <v>2016</v>
      </c>
      <c r="D31">
        <v>63890.798000000003</v>
      </c>
      <c r="E31">
        <v>39700</v>
      </c>
      <c r="F31" t="str">
        <v>39,700 mi.</v>
      </c>
      <c r="G31" t="str">
        <v>Gasoline</v>
      </c>
      <c r="H31" t="str">
        <v>268.0HP 3.5L V6 Cylinder Engine Gasoline Fuel</v>
      </c>
      <c r="I31" t="str">
        <v>6-Speed A/T</v>
      </c>
      <c r="J31" t="str">
        <v>White</v>
      </c>
      <c r="K31" t="str">
        <v>Beige</v>
      </c>
      <c r="L31" t="str">
        <v>None reported</v>
      </c>
      <c r="M31">
        <v>0</v>
      </c>
      <c r="N31" t="str">
        <v>Yes</v>
      </c>
      <c r="O31" t="str">
        <v>$25,500</v>
      </c>
      <c r="P31">
        <v>21930</v>
      </c>
      <c r="Q31">
        <v>25500</v>
      </c>
      <c r="R31">
        <v>268</v>
      </c>
      <c r="S31">
        <v>3.5</v>
      </c>
      <c r="T31">
        <v>0</v>
      </c>
    </row>
    <row r="32" spans="1:20" x14ac:dyDescent="0.25">
      <c r="A32" t="str">
        <v>Lexus</v>
      </c>
      <c r="B32" t="str">
        <v>GX 470 Base</v>
      </c>
      <c r="C32">
        <v>2005</v>
      </c>
      <c r="D32">
        <v>183464.76</v>
      </c>
      <c r="E32">
        <v>114000</v>
      </c>
      <c r="F32" t="str">
        <v>114,000 mi.</v>
      </c>
      <c r="G32" t="str">
        <v>Gasoline</v>
      </c>
      <c r="H32" t="str">
        <v>270.0HP 4.7L 8 Cylinder Engine Gasoline Fuel</v>
      </c>
      <c r="I32" t="str">
        <v>A/T</v>
      </c>
      <c r="J32" t="str">
        <v>Silver</v>
      </c>
      <c r="K32" t="str">
        <v>Gray</v>
      </c>
      <c r="L32" t="str">
        <v>At least 1 accident or damage reported</v>
      </c>
      <c r="M32">
        <v>1</v>
      </c>
      <c r="N32" t="str">
        <v>Yes</v>
      </c>
      <c r="O32" t="str">
        <v>$13,450</v>
      </c>
      <c r="P32">
        <v>11567</v>
      </c>
      <c r="Q32">
        <v>13450</v>
      </c>
      <c r="R32">
        <v>270</v>
      </c>
      <c r="S32">
        <v>4.7</v>
      </c>
      <c r="T32">
        <v>0</v>
      </c>
    </row>
    <row r="33" spans="1:20" x14ac:dyDescent="0.25">
      <c r="A33" t="str">
        <v>Lexus</v>
      </c>
      <c r="B33" t="str">
        <v>LX 600 Premium</v>
      </c>
      <c r="C33">
        <v>2023</v>
      </c>
      <c r="D33">
        <v>2414.0099999999998</v>
      </c>
      <c r="E33">
        <v>1500</v>
      </c>
      <c r="F33" t="str">
        <v>1,500 mi.</v>
      </c>
      <c r="G33" t="str">
        <v>Gasoline</v>
      </c>
      <c r="H33" t="str">
        <v>409.0HP 3.4L V6 Cylinder Engine Gasoline Fuel</v>
      </c>
      <c r="I33" t="str">
        <v>10-Speed A/T</v>
      </c>
      <c r="J33" t="str">
        <v>Gray</v>
      </c>
      <c r="K33" t="str">
        <v>Black</v>
      </c>
      <c r="L33">
        <v>0</v>
      </c>
      <c r="M33">
        <v>0</v>
      </c>
      <c r="N33">
        <v>0</v>
      </c>
      <c r="O33" t="str">
        <v>$119,500</v>
      </c>
      <c r="P33">
        <v>102770</v>
      </c>
      <c r="Q33">
        <v>119500</v>
      </c>
      <c r="R33">
        <v>409</v>
      </c>
      <c r="S33">
        <v>3.4</v>
      </c>
      <c r="T33">
        <v>0</v>
      </c>
    </row>
    <row r="34" spans="1:20" x14ac:dyDescent="0.25">
      <c r="A34" t="str">
        <v>Lexus</v>
      </c>
      <c r="B34" t="str">
        <v>RX 450h Base</v>
      </c>
      <c r="C34">
        <v>2022</v>
      </c>
      <c r="D34">
        <v>25480.680219999998</v>
      </c>
      <c r="E34">
        <v>15833</v>
      </c>
      <c r="F34" t="str">
        <v>15,833 mi.</v>
      </c>
      <c r="G34" t="str">
        <v>Hybrid</v>
      </c>
      <c r="H34" t="str">
        <v>308.0HP 3.5L V6 Cylinder Engine Gas/Electric Hybrid</v>
      </c>
      <c r="I34" t="str">
        <v>CVT Transmission</v>
      </c>
      <c r="J34" t="str">
        <v>White</v>
      </c>
      <c r="K34" t="str">
        <v>Beige</v>
      </c>
      <c r="L34" t="str">
        <v>None reported</v>
      </c>
      <c r="M34">
        <v>0</v>
      </c>
      <c r="N34" t="str">
        <v>Yes</v>
      </c>
      <c r="O34" t="str">
        <v>$52,000</v>
      </c>
      <c r="P34">
        <v>44720</v>
      </c>
      <c r="Q34">
        <v>52000</v>
      </c>
      <c r="R34">
        <v>308</v>
      </c>
      <c r="S34">
        <v>3.5</v>
      </c>
      <c r="T34">
        <v>0</v>
      </c>
    </row>
    <row r="35" spans="1:20" x14ac:dyDescent="0.25">
      <c r="A35" t="str">
        <v>Lexus</v>
      </c>
      <c r="B35" t="str">
        <v>LC 500 Base</v>
      </c>
      <c r="C35">
        <v>2021</v>
      </c>
      <c r="D35">
        <v>36049.216</v>
      </c>
      <c r="E35">
        <v>22400</v>
      </c>
      <c r="F35" t="str">
        <v>22,400 mi.</v>
      </c>
      <c r="G35" t="str">
        <v>Gasoline</v>
      </c>
      <c r="H35" t="str">
        <v>471.0HP 5.0L 8 Cylinder Engine Gasoline Fuel</v>
      </c>
      <c r="I35" t="str">
        <v>A/T</v>
      </c>
      <c r="J35" t="str">
        <v>White</v>
      </c>
      <c r="K35" t="str">
        <v>Red</v>
      </c>
      <c r="L35" t="str">
        <v>None reported</v>
      </c>
      <c r="M35">
        <v>0</v>
      </c>
      <c r="N35" t="str">
        <v>Yes</v>
      </c>
      <c r="O35" t="str">
        <v>$81,900</v>
      </c>
      <c r="P35">
        <v>70434</v>
      </c>
      <c r="Q35">
        <v>81900</v>
      </c>
      <c r="R35">
        <v>471</v>
      </c>
      <c r="S35">
        <v>5</v>
      </c>
      <c r="T35">
        <v>0</v>
      </c>
    </row>
    <row r="36" spans="1:20" x14ac:dyDescent="0.25">
      <c r="A36" t="str">
        <v>Lexus</v>
      </c>
      <c r="B36" t="str">
        <v>LS 460 Crafted Line</v>
      </c>
      <c r="C36">
        <v>2015</v>
      </c>
      <c r="D36">
        <v>143472.66099999999</v>
      </c>
      <c r="E36">
        <v>89150</v>
      </c>
      <c r="F36" t="str">
        <v>89,150 mi.</v>
      </c>
      <c r="G36" t="str">
        <v>Gasoline</v>
      </c>
      <c r="H36" t="str">
        <v>360.0HP 4.6L 8 Cylinder Engine Gasoline Fuel</v>
      </c>
      <c r="I36" t="str">
        <v>A/T</v>
      </c>
      <c r="J36" t="str">
        <v>White</v>
      </c>
      <c r="K36" t="str">
        <v>Black</v>
      </c>
      <c r="L36" t="str">
        <v>None reported</v>
      </c>
      <c r="M36">
        <v>0</v>
      </c>
      <c r="N36" t="str">
        <v>Yes</v>
      </c>
      <c r="O36" t="str">
        <v>$31,900</v>
      </c>
      <c r="P36">
        <v>27434</v>
      </c>
      <c r="Q36">
        <v>31900</v>
      </c>
      <c r="R36">
        <v>360</v>
      </c>
      <c r="S36">
        <v>4.5999999999999996</v>
      </c>
      <c r="T36">
        <v>0</v>
      </c>
    </row>
    <row r="37" spans="1:20" x14ac:dyDescent="0.25">
      <c r="A37" t="str">
        <v>Lexus</v>
      </c>
      <c r="B37" t="str">
        <v>GX 470 Base</v>
      </c>
      <c r="C37">
        <v>2008</v>
      </c>
      <c r="D37">
        <v>198753.49</v>
      </c>
      <c r="E37">
        <v>123500</v>
      </c>
      <c r="F37" t="str">
        <v>123,500 mi.</v>
      </c>
      <c r="G37" t="str">
        <v>Gasoline</v>
      </c>
      <c r="H37" t="str">
        <v>263.0HP 4.7L 8 Cylinder Engine Gasoline Fuel</v>
      </c>
      <c r="I37" t="str">
        <v>A/T</v>
      </c>
      <c r="J37" t="str">
        <v>White</v>
      </c>
      <c r="K37" t="str">
        <v>Gray</v>
      </c>
      <c r="L37" t="str">
        <v>At least 1 accident or damage reported</v>
      </c>
      <c r="M37">
        <v>1</v>
      </c>
      <c r="N37" t="str">
        <v>Yes</v>
      </c>
      <c r="O37" t="str">
        <v>$14,500</v>
      </c>
      <c r="P37">
        <v>12470</v>
      </c>
      <c r="Q37">
        <v>14500</v>
      </c>
      <c r="R37">
        <v>263</v>
      </c>
      <c r="S37">
        <v>4.7</v>
      </c>
      <c r="T37">
        <v>0</v>
      </c>
    </row>
    <row r="38" spans="1:20" x14ac:dyDescent="0.25">
      <c r="A38" t="str">
        <v>Lexus</v>
      </c>
      <c r="B38" t="str">
        <v>IS 350 F Sport</v>
      </c>
      <c r="C38">
        <v>2023</v>
      </c>
      <c r="D38">
        <v>32381.530139999999</v>
      </c>
      <c r="E38">
        <v>20121</v>
      </c>
      <c r="F38" t="str">
        <v>20,121 mi.</v>
      </c>
      <c r="G38" t="str">
        <v>Gasoline</v>
      </c>
      <c r="H38" t="str">
        <v>311.0HP 3.5L V6 Cylinder Engine Gasoline Fuel</v>
      </c>
      <c r="I38" t="str">
        <v>8-Speed A/T</v>
      </c>
      <c r="J38" t="str">
        <v>Gray</v>
      </c>
      <c r="K38" t="str">
        <v>Red</v>
      </c>
      <c r="L38" t="str">
        <v>None reported</v>
      </c>
      <c r="M38">
        <v>0</v>
      </c>
      <c r="N38" t="str">
        <v>Yes</v>
      </c>
      <c r="O38" t="str">
        <v>$47,124</v>
      </c>
      <c r="P38">
        <v>40526.639999999999</v>
      </c>
      <c r="Q38">
        <v>47124</v>
      </c>
      <c r="R38">
        <v>311</v>
      </c>
      <c r="S38">
        <v>3.5</v>
      </c>
      <c r="T38">
        <v>0</v>
      </c>
    </row>
    <row r="39" spans="1:20" x14ac:dyDescent="0.25">
      <c r="A39" t="str">
        <v>Lexus</v>
      </c>
      <c r="B39" t="str">
        <v>RX 350 Base</v>
      </c>
      <c r="C39">
        <v>2011</v>
      </c>
      <c r="D39">
        <v>301670.783</v>
      </c>
      <c r="E39">
        <v>187450</v>
      </c>
      <c r="F39" t="str">
        <v>187,450 mi.</v>
      </c>
      <c r="G39" t="str">
        <v>Gasoline</v>
      </c>
      <c r="H39" t="str">
        <v>275.0HP 3.5L V6 Cylinder Engine Gasoline Fuel</v>
      </c>
      <c r="I39" t="str">
        <v>A/T</v>
      </c>
      <c r="J39" t="str">
        <v>Silver</v>
      </c>
      <c r="K39" t="str">
        <v>Beige</v>
      </c>
      <c r="L39" t="str">
        <v>At least 1 accident or damage reported</v>
      </c>
      <c r="M39">
        <v>1</v>
      </c>
      <c r="N39" t="str">
        <v>Yes</v>
      </c>
      <c r="O39" t="str">
        <v>$10,400</v>
      </c>
      <c r="P39">
        <v>8944</v>
      </c>
      <c r="Q39">
        <v>10400</v>
      </c>
      <c r="R39">
        <v>275</v>
      </c>
      <c r="S39">
        <v>3.5</v>
      </c>
      <c r="T39">
        <v>0</v>
      </c>
    </row>
    <row r="40" spans="1:20" x14ac:dyDescent="0.25">
      <c r="A40" t="str">
        <v>Lexus</v>
      </c>
      <c r="B40" t="str">
        <v>RX 350 Base</v>
      </c>
      <c r="C40">
        <v>2009</v>
      </c>
      <c r="D40">
        <v>286462.52</v>
      </c>
      <c r="E40">
        <v>178000</v>
      </c>
      <c r="F40" t="str">
        <v>178,000 mi.</v>
      </c>
      <c r="G40" t="str">
        <v>Gasoline</v>
      </c>
      <c r="H40" t="str">
        <v>270.0HP 3.5L V6 Cylinder Engine Gasoline Fuel</v>
      </c>
      <c r="I40" t="str">
        <v>A/T</v>
      </c>
      <c r="J40" t="str">
        <v>Gray</v>
      </c>
      <c r="K40" t="str">
        <v>Gray</v>
      </c>
      <c r="L40" t="str">
        <v>At least 1 accident or damage reported</v>
      </c>
      <c r="M40">
        <v>1</v>
      </c>
      <c r="N40" t="str">
        <v>Yes</v>
      </c>
      <c r="O40" t="str">
        <v>$4,500</v>
      </c>
      <c r="P40">
        <v>3870</v>
      </c>
      <c r="Q40">
        <v>4500</v>
      </c>
      <c r="R40">
        <v>270</v>
      </c>
      <c r="S40">
        <v>3.5</v>
      </c>
      <c r="T40">
        <v>0</v>
      </c>
    </row>
    <row r="41" spans="1:20" x14ac:dyDescent="0.25">
      <c r="A41" t="str">
        <v>Lexus</v>
      </c>
      <c r="B41" t="str">
        <v>IS 250C Base</v>
      </c>
      <c r="C41">
        <v>2010</v>
      </c>
      <c r="D41">
        <v>110239.79</v>
      </c>
      <c r="E41">
        <v>68500</v>
      </c>
      <c r="F41" t="str">
        <v>68,500 mi.</v>
      </c>
      <c r="G41" t="str">
        <v>Gasoline</v>
      </c>
      <c r="H41" t="str">
        <v>204.0HP 2.5L V6 Cylinder Engine Gasoline Fuel</v>
      </c>
      <c r="I41" t="str">
        <v>6-Speed M/T</v>
      </c>
      <c r="J41" t="str">
        <v>Black</v>
      </c>
      <c r="K41" t="str">
        <v>Beige</v>
      </c>
      <c r="L41" t="str">
        <v>None reported</v>
      </c>
      <c r="M41">
        <v>0</v>
      </c>
      <c r="N41" t="str">
        <v>Yes</v>
      </c>
      <c r="O41" t="str">
        <v>$18,500</v>
      </c>
      <c r="P41">
        <v>15910</v>
      </c>
      <c r="Q41">
        <v>18500</v>
      </c>
      <c r="R41">
        <v>204</v>
      </c>
      <c r="S41">
        <v>2.5</v>
      </c>
      <c r="T41">
        <v>0</v>
      </c>
    </row>
    <row r="42" spans="1:20" x14ac:dyDescent="0.25">
      <c r="A42" t="str">
        <v>Lexus</v>
      </c>
      <c r="B42" t="str">
        <v>ES 350 Base</v>
      </c>
      <c r="C42">
        <v>2016</v>
      </c>
      <c r="D42">
        <v>82615.468899999993</v>
      </c>
      <c r="E42">
        <v>51335</v>
      </c>
      <c r="F42" t="str">
        <v>51,335 mi.</v>
      </c>
      <c r="G42" t="str">
        <v>Gasoline</v>
      </c>
      <c r="H42" t="str">
        <v>268.0HP 3.5L V6 Cylinder Engine Gasoline Fuel</v>
      </c>
      <c r="I42" t="str">
        <v>6-Speed A/T</v>
      </c>
      <c r="J42" t="str">
        <v>Silver</v>
      </c>
      <c r="K42" t="str">
        <v>Black</v>
      </c>
      <c r="L42" t="str">
        <v>At least 1 accident or damage reported</v>
      </c>
      <c r="M42">
        <v>1</v>
      </c>
      <c r="N42" t="str">
        <v>Yes</v>
      </c>
      <c r="O42" t="str">
        <v>$25,995</v>
      </c>
      <c r="P42">
        <v>22355.7</v>
      </c>
      <c r="Q42">
        <v>25995</v>
      </c>
      <c r="R42">
        <v>268</v>
      </c>
      <c r="S42">
        <v>3.5</v>
      </c>
      <c r="T42">
        <v>0</v>
      </c>
    </row>
    <row r="43" spans="1:20" x14ac:dyDescent="0.25">
      <c r="A43" t="str">
        <v>Lexus</v>
      </c>
      <c r="B43" t="str">
        <v>RX 450h Base</v>
      </c>
      <c r="C43">
        <v>2012</v>
      </c>
      <c r="D43">
        <v>384632.26</v>
      </c>
      <c r="E43">
        <v>239000</v>
      </c>
      <c r="F43" t="str">
        <v>239,000 mi.</v>
      </c>
      <c r="G43" t="str">
        <v>Hybrid</v>
      </c>
      <c r="H43" t="str">
        <v>295.0HP 3.5L V6 Cylinder Engine Gas/Electric Hybrid</v>
      </c>
      <c r="I43" t="str">
        <v>A/T</v>
      </c>
      <c r="J43" t="str">
        <v>Black</v>
      </c>
      <c r="K43" t="str">
        <v>Black</v>
      </c>
      <c r="L43" t="str">
        <v>None reported</v>
      </c>
      <c r="M43">
        <v>0</v>
      </c>
      <c r="N43" t="str">
        <v>Yes</v>
      </c>
      <c r="O43" t="str">
        <v>$7,000</v>
      </c>
      <c r="P43">
        <v>6020</v>
      </c>
      <c r="Q43">
        <v>7000</v>
      </c>
      <c r="R43">
        <v>295</v>
      </c>
      <c r="S43">
        <v>3.5</v>
      </c>
      <c r="T43">
        <v>0</v>
      </c>
    </row>
    <row r="44" spans="1:20" x14ac:dyDescent="0.25">
      <c r="A44" t="str">
        <v>Lexus</v>
      </c>
      <c r="B44" t="str">
        <v>RX 350 RX 350 F SPORT Handling</v>
      </c>
      <c r="C44">
        <v>2022</v>
      </c>
      <c r="D44">
        <v>23061.842199999999</v>
      </c>
      <c r="E44">
        <v>14330</v>
      </c>
      <c r="F44" t="str">
        <v>14,330 mi.</v>
      </c>
      <c r="G44" t="str">
        <v>Gasoline</v>
      </c>
      <c r="H44" t="str">
        <v>3.5 Liter DOHC</v>
      </c>
      <c r="I44" t="str">
        <v>Automatic</v>
      </c>
      <c r="J44" t="str">
        <v>Black</v>
      </c>
      <c r="K44" t="str">
        <v>Red</v>
      </c>
      <c r="L44" t="str">
        <v>None reported</v>
      </c>
      <c r="M44">
        <v>0</v>
      </c>
      <c r="N44">
        <v>0</v>
      </c>
      <c r="O44" t="str">
        <v>$54,998</v>
      </c>
      <c r="P44">
        <v>47298.28</v>
      </c>
      <c r="Q44">
        <v>54998</v>
      </c>
      <c r="R44" t="e">
        <v>#VALUE!</v>
      </c>
      <c r="S44">
        <v>3.5</v>
      </c>
      <c r="T44">
        <v>0</v>
      </c>
    </row>
    <row r="45" spans="1:20" x14ac:dyDescent="0.25">
      <c r="A45" t="str">
        <v>Lexus</v>
      </c>
      <c r="B45" t="str">
        <v>RX 350 F Sport</v>
      </c>
      <c r="C45">
        <v>2023</v>
      </c>
      <c r="D45">
        <v>8824.0112200000003</v>
      </c>
      <c r="E45">
        <v>5483</v>
      </c>
      <c r="F45" t="str">
        <v>5,483 mi.</v>
      </c>
      <c r="G45" t="str">
        <v>Gasoline</v>
      </c>
      <c r="H45" t="str">
        <v>2.4L I4 16V PDI DOHC Turbo</v>
      </c>
      <c r="I45" t="str">
        <v>8-Speed Automatic</v>
      </c>
      <c r="J45" t="str">
        <v>Ultra White</v>
      </c>
      <c r="K45" t="str">
        <v>Black</v>
      </c>
      <c r="L45" t="str">
        <v>None reported</v>
      </c>
      <c r="M45">
        <v>0</v>
      </c>
      <c r="N45">
        <v>0</v>
      </c>
      <c r="O45" t="str">
        <v>$59,950</v>
      </c>
      <c r="P45">
        <v>51557</v>
      </c>
      <c r="Q45">
        <v>59950</v>
      </c>
      <c r="R45" t="e">
        <v>#VALUE!</v>
      </c>
      <c r="S45" t="e">
        <v>#VALUE!</v>
      </c>
      <c r="T45">
        <v>0</v>
      </c>
    </row>
    <row r="46" spans="1:20" x14ac:dyDescent="0.25">
      <c r="A46" t="str">
        <v>Lexus</v>
      </c>
      <c r="B46" t="str">
        <v>GS 350 F Sport</v>
      </c>
      <c r="C46">
        <v>2020</v>
      </c>
      <c r="D46">
        <v>39671.840340000002</v>
      </c>
      <c r="E46">
        <v>24651</v>
      </c>
      <c r="F46" t="str">
        <v>24,651 mi.</v>
      </c>
      <c r="G46" t="str">
        <v>Gasoline</v>
      </c>
      <c r="H46" t="str">
        <v>3.5L V6 24V PDI DOHC</v>
      </c>
      <c r="I46" t="str">
        <v>6-Speed Automatic</v>
      </c>
      <c r="J46" t="str">
        <v>Ultra White</v>
      </c>
      <c r="K46" t="str">
        <v>Black</v>
      </c>
      <c r="L46" t="str">
        <v>None reported</v>
      </c>
      <c r="M46">
        <v>0</v>
      </c>
      <c r="N46">
        <v>0</v>
      </c>
      <c r="O46" t="str">
        <v>$45,950</v>
      </c>
      <c r="P46">
        <v>39517</v>
      </c>
      <c r="Q46">
        <v>45950</v>
      </c>
      <c r="R46" t="e">
        <v>#VALUE!</v>
      </c>
      <c r="S46" t="e">
        <v>#VALUE!</v>
      </c>
      <c r="T46">
        <v>0</v>
      </c>
    </row>
    <row r="47" spans="1:20" x14ac:dyDescent="0.25">
      <c r="A47" t="str">
        <v>Lexus</v>
      </c>
      <c r="B47" t="str">
        <v>RX 450h F SPORT Handling</v>
      </c>
      <c r="C47">
        <v>2021</v>
      </c>
      <c r="D47">
        <v>50476.949099999998</v>
      </c>
      <c r="E47">
        <v>31365</v>
      </c>
      <c r="F47" t="str">
        <v>31,365 mi.</v>
      </c>
      <c r="G47" t="str">
        <v>Hybrid</v>
      </c>
      <c r="H47" t="str">
        <v>3.5 Liter DOHC</v>
      </c>
      <c r="I47" t="str">
        <v>Variable</v>
      </c>
      <c r="J47" t="str">
        <v>Beige</v>
      </c>
      <c r="K47" t="str">
        <v>Red</v>
      </c>
      <c r="L47" t="str">
        <v>None reported</v>
      </c>
      <c r="M47">
        <v>0</v>
      </c>
      <c r="N47">
        <v>0</v>
      </c>
      <c r="O47" t="str">
        <v>$52,998</v>
      </c>
      <c r="P47">
        <v>45578.28</v>
      </c>
      <c r="Q47">
        <v>52998</v>
      </c>
      <c r="R47" t="e">
        <v>#VALUE!</v>
      </c>
      <c r="S47">
        <v>3.5</v>
      </c>
      <c r="T47">
        <v>0</v>
      </c>
    </row>
    <row r="48" spans="1:20" x14ac:dyDescent="0.25">
      <c r="A48" t="str">
        <v>Lexus</v>
      </c>
      <c r="B48" t="str">
        <v>RX 450h Base</v>
      </c>
      <c r="C48">
        <v>2017</v>
      </c>
      <c r="D48">
        <v>119007.47431999999</v>
      </c>
      <c r="E48">
        <v>73948</v>
      </c>
      <c r="F48" t="str">
        <v>73,948 mi.</v>
      </c>
      <c r="G48" t="str">
        <v>Hybrid</v>
      </c>
      <c r="H48" t="str">
        <v>308.0HP 3.5L V6 Cylinder Engine Gas/Electric Hybrid</v>
      </c>
      <c r="I48" t="str">
        <v>A/T</v>
      </c>
      <c r="J48" t="str">
        <v>White</v>
      </c>
      <c r="K48" t="str">
        <v>Beige</v>
      </c>
      <c r="L48" t="str">
        <v>None reported</v>
      </c>
      <c r="M48">
        <v>0</v>
      </c>
      <c r="N48" t="str">
        <v>Yes</v>
      </c>
      <c r="O48" t="str">
        <v>$31,990</v>
      </c>
      <c r="P48">
        <v>27511.399999999998</v>
      </c>
      <c r="Q48">
        <v>31990</v>
      </c>
      <c r="R48">
        <v>308</v>
      </c>
      <c r="S48">
        <v>3.5</v>
      </c>
      <c r="T48">
        <v>0</v>
      </c>
    </row>
    <row r="49" spans="1:20" x14ac:dyDescent="0.25">
      <c r="A49" t="str">
        <v>Lexus</v>
      </c>
      <c r="B49" t="str">
        <v>IS-F Base</v>
      </c>
      <c r="C49">
        <v>2010</v>
      </c>
      <c r="D49">
        <v>66787.61</v>
      </c>
      <c r="E49">
        <v>41500</v>
      </c>
      <c r="F49" t="str">
        <v>41,500 mi.</v>
      </c>
      <c r="G49" t="str">
        <v>Gasoline</v>
      </c>
      <c r="H49" t="str">
        <v>416.0HP 5.0L 8 Cylinder Engine Gasoline Fuel</v>
      </c>
      <c r="I49" t="str">
        <v>8-Speed A/T</v>
      </c>
      <c r="J49" t="str">
        <v>Blue</v>
      </c>
      <c r="K49" t="str">
        <v>Black</v>
      </c>
      <c r="L49" t="str">
        <v>At least 1 accident or damage reported</v>
      </c>
      <c r="M49">
        <v>1</v>
      </c>
      <c r="N49" t="str">
        <v>Yes</v>
      </c>
      <c r="O49" t="str">
        <v>$44,800</v>
      </c>
      <c r="P49">
        <v>38528</v>
      </c>
      <c r="Q49">
        <v>44800</v>
      </c>
      <c r="R49">
        <v>416</v>
      </c>
      <c r="S49">
        <v>5</v>
      </c>
      <c r="T49">
        <v>0</v>
      </c>
    </row>
    <row r="50" spans="1:20" x14ac:dyDescent="0.25">
      <c r="A50" t="str">
        <v>Lexus</v>
      </c>
      <c r="B50" t="str">
        <v>RX 350 F Sport</v>
      </c>
      <c r="C50">
        <v>2017</v>
      </c>
      <c r="D50">
        <v>86339.481660000005</v>
      </c>
      <c r="E50">
        <v>53649</v>
      </c>
      <c r="F50" t="str">
        <v>53,649 mi.</v>
      </c>
      <c r="G50" t="str">
        <v>Gasoline</v>
      </c>
      <c r="H50" t="str">
        <v>295.0HP 3.5L V6 Cylinder Engine Gasoline Fuel</v>
      </c>
      <c r="I50" t="str">
        <v>A/T</v>
      </c>
      <c r="J50" t="str">
        <v>Black</v>
      </c>
      <c r="K50" t="str">
        <v>Red</v>
      </c>
      <c r="L50" t="str">
        <v>None reported</v>
      </c>
      <c r="M50">
        <v>0</v>
      </c>
      <c r="N50" t="str">
        <v>Yes</v>
      </c>
      <c r="O50" t="str">
        <v>$33,000</v>
      </c>
      <c r="P50">
        <v>28380</v>
      </c>
      <c r="Q50">
        <v>33000</v>
      </c>
      <c r="R50">
        <v>295</v>
      </c>
      <c r="S50">
        <v>3.5</v>
      </c>
      <c r="T50">
        <v>0</v>
      </c>
    </row>
    <row r="51" spans="1:20" x14ac:dyDescent="0.25">
      <c r="A51" t="str">
        <v>Lexus</v>
      </c>
      <c r="B51" t="str">
        <v>GS 350 Base</v>
      </c>
      <c r="C51">
        <v>2014</v>
      </c>
      <c r="D51">
        <v>137236.46849999999</v>
      </c>
      <c r="E51">
        <v>85275</v>
      </c>
      <c r="F51" t="str">
        <v>85,275 mi.</v>
      </c>
      <c r="G51" t="str">
        <v>Gasoline</v>
      </c>
      <c r="H51" t="str">
        <v>3.5 Liter</v>
      </c>
      <c r="I51" t="str">
        <v>Automatic</v>
      </c>
      <c r="J51" t="str">
        <v>Nebula Gray Pearl</v>
      </c>
      <c r="K51" t="str">
        <v>Black</v>
      </c>
      <c r="L51" t="str">
        <v>At least 1 accident or damage reported</v>
      </c>
      <c r="M51">
        <v>1</v>
      </c>
      <c r="N51">
        <v>0</v>
      </c>
      <c r="O51" t="str">
        <v>$23,998</v>
      </c>
      <c r="P51">
        <v>20638.28</v>
      </c>
      <c r="Q51">
        <v>23998</v>
      </c>
      <c r="R51" t="e">
        <v>#VALUE!</v>
      </c>
      <c r="S51">
        <v>3.5</v>
      </c>
      <c r="T51">
        <v>0</v>
      </c>
    </row>
    <row r="52" spans="1:20" x14ac:dyDescent="0.25">
      <c r="A52" t="str">
        <v>Lexus</v>
      </c>
      <c r="B52" t="str">
        <v>ES 350 Base</v>
      </c>
      <c r="C52">
        <v>2007</v>
      </c>
      <c r="D52">
        <v>127105.6732</v>
      </c>
      <c r="E52">
        <v>78980</v>
      </c>
      <c r="F52" t="str">
        <v>78,980 mi.</v>
      </c>
      <c r="G52" t="str">
        <v>Gasoline</v>
      </c>
      <c r="H52" t="str">
        <v>272.0HP 3.5L V6 Cylinder Engine Gasoline Fuel</v>
      </c>
      <c r="I52" t="str">
        <v>6-Speed A/T</v>
      </c>
      <c r="J52" t="str">
        <v>Silver</v>
      </c>
      <c r="K52" t="str">
        <v>Beige</v>
      </c>
      <c r="L52" t="str">
        <v>At least 1 accident or damage reported</v>
      </c>
      <c r="M52">
        <v>1</v>
      </c>
      <c r="N52" t="str">
        <v>Yes</v>
      </c>
      <c r="O52" t="str">
        <v>$10,600</v>
      </c>
      <c r="P52">
        <v>9116</v>
      </c>
      <c r="Q52">
        <v>10600</v>
      </c>
      <c r="R52">
        <v>272</v>
      </c>
      <c r="S52">
        <v>3.5</v>
      </c>
      <c r="T52">
        <v>0</v>
      </c>
    </row>
    <row r="53" spans="1:20" x14ac:dyDescent="0.25">
      <c r="A53" t="str">
        <v>Lexus</v>
      </c>
      <c r="B53" t="str">
        <v>LS 500 Base</v>
      </c>
      <c r="C53">
        <v>2018</v>
      </c>
      <c r="D53">
        <v>108302.14464</v>
      </c>
      <c r="E53">
        <v>67296</v>
      </c>
      <c r="F53" t="str">
        <v>67,296 mi.</v>
      </c>
      <c r="G53" t="str">
        <v>Gasoline</v>
      </c>
      <c r="H53" t="str">
        <v>3.5L V-6 port/direct injection, DOHC, VVT-iE/VVT-i variable valv</v>
      </c>
      <c r="I53" t="str">
        <v>Automatic, 10-Spd</v>
      </c>
      <c r="J53" t="str">
        <v>â€“</v>
      </c>
      <c r="K53" t="str">
        <v>â€“</v>
      </c>
      <c r="L53" t="str">
        <v>None reported</v>
      </c>
      <c r="M53">
        <v>0</v>
      </c>
      <c r="N53">
        <v>0</v>
      </c>
      <c r="O53" t="str">
        <v>$40,900</v>
      </c>
      <c r="P53">
        <v>35174</v>
      </c>
      <c r="Q53">
        <v>40900</v>
      </c>
      <c r="R53" t="e">
        <v>#VALUE!</v>
      </c>
      <c r="S53" t="e">
        <v>#VALUE!</v>
      </c>
      <c r="T53">
        <v>0</v>
      </c>
    </row>
    <row r="54" spans="1:20" x14ac:dyDescent="0.25">
      <c r="A54" t="str">
        <v>Lexus</v>
      </c>
      <c r="B54" t="str">
        <v>GX 460 Base</v>
      </c>
      <c r="C54">
        <v>2018</v>
      </c>
      <c r="D54">
        <v>106055.50599999999</v>
      </c>
      <c r="E54">
        <v>65900</v>
      </c>
      <c r="F54" t="str">
        <v>65,900 mi.</v>
      </c>
      <c r="G54" t="str">
        <v>Gasoline</v>
      </c>
      <c r="H54" t="str">
        <v>301.0HP 4.6L 8 Cylinder Engine Gasoline Fuel</v>
      </c>
      <c r="I54" t="str">
        <v>Transmission w/Dual Shift Mode</v>
      </c>
      <c r="J54" t="str">
        <v>Gray</v>
      </c>
      <c r="K54" t="str">
        <v>Black</v>
      </c>
      <c r="L54" t="str">
        <v>At least 1 accident or damage reported</v>
      </c>
      <c r="M54">
        <v>1</v>
      </c>
      <c r="N54" t="str">
        <v>Yes</v>
      </c>
      <c r="O54" t="str">
        <v>$34,700</v>
      </c>
      <c r="P54">
        <v>29842</v>
      </c>
      <c r="Q54">
        <v>34700</v>
      </c>
      <c r="R54">
        <v>301</v>
      </c>
      <c r="S54">
        <v>4.5999999999999996</v>
      </c>
      <c r="T54">
        <v>0</v>
      </c>
    </row>
    <row r="55" spans="1:20" x14ac:dyDescent="0.25">
      <c r="A55" t="str">
        <v>Lexus</v>
      </c>
      <c r="B55" t="str">
        <v>LS 460 L</v>
      </c>
      <c r="C55">
        <v>2007</v>
      </c>
      <c r="D55">
        <v>205963.33319999999</v>
      </c>
      <c r="E55">
        <v>127980</v>
      </c>
      <c r="F55" t="str">
        <v>127,980 mi.</v>
      </c>
      <c r="G55" t="str">
        <v>Gasoline</v>
      </c>
      <c r="H55" t="str">
        <v>380.0HP 4.6L 8 Cylinder Engine Gasoline Fuel</v>
      </c>
      <c r="I55" t="str">
        <v>8-Speed A/T</v>
      </c>
      <c r="J55" t="str">
        <v>Blue</v>
      </c>
      <c r="K55" t="str">
        <v>Beige</v>
      </c>
      <c r="L55" t="str">
        <v>None reported</v>
      </c>
      <c r="M55">
        <v>0</v>
      </c>
      <c r="N55" t="str">
        <v>Yes</v>
      </c>
      <c r="O55" t="str">
        <v>$9,999</v>
      </c>
      <c r="P55">
        <v>8599.14</v>
      </c>
      <c r="Q55">
        <v>9999</v>
      </c>
      <c r="R55">
        <v>380</v>
      </c>
      <c r="S55">
        <v>4.5999999999999996</v>
      </c>
      <c r="T55">
        <v>0</v>
      </c>
    </row>
    <row r="56" spans="1:20" x14ac:dyDescent="0.25">
      <c r="A56" t="str">
        <v>Lexus</v>
      </c>
      <c r="B56" t="str">
        <v>RC 350 Base</v>
      </c>
      <c r="C56">
        <v>2015</v>
      </c>
      <c r="D56">
        <v>118769.292</v>
      </c>
      <c r="E56">
        <v>73800</v>
      </c>
      <c r="F56" t="str">
        <v>73,800 mi.</v>
      </c>
      <c r="G56" t="str">
        <v>Gasoline</v>
      </c>
      <c r="H56" t="str">
        <v>3.5L V6 24V PDI DOHC</v>
      </c>
      <c r="I56" t="str">
        <v>6-Speed Automatic</v>
      </c>
      <c r="J56" t="str">
        <v>Black</v>
      </c>
      <c r="K56" t="str">
        <v>Black</v>
      </c>
      <c r="L56" t="str">
        <v>None reported</v>
      </c>
      <c r="M56">
        <v>0</v>
      </c>
      <c r="N56">
        <v>0</v>
      </c>
      <c r="O56" t="str">
        <v>$26,999</v>
      </c>
      <c r="P56">
        <v>23219.14</v>
      </c>
      <c r="Q56">
        <v>26999</v>
      </c>
      <c r="R56" t="e">
        <v>#VALUE!</v>
      </c>
      <c r="S56" t="e">
        <v>#VALUE!</v>
      </c>
      <c r="T56">
        <v>0</v>
      </c>
    </row>
    <row r="57" spans="1:20" x14ac:dyDescent="0.25">
      <c r="A57" t="str">
        <v>Lexus</v>
      </c>
      <c r="B57" t="str">
        <v>IS-F Base</v>
      </c>
      <c r="C57">
        <v>2008</v>
      </c>
      <c r="D57">
        <v>120700.5</v>
      </c>
      <c r="E57">
        <v>75000</v>
      </c>
      <c r="F57" t="str">
        <v>75,000 mi.</v>
      </c>
      <c r="G57" t="str">
        <v>Gasoline</v>
      </c>
      <c r="H57" t="str">
        <v>416.0HP 5.0L 8 Cylinder Engine Gasoline Fuel</v>
      </c>
      <c r="I57" t="str">
        <v>8-Speed A/T</v>
      </c>
      <c r="J57" t="str">
        <v>Blue</v>
      </c>
      <c r="K57" t="str">
        <v>Black</v>
      </c>
      <c r="L57" t="str">
        <v>At least 1 accident or damage reported</v>
      </c>
      <c r="M57">
        <v>1</v>
      </c>
      <c r="N57" t="str">
        <v>Yes</v>
      </c>
      <c r="O57" t="str">
        <v>$29,000</v>
      </c>
      <c r="P57">
        <v>24940</v>
      </c>
      <c r="Q57">
        <v>29000</v>
      </c>
      <c r="R57">
        <v>416</v>
      </c>
      <c r="S57">
        <v>5</v>
      </c>
      <c r="T57">
        <v>0</v>
      </c>
    </row>
    <row r="58" spans="1:20" x14ac:dyDescent="0.25">
      <c r="A58" t="str">
        <v>Lexus</v>
      </c>
      <c r="B58" t="str">
        <v>LX 570 Base</v>
      </c>
      <c r="C58">
        <v>2016</v>
      </c>
      <c r="D58">
        <v>54162.337699999996</v>
      </c>
      <c r="E58">
        <v>33655</v>
      </c>
      <c r="F58" t="str">
        <v>33,655 mi.</v>
      </c>
      <c r="G58" t="str">
        <v>Gasoline</v>
      </c>
      <c r="H58" t="str">
        <v>383.0HP 5.7L 8 Cylinder Engine Gasoline Fuel</v>
      </c>
      <c r="I58" t="str">
        <v>8-Speed A/T</v>
      </c>
      <c r="J58" t="str">
        <v>White</v>
      </c>
      <c r="K58" t="str">
        <v>Brown</v>
      </c>
      <c r="L58" t="str">
        <v>None reported</v>
      </c>
      <c r="M58">
        <v>0</v>
      </c>
      <c r="N58" t="str">
        <v>Yes</v>
      </c>
      <c r="O58" t="str">
        <v>$62,900</v>
      </c>
      <c r="P58">
        <v>54094</v>
      </c>
      <c r="Q58">
        <v>62900</v>
      </c>
      <c r="R58">
        <v>383</v>
      </c>
      <c r="S58">
        <v>5.7</v>
      </c>
      <c r="T58">
        <v>0</v>
      </c>
    </row>
    <row r="59" spans="1:20" x14ac:dyDescent="0.25">
      <c r="A59" t="str">
        <v>Lexus</v>
      </c>
      <c r="B59" t="str">
        <v>SC 430 Base</v>
      </c>
      <c r="C59">
        <v>2002</v>
      </c>
      <c r="D59">
        <v>176644.37708000001</v>
      </c>
      <c r="E59">
        <v>109762</v>
      </c>
      <c r="F59" t="str">
        <v>109,762 mi.</v>
      </c>
      <c r="G59" t="str">
        <v>Gasoline</v>
      </c>
      <c r="H59" t="str">
        <v>300.0HP 4.3L 8 Cylinder Engine Gasoline Fuel</v>
      </c>
      <c r="I59" t="str">
        <v>5-Speed A/T</v>
      </c>
      <c r="J59" t="str">
        <v>Blue</v>
      </c>
      <c r="K59" t="str">
        <v>Brown</v>
      </c>
      <c r="L59" t="str">
        <v>None reported</v>
      </c>
      <c r="M59">
        <v>0</v>
      </c>
      <c r="N59" t="str">
        <v>Yes</v>
      </c>
      <c r="O59" t="str">
        <v>$15,000</v>
      </c>
      <c r="P59">
        <v>12900</v>
      </c>
      <c r="Q59">
        <v>15000</v>
      </c>
      <c r="R59">
        <v>300</v>
      </c>
      <c r="S59">
        <v>4.3</v>
      </c>
      <c r="T59">
        <v>0</v>
      </c>
    </row>
    <row r="60" spans="1:20" x14ac:dyDescent="0.25">
      <c r="A60" t="str">
        <v>Lexus</v>
      </c>
      <c r="B60" t="str">
        <v>LS 430 Base</v>
      </c>
      <c r="C60">
        <v>2002</v>
      </c>
      <c r="D60">
        <v>67592.28</v>
      </c>
      <c r="E60">
        <v>42000</v>
      </c>
      <c r="F60" t="str">
        <v>42,000 mi.</v>
      </c>
      <c r="G60" t="str">
        <v>Gasoline</v>
      </c>
      <c r="H60" t="str">
        <v>290.0HP 4.3L 8 Cylinder Engine Gasoline Fuel</v>
      </c>
      <c r="I60" t="str">
        <v>A/T</v>
      </c>
      <c r="J60" t="str">
        <v>Silver</v>
      </c>
      <c r="K60" t="str">
        <v>Gray</v>
      </c>
      <c r="L60" t="str">
        <v>At least 1 accident or damage reported</v>
      </c>
      <c r="M60">
        <v>1</v>
      </c>
      <c r="N60" t="str">
        <v>Yes</v>
      </c>
      <c r="O60" t="str">
        <v>$15,999</v>
      </c>
      <c r="P60">
        <v>13759.14</v>
      </c>
      <c r="Q60">
        <v>15999</v>
      </c>
      <c r="R60">
        <v>290</v>
      </c>
      <c r="S60">
        <v>4.3</v>
      </c>
      <c r="T60">
        <v>0</v>
      </c>
    </row>
    <row r="61" spans="1:20" x14ac:dyDescent="0.25">
      <c r="A61" t="str">
        <v>Lexus</v>
      </c>
      <c r="B61" t="str">
        <v>IS 350 Base</v>
      </c>
      <c r="C61">
        <v>2014</v>
      </c>
      <c r="D61">
        <v>197948.82</v>
      </c>
      <c r="E61">
        <v>123000</v>
      </c>
      <c r="F61" t="str">
        <v>123,000 mi.</v>
      </c>
      <c r="G61" t="str">
        <v>Gasoline</v>
      </c>
      <c r="H61" t="str">
        <v>306.0HP 3.5L V6 Cylinder Engine Gasoline Fuel</v>
      </c>
      <c r="I61" t="str">
        <v>6-Speed A/T</v>
      </c>
      <c r="J61" t="str">
        <v>Red</v>
      </c>
      <c r="K61" t="str">
        <v>Black</v>
      </c>
      <c r="L61" t="str">
        <v>At least 1 accident or damage reported</v>
      </c>
      <c r="M61">
        <v>1</v>
      </c>
      <c r="N61" t="str">
        <v>Yes</v>
      </c>
      <c r="O61" t="str">
        <v>$18,000</v>
      </c>
      <c r="P61">
        <v>15480</v>
      </c>
      <c r="Q61">
        <v>18000</v>
      </c>
      <c r="R61">
        <v>306</v>
      </c>
      <c r="S61">
        <v>3.5</v>
      </c>
      <c r="T61">
        <v>0</v>
      </c>
    </row>
    <row r="62" spans="1:20" x14ac:dyDescent="0.25">
      <c r="A62" t="str">
        <v>Lexus</v>
      </c>
      <c r="B62" t="str">
        <v>RX 450h Base</v>
      </c>
      <c r="C62">
        <v>2018</v>
      </c>
      <c r="D62">
        <v>113909.0852</v>
      </c>
      <c r="E62">
        <v>70780</v>
      </c>
      <c r="F62" t="str">
        <v>70,780 mi.</v>
      </c>
      <c r="G62" t="str">
        <v>Hybrid</v>
      </c>
      <c r="H62" t="str">
        <v>308.0HP 3.5L V6 Cylinder Engine Gas/Electric Hybrid</v>
      </c>
      <c r="I62" t="str">
        <v>CVT Transmission</v>
      </c>
      <c r="J62" t="str">
        <v>Silver</v>
      </c>
      <c r="K62" t="str">
        <v>Gray</v>
      </c>
      <c r="L62" t="str">
        <v>None reported</v>
      </c>
      <c r="M62">
        <v>0</v>
      </c>
      <c r="N62" t="str">
        <v>Yes</v>
      </c>
      <c r="O62" t="str">
        <v>$35,700</v>
      </c>
      <c r="P62">
        <v>30702</v>
      </c>
      <c r="Q62">
        <v>35700</v>
      </c>
      <c r="R62">
        <v>308</v>
      </c>
      <c r="S62">
        <v>3.5</v>
      </c>
      <c r="T62">
        <v>0</v>
      </c>
    </row>
    <row r="63" spans="1:20" x14ac:dyDescent="0.25">
      <c r="A63" t="str">
        <v>Lexus</v>
      </c>
      <c r="B63" t="str">
        <v>GX 460 Base</v>
      </c>
      <c r="C63">
        <v>2021</v>
      </c>
      <c r="D63">
        <v>62928.412680000001</v>
      </c>
      <c r="E63">
        <v>39102</v>
      </c>
      <c r="F63" t="str">
        <v>39,102 mi.</v>
      </c>
      <c r="G63" t="str">
        <v>Gasoline</v>
      </c>
      <c r="H63" t="str">
        <v>4.6 Liter</v>
      </c>
      <c r="I63" t="str">
        <v>Automatic</v>
      </c>
      <c r="J63" t="str">
        <v>Silver</v>
      </c>
      <c r="K63" t="str">
        <v>Rioja Red</v>
      </c>
      <c r="L63" t="str">
        <v>None reported</v>
      </c>
      <c r="M63">
        <v>0</v>
      </c>
      <c r="N63">
        <v>0</v>
      </c>
      <c r="O63" t="str">
        <v>$51,798</v>
      </c>
      <c r="P63">
        <v>44546.28</v>
      </c>
      <c r="Q63">
        <v>51798</v>
      </c>
      <c r="R63" t="e">
        <v>#VALUE!</v>
      </c>
      <c r="S63">
        <v>4.5999999999999996</v>
      </c>
      <c r="T63">
        <v>0</v>
      </c>
    </row>
    <row r="64" spans="1:20" x14ac:dyDescent="0.25">
      <c r="A64" t="str">
        <v>Lexus</v>
      </c>
      <c r="B64" t="str">
        <v>IS 250 Base</v>
      </c>
      <c r="C64">
        <v>2013</v>
      </c>
      <c r="D64">
        <v>238182.32</v>
      </c>
      <c r="E64">
        <v>148000</v>
      </c>
      <c r="F64" t="str">
        <v>148,000 mi.</v>
      </c>
      <c r="G64" t="str">
        <v>Gasoline</v>
      </c>
      <c r="H64" t="str">
        <v>204.0HP 2.5L V6 Cylinder Engine Gasoline Fuel</v>
      </c>
      <c r="I64" t="str">
        <v>6-Speed A/T</v>
      </c>
      <c r="J64" t="str">
        <v>Gray</v>
      </c>
      <c r="K64" t="str">
        <v>Black</v>
      </c>
      <c r="L64" t="str">
        <v>At least 1 accident or damage reported</v>
      </c>
      <c r="M64">
        <v>1</v>
      </c>
      <c r="N64" t="str">
        <v>Yes</v>
      </c>
      <c r="O64" t="str">
        <v>$10,000</v>
      </c>
      <c r="P64">
        <v>8600</v>
      </c>
      <c r="Q64">
        <v>10000</v>
      </c>
      <c r="R64">
        <v>204</v>
      </c>
      <c r="S64">
        <v>2.5</v>
      </c>
      <c r="T64">
        <v>0</v>
      </c>
    </row>
    <row r="65" spans="1:20" x14ac:dyDescent="0.25">
      <c r="A65" t="str">
        <v>Lexus</v>
      </c>
      <c r="B65" t="str">
        <v>GX 460 Premium</v>
      </c>
      <c r="C65">
        <v>2017</v>
      </c>
      <c r="D65">
        <v>133534.9865</v>
      </c>
      <c r="E65">
        <v>82975</v>
      </c>
      <c r="F65" t="str">
        <v>82,975 mi.</v>
      </c>
      <c r="G65" t="str">
        <v>Gasoline</v>
      </c>
      <c r="H65" t="str">
        <v>301.0HP 4.6L 8 Cylinder Engine Gasoline Fuel</v>
      </c>
      <c r="I65" t="str">
        <v>A/T</v>
      </c>
      <c r="J65" t="str">
        <v>White</v>
      </c>
      <c r="K65" t="str">
        <v>Beige</v>
      </c>
      <c r="L65" t="str">
        <v>None reported</v>
      </c>
      <c r="M65">
        <v>0</v>
      </c>
      <c r="N65" t="str">
        <v>Yes</v>
      </c>
      <c r="O65" t="str">
        <v>$31,000</v>
      </c>
      <c r="P65">
        <v>26660</v>
      </c>
      <c r="Q65">
        <v>31000</v>
      </c>
      <c r="R65">
        <v>301</v>
      </c>
      <c r="S65">
        <v>4.5999999999999996</v>
      </c>
      <c r="T65">
        <v>0</v>
      </c>
    </row>
    <row r="66" spans="1:20" x14ac:dyDescent="0.25">
      <c r="A66" t="str">
        <v>Lexus</v>
      </c>
      <c r="B66" t="str">
        <v>RX 350 Base</v>
      </c>
      <c r="C66">
        <v>2012</v>
      </c>
      <c r="D66">
        <v>258942.80600000001</v>
      </c>
      <c r="E66">
        <v>160900</v>
      </c>
      <c r="F66" t="str">
        <v>160,900 mi.</v>
      </c>
      <c r="G66" t="str">
        <v>Gasoline</v>
      </c>
      <c r="H66" t="str">
        <v>270.0HP 3.5L V6 Cylinder Engine Gasoline Fuel</v>
      </c>
      <c r="I66" t="str">
        <v>6-Speed A/T</v>
      </c>
      <c r="J66" t="str">
        <v>Silver</v>
      </c>
      <c r="K66" t="str">
        <v>Gray</v>
      </c>
      <c r="L66" t="str">
        <v>None reported</v>
      </c>
      <c r="M66">
        <v>0</v>
      </c>
      <c r="N66" t="str">
        <v>Yes</v>
      </c>
      <c r="O66" t="str">
        <v>$15,000</v>
      </c>
      <c r="P66">
        <v>12900</v>
      </c>
      <c r="Q66">
        <v>15000</v>
      </c>
      <c r="R66">
        <v>270</v>
      </c>
      <c r="S66">
        <v>3.5</v>
      </c>
      <c r="T66">
        <v>0</v>
      </c>
    </row>
    <row r="67" spans="1:20" x14ac:dyDescent="0.25">
      <c r="A67" t="str">
        <v>Lexus</v>
      </c>
      <c r="B67" t="str">
        <v>IS 350 Base</v>
      </c>
      <c r="C67">
        <v>2017</v>
      </c>
      <c r="D67">
        <v>124401.982</v>
      </c>
      <c r="E67">
        <v>77300</v>
      </c>
      <c r="F67" t="str">
        <v>77,300 mi.</v>
      </c>
      <c r="G67" t="str">
        <v>Gasoline</v>
      </c>
      <c r="H67" t="str">
        <v>306.0HP 3.5L V6 Cylinder Engine Gasoline Fuel</v>
      </c>
      <c r="I67" t="str">
        <v>6-Speed A/T</v>
      </c>
      <c r="J67" t="str">
        <v>White</v>
      </c>
      <c r="K67" t="str">
        <v>Black</v>
      </c>
      <c r="L67" t="str">
        <v>None reported</v>
      </c>
      <c r="M67">
        <v>0</v>
      </c>
      <c r="N67" t="str">
        <v>Yes</v>
      </c>
      <c r="O67" t="str">
        <v>$30,000</v>
      </c>
      <c r="P67">
        <v>25800</v>
      </c>
      <c r="Q67">
        <v>30000</v>
      </c>
      <c r="R67">
        <v>306</v>
      </c>
      <c r="S67">
        <v>3.5</v>
      </c>
      <c r="T67">
        <v>0</v>
      </c>
    </row>
    <row r="68" spans="1:20" x14ac:dyDescent="0.25">
      <c r="A68" t="str">
        <v>Lexus</v>
      </c>
      <c r="B68" t="str">
        <v>RC F Base</v>
      </c>
      <c r="C68">
        <v>2015</v>
      </c>
      <c r="D68">
        <v>41450.161039999999</v>
      </c>
      <c r="E68">
        <v>25756</v>
      </c>
      <c r="F68" t="str">
        <v>25,756 mi.</v>
      </c>
      <c r="G68" t="str">
        <v>Gasoline</v>
      </c>
      <c r="H68" t="str">
        <v>467.0HP 5.0L 8 Cylinder Engine Gasoline Fuel</v>
      </c>
      <c r="I68" t="str">
        <v>8-Speed A/T</v>
      </c>
      <c r="J68" t="str">
        <v>Black</v>
      </c>
      <c r="K68" t="str">
        <v>Black</v>
      </c>
      <c r="L68" t="str">
        <v>None reported</v>
      </c>
      <c r="M68">
        <v>0</v>
      </c>
      <c r="N68" t="str">
        <v>Yes</v>
      </c>
      <c r="O68" t="str">
        <v>$49,995</v>
      </c>
      <c r="P68">
        <v>42995.7</v>
      </c>
      <c r="Q68">
        <v>49995</v>
      </c>
      <c r="R68">
        <v>467</v>
      </c>
      <c r="S68">
        <v>5</v>
      </c>
      <c r="T68">
        <v>0</v>
      </c>
    </row>
    <row r="69" spans="1:20" x14ac:dyDescent="0.25">
      <c r="A69" t="str">
        <v>Lexus</v>
      </c>
      <c r="B69" t="str">
        <v>RX 330 Base</v>
      </c>
      <c r="C69">
        <v>2004</v>
      </c>
      <c r="D69">
        <v>244452.30864</v>
      </c>
      <c r="E69">
        <v>151896</v>
      </c>
      <c r="F69" t="str">
        <v>151,896 mi.</v>
      </c>
      <c r="G69" t="str">
        <v>Gasoline</v>
      </c>
      <c r="H69" t="str">
        <v>230.0HP 3.3L V6 Cylinder Engine Gasoline Fuel</v>
      </c>
      <c r="I69" t="str">
        <v>A/T</v>
      </c>
      <c r="J69" t="str">
        <v>Silver</v>
      </c>
      <c r="K69" t="str">
        <v>Gray</v>
      </c>
      <c r="L69" t="str">
        <v>None reported</v>
      </c>
      <c r="M69">
        <v>0</v>
      </c>
      <c r="N69" t="str">
        <v>Yes</v>
      </c>
      <c r="O69" t="str">
        <v>$7,900</v>
      </c>
      <c r="P69">
        <v>6794</v>
      </c>
      <c r="Q69">
        <v>7900</v>
      </c>
      <c r="R69">
        <v>230</v>
      </c>
      <c r="S69">
        <v>3.3</v>
      </c>
      <c r="T69">
        <v>0</v>
      </c>
    </row>
    <row r="70" spans="1:20" x14ac:dyDescent="0.25">
      <c r="A70" t="str">
        <v>Lexus</v>
      </c>
      <c r="B70" t="str">
        <v>RX 450h F Sport</v>
      </c>
      <c r="C70">
        <v>2019</v>
      </c>
      <c r="D70">
        <v>70281.487139999997</v>
      </c>
      <c r="E70">
        <v>43671</v>
      </c>
      <c r="F70" t="str">
        <v>43,671 mi.</v>
      </c>
      <c r="G70" t="str">
        <v>Hybrid</v>
      </c>
      <c r="H70" t="str">
        <v>3.5L V6 24V PDI DOHC Hybrid</v>
      </c>
      <c r="I70" t="str">
        <v>Automatic CVT</v>
      </c>
      <c r="J70" t="str">
        <v>Caviar</v>
      </c>
      <c r="K70" t="str">
        <v>Rioja Red</v>
      </c>
      <c r="L70" t="str">
        <v>None reported</v>
      </c>
      <c r="M70">
        <v>0</v>
      </c>
      <c r="N70">
        <v>0</v>
      </c>
      <c r="O70" t="str">
        <v>$44,950</v>
      </c>
      <c r="P70">
        <v>38657</v>
      </c>
      <c r="Q70">
        <v>44950</v>
      </c>
      <c r="R70" t="e">
        <v>#VALUE!</v>
      </c>
      <c r="S70" t="e">
        <v>#VALUE!</v>
      </c>
      <c r="T70">
        <v>0</v>
      </c>
    </row>
    <row r="71" spans="1:20" x14ac:dyDescent="0.25">
      <c r="A71" t="str">
        <v>Lexus</v>
      </c>
      <c r="B71" t="str">
        <v>RC 350 Base</v>
      </c>
      <c r="C71">
        <v>2015</v>
      </c>
      <c r="D71">
        <v>199558.16</v>
      </c>
      <c r="E71">
        <v>124000</v>
      </c>
      <c r="F71" t="str">
        <v>124,000 mi.</v>
      </c>
      <c r="G71" t="str">
        <v>Gasoline</v>
      </c>
      <c r="H71" t="str">
        <v>306.0HP 3.5L V6 Cylinder Engine Gasoline Fuel</v>
      </c>
      <c r="I71" t="str">
        <v>Transmission w/Dual Shift Mode</v>
      </c>
      <c r="J71" t="str">
        <v>Blue</v>
      </c>
      <c r="K71" t="str">
        <v>Blue</v>
      </c>
      <c r="L71" t="str">
        <v>None reported</v>
      </c>
      <c r="M71">
        <v>0</v>
      </c>
      <c r="N71" t="str">
        <v>Yes</v>
      </c>
      <c r="O71" t="str">
        <v>$24,000</v>
      </c>
      <c r="P71">
        <v>20640</v>
      </c>
      <c r="Q71">
        <v>24000</v>
      </c>
      <c r="R71">
        <v>306</v>
      </c>
      <c r="S71">
        <v>3.5</v>
      </c>
      <c r="T71">
        <v>0</v>
      </c>
    </row>
    <row r="72" spans="1:20" x14ac:dyDescent="0.25">
      <c r="A72" t="str">
        <v>Lexus</v>
      </c>
      <c r="B72" t="str">
        <v>GS 350 Base</v>
      </c>
      <c r="C72">
        <v>2016</v>
      </c>
      <c r="D72">
        <v>206047.01887999999</v>
      </c>
      <c r="E72">
        <v>128032</v>
      </c>
      <c r="F72" t="str">
        <v>128,032 mi.</v>
      </c>
      <c r="G72" t="str">
        <v>Gasoline</v>
      </c>
      <c r="H72" t="str">
        <v>311.0HP 3.5L V6 Cylinder Engine Gasoline Fuel</v>
      </c>
      <c r="I72" t="str">
        <v>Transmission w/Dual Shift Mode</v>
      </c>
      <c r="J72" t="str">
        <v>Silver</v>
      </c>
      <c r="K72" t="str">
        <v>Black</v>
      </c>
      <c r="L72" t="str">
        <v>None reported</v>
      </c>
      <c r="M72">
        <v>0</v>
      </c>
      <c r="N72" t="str">
        <v>Yes</v>
      </c>
      <c r="O72" t="str">
        <v>$18,000</v>
      </c>
      <c r="P72">
        <v>15480</v>
      </c>
      <c r="Q72">
        <v>18000</v>
      </c>
      <c r="R72">
        <v>311</v>
      </c>
      <c r="S72">
        <v>3.5</v>
      </c>
      <c r="T72">
        <v>0</v>
      </c>
    </row>
    <row r="73" spans="1:20" x14ac:dyDescent="0.25">
      <c r="A73" t="str">
        <v>Lexus</v>
      </c>
      <c r="B73" t="str">
        <v>ES 350 Base</v>
      </c>
      <c r="C73">
        <v>2020</v>
      </c>
      <c r="D73">
        <v>24661.526160000001</v>
      </c>
      <c r="E73">
        <v>15324</v>
      </c>
      <c r="F73" t="str">
        <v>15,324 mi.</v>
      </c>
      <c r="G73" t="str">
        <v>Gasoline</v>
      </c>
      <c r="H73" t="str">
        <v>3.5L V6 24V PDI DOHC</v>
      </c>
      <c r="I73" t="str">
        <v>8-Speed Automatic</v>
      </c>
      <c r="J73" t="str">
        <v>Black</v>
      </c>
      <c r="K73" t="str">
        <v>Black</v>
      </c>
      <c r="L73" t="str">
        <v>At least 1 accident or damage reported</v>
      </c>
      <c r="M73">
        <v>1</v>
      </c>
      <c r="N73">
        <v>0</v>
      </c>
      <c r="O73" t="str">
        <v>$33,364</v>
      </c>
      <c r="P73">
        <v>28693.040000000001</v>
      </c>
      <c r="Q73">
        <v>33364</v>
      </c>
      <c r="R73" t="e">
        <v>#VALUE!</v>
      </c>
      <c r="S73" t="e">
        <v>#VALUE!</v>
      </c>
      <c r="T73">
        <v>0</v>
      </c>
    </row>
    <row r="74" spans="1:20" x14ac:dyDescent="0.25">
      <c r="A74" t="str">
        <v>Lexus</v>
      </c>
      <c r="B74" t="str">
        <v>IS 300 Base</v>
      </c>
      <c r="C74">
        <v>2017</v>
      </c>
      <c r="D74">
        <v>110836.85514</v>
      </c>
      <c r="E74">
        <v>68871</v>
      </c>
      <c r="F74" t="str">
        <v>68,871 mi.</v>
      </c>
      <c r="G74" t="str">
        <v>Gasoline</v>
      </c>
      <c r="H74" t="str">
        <v>255.0HP 3.5L V6 Cylinder Engine Gasoline Fuel</v>
      </c>
      <c r="I74" t="str">
        <v>6-Speed A/T</v>
      </c>
      <c r="J74" t="str">
        <v>Silver</v>
      </c>
      <c r="K74" t="str">
        <v>Red</v>
      </c>
      <c r="L74" t="str">
        <v>None reported</v>
      </c>
      <c r="M74">
        <v>0</v>
      </c>
      <c r="N74" t="str">
        <v>Yes</v>
      </c>
      <c r="O74" t="str">
        <v>$28,450</v>
      </c>
      <c r="P74">
        <v>24467</v>
      </c>
      <c r="Q74">
        <v>28450</v>
      </c>
      <c r="R74">
        <v>255</v>
      </c>
      <c r="S74">
        <v>3.5</v>
      </c>
      <c r="T74">
        <v>0</v>
      </c>
    </row>
    <row r="75" spans="1:20" x14ac:dyDescent="0.25">
      <c r="A75" t="str">
        <v>Lexus</v>
      </c>
      <c r="B75" t="str">
        <v>GX 460 Premium</v>
      </c>
      <c r="C75">
        <v>2023</v>
      </c>
      <c r="D75">
        <v>4076.45822</v>
      </c>
      <c r="E75">
        <v>2533</v>
      </c>
      <c r="F75" t="str">
        <v>2,533 mi.</v>
      </c>
      <c r="G75" t="str">
        <v>Gasoline</v>
      </c>
      <c r="H75" t="str">
        <v>301.0HP 4.6L 8 Cylinder Engine Gasoline Fuel</v>
      </c>
      <c r="I75" t="str">
        <v>A/T</v>
      </c>
      <c r="J75" t="str">
        <v>Black</v>
      </c>
      <c r="K75" t="str">
        <v>Black</v>
      </c>
      <c r="L75" t="str">
        <v>None reported</v>
      </c>
      <c r="M75">
        <v>0</v>
      </c>
      <c r="N75" t="str">
        <v>Yes</v>
      </c>
      <c r="O75" t="str">
        <v>$64,900</v>
      </c>
      <c r="P75">
        <v>55814</v>
      </c>
      <c r="Q75">
        <v>64900</v>
      </c>
      <c r="R75">
        <v>301</v>
      </c>
      <c r="S75">
        <v>4.5999999999999996</v>
      </c>
      <c r="T75">
        <v>0</v>
      </c>
    </row>
    <row r="76" spans="1:20" x14ac:dyDescent="0.25">
      <c r="A76" t="str">
        <v>Lexus</v>
      </c>
      <c r="B76" t="str">
        <v>GX 460 Base</v>
      </c>
      <c r="C76">
        <v>2020</v>
      </c>
      <c r="D76">
        <v>77586.281399999993</v>
      </c>
      <c r="E76">
        <v>48210</v>
      </c>
      <c r="F76" t="str">
        <v>48,210 mi.</v>
      </c>
      <c r="G76" t="str">
        <v>Gasoline</v>
      </c>
      <c r="H76" t="str">
        <v>4.6L V8 32V MPFI DOHC</v>
      </c>
      <c r="I76" t="str">
        <v>6-Speed Automatic</v>
      </c>
      <c r="J76" t="str">
        <v>Nebula Gray Pearl</v>
      </c>
      <c r="K76" t="str">
        <v>Rioja Red</v>
      </c>
      <c r="L76" t="str">
        <v>At least 1 accident or damage reported</v>
      </c>
      <c r="M76">
        <v>1</v>
      </c>
      <c r="N76" t="str">
        <v>Yes</v>
      </c>
      <c r="O76" t="str">
        <v>$47,449</v>
      </c>
      <c r="P76">
        <v>40806.14</v>
      </c>
      <c r="Q76">
        <v>47449</v>
      </c>
      <c r="R76" t="e">
        <v>#VALUE!</v>
      </c>
      <c r="S76" t="e">
        <v>#VALUE!</v>
      </c>
      <c r="T76">
        <v>0</v>
      </c>
    </row>
    <row r="77" spans="1:20" x14ac:dyDescent="0.25">
      <c r="A77" t="str">
        <v>Lexus</v>
      </c>
      <c r="B77" t="str">
        <v>LS 500 F Sport</v>
      </c>
      <c r="C77">
        <v>2018</v>
      </c>
      <c r="D77">
        <v>24228.613700000002</v>
      </c>
      <c r="E77">
        <v>15055</v>
      </c>
      <c r="F77" t="str">
        <v>15,055 mi.</v>
      </c>
      <c r="G77" t="str">
        <v>Gasoline</v>
      </c>
      <c r="H77" t="str">
        <v>416.0HP 3.5L V6 Cylinder Engine Gasoline Fuel</v>
      </c>
      <c r="I77" t="str">
        <v>A/T</v>
      </c>
      <c r="J77" t="str">
        <v>White</v>
      </c>
      <c r="K77" t="str">
        <v>Black</v>
      </c>
      <c r="L77" t="str">
        <v>None reported</v>
      </c>
      <c r="M77">
        <v>0</v>
      </c>
      <c r="N77" t="str">
        <v>Yes</v>
      </c>
      <c r="O77" t="str">
        <v>$59,000</v>
      </c>
      <c r="P77">
        <v>50740</v>
      </c>
      <c r="Q77">
        <v>59000</v>
      </c>
      <c r="R77">
        <v>416</v>
      </c>
      <c r="S77">
        <v>3.5</v>
      </c>
      <c r="T77">
        <v>0</v>
      </c>
    </row>
    <row r="78" spans="1:20" x14ac:dyDescent="0.25">
      <c r="A78" t="str">
        <v>Lexus</v>
      </c>
      <c r="B78" t="str">
        <v>LC 500 Base</v>
      </c>
      <c r="C78">
        <v>2021</v>
      </c>
      <c r="D78">
        <v>1472.5461</v>
      </c>
      <c r="E78">
        <v>915</v>
      </c>
      <c r="F78" t="str">
        <v>915 mi.</v>
      </c>
      <c r="G78" t="str">
        <v>Gasoline</v>
      </c>
      <c r="H78" t="str">
        <v>471.0HP 5.0L 8 Cylinder Engine Gasoline Fuel</v>
      </c>
      <c r="I78" t="str">
        <v>10-Speed A/T</v>
      </c>
      <c r="J78" t="str">
        <v>Blue</v>
      </c>
      <c r="K78" t="str">
        <v>White</v>
      </c>
      <c r="L78" t="str">
        <v>None reported</v>
      </c>
      <c r="M78">
        <v>0</v>
      </c>
      <c r="N78" t="str">
        <v>Yes</v>
      </c>
      <c r="O78" t="str">
        <v>$159,000</v>
      </c>
      <c r="P78">
        <v>136740</v>
      </c>
      <c r="Q78">
        <v>159000</v>
      </c>
      <c r="R78">
        <v>471</v>
      </c>
      <c r="S78">
        <v>5</v>
      </c>
      <c r="T78">
        <v>0</v>
      </c>
    </row>
    <row r="79" spans="1:20" x14ac:dyDescent="0.25">
      <c r="A79" t="str">
        <v>Lexus</v>
      </c>
      <c r="B79" t="str">
        <v>GX 460 Premium</v>
      </c>
      <c r="C79">
        <v>2022</v>
      </c>
      <c r="D79">
        <v>57453.438000000002</v>
      </c>
      <c r="E79">
        <v>35700</v>
      </c>
      <c r="F79" t="str">
        <v>35,700 mi.</v>
      </c>
      <c r="G79" t="str">
        <v>Gasoline</v>
      </c>
      <c r="H79" t="str">
        <v>301.0HP 4.6L 8 Cylinder Engine Gasoline Fuel</v>
      </c>
      <c r="I79" t="str">
        <v>A/T</v>
      </c>
      <c r="J79" t="str">
        <v>Silver</v>
      </c>
      <c r="K79" t="str">
        <v>Gray</v>
      </c>
      <c r="L79" t="str">
        <v>At least 1 accident or damage reported</v>
      </c>
      <c r="M79">
        <v>1</v>
      </c>
      <c r="N79" t="str">
        <v>Yes</v>
      </c>
      <c r="O79" t="str">
        <v>$51,900</v>
      </c>
      <c r="P79">
        <v>44634</v>
      </c>
      <c r="Q79">
        <v>51900</v>
      </c>
      <c r="R79">
        <v>301</v>
      </c>
      <c r="S79">
        <v>4.5999999999999996</v>
      </c>
      <c r="T79">
        <v>0</v>
      </c>
    </row>
    <row r="80" spans="1:20" x14ac:dyDescent="0.25">
      <c r="A80" t="str">
        <v>Lexus</v>
      </c>
      <c r="B80" t="str">
        <v>IS 250 Base</v>
      </c>
      <c r="C80">
        <v>2007</v>
      </c>
      <c r="D80">
        <v>305592.74458</v>
      </c>
      <c r="E80">
        <v>189887</v>
      </c>
      <c r="F80" t="str">
        <v>189,887 mi.</v>
      </c>
      <c r="G80" t="str">
        <v>Gasoline</v>
      </c>
      <c r="H80" t="str">
        <v>204.0HP 2.5L V6 Cylinder Engine Gasoline Fuel</v>
      </c>
      <c r="I80" t="str">
        <v>A/T</v>
      </c>
      <c r="J80" t="str">
        <v>White</v>
      </c>
      <c r="K80" t="str">
        <v>â€“</v>
      </c>
      <c r="L80" t="str">
        <v>At least 1 accident or damage reported</v>
      </c>
      <c r="M80">
        <v>1</v>
      </c>
      <c r="N80" t="str">
        <v>Yes</v>
      </c>
      <c r="O80" t="str">
        <v>$3,995</v>
      </c>
      <c r="P80">
        <v>3435.7</v>
      </c>
      <c r="Q80">
        <v>3995</v>
      </c>
      <c r="R80">
        <v>204</v>
      </c>
      <c r="S80">
        <v>2.5</v>
      </c>
      <c r="T80">
        <v>0</v>
      </c>
    </row>
    <row r="81" spans="1:20" x14ac:dyDescent="0.25">
      <c r="A81" t="str">
        <v>Lexus</v>
      </c>
      <c r="B81" t="str">
        <v>ES 350 Base</v>
      </c>
      <c r="C81">
        <v>2016</v>
      </c>
      <c r="D81">
        <v>192879.399</v>
      </c>
      <c r="E81">
        <v>119850</v>
      </c>
      <c r="F81" t="str">
        <v>119,850 mi.</v>
      </c>
      <c r="G81" t="str">
        <v>Gasoline</v>
      </c>
      <c r="H81" t="str">
        <v>268.0HP 3.5L V6 Cylinder Engine Gasoline Fuel</v>
      </c>
      <c r="I81" t="str">
        <v>A/T</v>
      </c>
      <c r="J81" t="str">
        <v>White</v>
      </c>
      <c r="K81" t="str">
        <v>Beige</v>
      </c>
      <c r="L81" t="str">
        <v>None reported</v>
      </c>
      <c r="M81">
        <v>0</v>
      </c>
      <c r="N81" t="str">
        <v>Yes</v>
      </c>
      <c r="O81" t="str">
        <v>$19,000</v>
      </c>
      <c r="P81">
        <v>16340</v>
      </c>
      <c r="Q81">
        <v>19000</v>
      </c>
      <c r="R81">
        <v>268</v>
      </c>
      <c r="S81">
        <v>3.5</v>
      </c>
      <c r="T81">
        <v>0</v>
      </c>
    </row>
    <row r="82" spans="1:20" x14ac:dyDescent="0.25">
      <c r="A82" t="str">
        <v>Lexus</v>
      </c>
      <c r="B82" t="str">
        <v>IS 300 Base</v>
      </c>
      <c r="C82">
        <v>2018</v>
      </c>
      <c r="D82">
        <v>25749.439999999999</v>
      </c>
      <c r="E82">
        <v>16000</v>
      </c>
      <c r="F82" t="str">
        <v>16,000 mi.</v>
      </c>
      <c r="G82" t="str">
        <v>Gasoline</v>
      </c>
      <c r="H82" t="str">
        <v>260.0HP 3.5L V6 Cylinder Engine Gasoline Fuel</v>
      </c>
      <c r="I82" t="str">
        <v>6-Speed A/T</v>
      </c>
      <c r="J82" t="str">
        <v>Blue</v>
      </c>
      <c r="K82" t="str">
        <v>Brown</v>
      </c>
      <c r="L82" t="str">
        <v>At least 1 accident or damage reported</v>
      </c>
      <c r="M82">
        <v>1</v>
      </c>
      <c r="N82" t="str">
        <v>Yes</v>
      </c>
      <c r="O82" t="str">
        <v>$30,500</v>
      </c>
      <c r="P82">
        <v>26230</v>
      </c>
      <c r="Q82">
        <v>30500</v>
      </c>
      <c r="R82">
        <v>260</v>
      </c>
      <c r="S82">
        <v>3.5</v>
      </c>
      <c r="T82">
        <v>0</v>
      </c>
    </row>
    <row r="83" spans="1:20" x14ac:dyDescent="0.25">
      <c r="A83" t="str">
        <v>Lexus</v>
      </c>
      <c r="B83" t="str">
        <v>RX 350 Crafted Line F Sport</v>
      </c>
      <c r="C83">
        <v>2015</v>
      </c>
      <c r="D83">
        <v>177027.4</v>
      </c>
      <c r="E83">
        <v>110000</v>
      </c>
      <c r="F83" t="str">
        <v>110,000 mi.</v>
      </c>
      <c r="G83" t="str">
        <v>Gasoline</v>
      </c>
      <c r="H83" t="str">
        <v>270.0HP 3.5L V6 Cylinder Engine Gasoline Fuel</v>
      </c>
      <c r="I83" t="str">
        <v>Transmission w/Dual Shift Mode</v>
      </c>
      <c r="J83" t="str">
        <v>White</v>
      </c>
      <c r="K83" t="str">
        <v>Black</v>
      </c>
      <c r="L83" t="str">
        <v>None reported</v>
      </c>
      <c r="M83">
        <v>0</v>
      </c>
      <c r="N83" t="str">
        <v>Yes</v>
      </c>
      <c r="O83" t="str">
        <v>$28,000</v>
      </c>
      <c r="P83">
        <v>24080</v>
      </c>
      <c r="Q83">
        <v>28000</v>
      </c>
      <c r="R83">
        <v>270</v>
      </c>
      <c r="S83">
        <v>3.5</v>
      </c>
      <c r="T83">
        <v>0</v>
      </c>
    </row>
    <row r="84" spans="1:20" x14ac:dyDescent="0.25">
      <c r="A84" t="str">
        <v>Lexus</v>
      </c>
      <c r="B84" t="str">
        <v>LS 460 Crafted Line</v>
      </c>
      <c r="C84">
        <v>2015</v>
      </c>
      <c r="D84">
        <v>119895.83</v>
      </c>
      <c r="E84">
        <v>74500</v>
      </c>
      <c r="F84" t="str">
        <v>74,500 mi.</v>
      </c>
      <c r="G84" t="str">
        <v>Gasoline</v>
      </c>
      <c r="H84" t="str">
        <v>386.0HP 4.6L 8 Cylinder Engine Gasoline Fuel</v>
      </c>
      <c r="I84" t="str">
        <v>Transmission w/Dual Shift Mode</v>
      </c>
      <c r="J84" t="str">
        <v>White</v>
      </c>
      <c r="K84" t="str">
        <v>Red</v>
      </c>
      <c r="L84" t="str">
        <v>None reported</v>
      </c>
      <c r="M84">
        <v>0</v>
      </c>
      <c r="N84" t="str">
        <v>Yes</v>
      </c>
      <c r="O84" t="str">
        <v>$33,900</v>
      </c>
      <c r="P84">
        <v>29154</v>
      </c>
      <c r="Q84">
        <v>33900</v>
      </c>
      <c r="R84">
        <v>386</v>
      </c>
      <c r="S84">
        <v>4.5999999999999996</v>
      </c>
      <c r="T84">
        <v>0</v>
      </c>
    </row>
    <row r="85" spans="1:20" x14ac:dyDescent="0.25">
      <c r="A85" t="str">
        <v>Lexus</v>
      </c>
      <c r="B85" t="str">
        <v>CT 200h Premium</v>
      </c>
      <c r="C85">
        <v>2012</v>
      </c>
      <c r="D85">
        <v>175418.06</v>
      </c>
      <c r="E85">
        <v>109000</v>
      </c>
      <c r="F85" t="str">
        <v>109,000 mi.</v>
      </c>
      <c r="G85" t="str">
        <v>Hybrid</v>
      </c>
      <c r="H85" t="str">
        <v>134.0HP 1.8L 4 Cylinder Engine Gas/Electric Hybrid</v>
      </c>
      <c r="I85" t="str">
        <v>A/T</v>
      </c>
      <c r="J85" t="str">
        <v>White</v>
      </c>
      <c r="K85" t="str">
        <v>Black</v>
      </c>
      <c r="L85" t="str">
        <v>At least 1 accident or damage reported</v>
      </c>
      <c r="M85">
        <v>1</v>
      </c>
      <c r="N85" t="str">
        <v>Yes</v>
      </c>
      <c r="O85" t="str">
        <v>$14,945</v>
      </c>
      <c r="P85">
        <v>12852.699999999999</v>
      </c>
      <c r="Q85">
        <v>14945</v>
      </c>
      <c r="R85">
        <v>134</v>
      </c>
      <c r="S85">
        <v>1.8</v>
      </c>
      <c r="T85">
        <v>0</v>
      </c>
    </row>
    <row r="86" spans="1:20" x14ac:dyDescent="0.25">
      <c r="A86" t="str">
        <v>Lexus</v>
      </c>
      <c r="B86" t="str">
        <v>LX 570 Base</v>
      </c>
      <c r="C86">
        <v>2013</v>
      </c>
      <c r="D86">
        <v>215651.56</v>
      </c>
      <c r="E86">
        <v>134000</v>
      </c>
      <c r="F86" t="str">
        <v>134,000 mi.</v>
      </c>
      <c r="G86" t="str">
        <v>Gasoline</v>
      </c>
      <c r="H86" t="str">
        <v>383.0HP 5.7L 8 Cylinder Engine Gasoline Fuel</v>
      </c>
      <c r="I86" t="str">
        <v>A/T</v>
      </c>
      <c r="J86" t="str">
        <v>Gray</v>
      </c>
      <c r="K86" t="str">
        <v>Black</v>
      </c>
      <c r="L86" t="str">
        <v>At least 1 accident or damage reported</v>
      </c>
      <c r="M86">
        <v>1</v>
      </c>
      <c r="N86" t="str">
        <v>Yes</v>
      </c>
      <c r="O86" t="str">
        <v>$29,995</v>
      </c>
      <c r="P86">
        <v>25795.7</v>
      </c>
      <c r="Q86">
        <v>29995</v>
      </c>
      <c r="R86">
        <v>383</v>
      </c>
      <c r="S86">
        <v>5.7</v>
      </c>
      <c r="T86">
        <v>0</v>
      </c>
    </row>
    <row r="87" spans="1:20" x14ac:dyDescent="0.25">
      <c r="A87" t="str">
        <v>Lexus</v>
      </c>
      <c r="B87" t="str">
        <v>LX 600 F SPORT</v>
      </c>
      <c r="C87">
        <v>2023</v>
      </c>
      <c r="D87">
        <v>788.57659999999998</v>
      </c>
      <c r="E87">
        <v>490</v>
      </c>
      <c r="F87" t="str">
        <v>490 mi.</v>
      </c>
      <c r="G87" t="str">
        <v>Gasoline</v>
      </c>
      <c r="H87" t="str">
        <v>409.0HP 3.4L V6 Cylinder Engine Gasoline Fuel</v>
      </c>
      <c r="I87" t="str">
        <v>A/T</v>
      </c>
      <c r="J87" t="str">
        <v>Black</v>
      </c>
      <c r="K87" t="str">
        <v>Black</v>
      </c>
      <c r="L87" t="str">
        <v>None reported</v>
      </c>
      <c r="M87">
        <v>0</v>
      </c>
      <c r="N87" t="str">
        <v>Yes</v>
      </c>
      <c r="O87" t="str">
        <v>$124,999</v>
      </c>
      <c r="P87">
        <v>107499.14</v>
      </c>
      <c r="Q87">
        <v>124999</v>
      </c>
      <c r="R87">
        <v>409</v>
      </c>
      <c r="S87">
        <v>3.4</v>
      </c>
      <c r="T87">
        <v>0</v>
      </c>
    </row>
    <row r="88" spans="1:20" x14ac:dyDescent="0.25">
      <c r="A88" t="str">
        <v>Lexus</v>
      </c>
      <c r="B88" t="str">
        <v>GS 350 Base</v>
      </c>
      <c r="C88">
        <v>2010</v>
      </c>
      <c r="D88">
        <v>341180.08</v>
      </c>
      <c r="E88">
        <v>212000</v>
      </c>
      <c r="F88" t="str">
        <v>212,000 mi.</v>
      </c>
      <c r="G88" t="str">
        <v>Gasoline</v>
      </c>
      <c r="H88" t="str">
        <v>303.0HP 3.5L V6 Cylinder Engine Gasoline Fuel</v>
      </c>
      <c r="I88" t="str">
        <v>A/T</v>
      </c>
      <c r="J88" t="str">
        <v>Gray</v>
      </c>
      <c r="K88" t="str">
        <v>Black</v>
      </c>
      <c r="L88" t="str">
        <v>At least 1 accident or damage reported</v>
      </c>
      <c r="M88">
        <v>1</v>
      </c>
      <c r="N88" t="str">
        <v>Yes</v>
      </c>
      <c r="O88" t="str">
        <v>$9,450</v>
      </c>
      <c r="P88">
        <v>8127</v>
      </c>
      <c r="Q88">
        <v>9450</v>
      </c>
      <c r="R88">
        <v>303</v>
      </c>
      <c r="S88">
        <v>3.5</v>
      </c>
      <c r="T88">
        <v>0</v>
      </c>
    </row>
    <row r="89" spans="1:20" x14ac:dyDescent="0.25">
      <c r="A89" t="str">
        <v>Lexus</v>
      </c>
      <c r="B89" t="str">
        <v>GX 460 Premium</v>
      </c>
      <c r="C89">
        <v>2017</v>
      </c>
      <c r="D89">
        <v>187166.242</v>
      </c>
      <c r="E89">
        <v>116300</v>
      </c>
      <c r="F89" t="str">
        <v>116,300 mi.</v>
      </c>
      <c r="G89" t="str">
        <v>Gasoline</v>
      </c>
      <c r="H89" t="str">
        <v>301.0HP 4.6L 8 Cylinder Engine Gasoline Fuel</v>
      </c>
      <c r="I89" t="str">
        <v>6-Speed A/T</v>
      </c>
      <c r="J89" t="str">
        <v>Gray</v>
      </c>
      <c r="K89" t="str">
        <v>Beige</v>
      </c>
      <c r="L89" t="str">
        <v>None reported</v>
      </c>
      <c r="M89">
        <v>0</v>
      </c>
      <c r="N89" t="str">
        <v>Yes</v>
      </c>
      <c r="O89" t="str">
        <v>$31,950</v>
      </c>
      <c r="P89">
        <v>27477</v>
      </c>
      <c r="Q89">
        <v>31950</v>
      </c>
      <c r="R89">
        <v>301</v>
      </c>
      <c r="S89">
        <v>4.5999999999999996</v>
      </c>
      <c r="T89">
        <v>0</v>
      </c>
    </row>
    <row r="90" spans="1:20" x14ac:dyDescent="0.25">
      <c r="A90" t="str">
        <v>Lexus</v>
      </c>
      <c r="B90" t="str">
        <v>GX 460 Premium</v>
      </c>
      <c r="C90">
        <v>2017</v>
      </c>
      <c r="D90">
        <v>131965.88</v>
      </c>
      <c r="E90">
        <v>82000</v>
      </c>
      <c r="F90" t="str">
        <v>82,000 mi.</v>
      </c>
      <c r="G90" t="str">
        <v>Gasoline</v>
      </c>
      <c r="H90" t="str">
        <v>301.0HP 4.6L 8 Cylinder Engine Gasoline Fuel</v>
      </c>
      <c r="I90" t="str">
        <v>A/T</v>
      </c>
      <c r="J90" t="str">
        <v>Gray</v>
      </c>
      <c r="K90" t="str">
        <v>Brown</v>
      </c>
      <c r="L90" t="str">
        <v>None reported</v>
      </c>
      <c r="M90">
        <v>0</v>
      </c>
      <c r="N90" t="str">
        <v>Yes</v>
      </c>
      <c r="O90" t="str">
        <v>$32,900</v>
      </c>
      <c r="P90">
        <v>28294</v>
      </c>
      <c r="Q90">
        <v>32900</v>
      </c>
      <c r="R90">
        <v>301</v>
      </c>
      <c r="S90">
        <v>4.5999999999999996</v>
      </c>
      <c r="T90">
        <v>0</v>
      </c>
    </row>
    <row r="91" spans="1:20" x14ac:dyDescent="0.25">
      <c r="A91" t="str">
        <v>Lexus</v>
      </c>
      <c r="B91" t="str">
        <v>IS 350 Base</v>
      </c>
      <c r="C91">
        <v>2015</v>
      </c>
      <c r="D91">
        <v>100744.68399999999</v>
      </c>
      <c r="E91">
        <v>62600</v>
      </c>
      <c r="F91" t="str">
        <v>62,600 mi.</v>
      </c>
      <c r="G91" t="str">
        <v>Gasoline</v>
      </c>
      <c r="H91" t="str">
        <v>306.0HP 3.5L V6 Cylinder Engine Gasoline Fuel</v>
      </c>
      <c r="I91" t="str">
        <v>Transmission w/Dual Shift Mode</v>
      </c>
      <c r="J91" t="str">
        <v>Gray</v>
      </c>
      <c r="K91" t="str">
        <v>Red</v>
      </c>
      <c r="L91" t="str">
        <v>None reported</v>
      </c>
      <c r="M91">
        <v>0</v>
      </c>
      <c r="N91" t="str">
        <v>Yes</v>
      </c>
      <c r="O91" t="str">
        <v>$27,500</v>
      </c>
      <c r="P91">
        <v>23650</v>
      </c>
      <c r="Q91">
        <v>27500</v>
      </c>
      <c r="R91">
        <v>306</v>
      </c>
      <c r="S91">
        <v>3.5</v>
      </c>
      <c r="T91">
        <v>0</v>
      </c>
    </row>
    <row r="92" spans="1:20" x14ac:dyDescent="0.25">
      <c r="A92" t="str">
        <v>Lexus</v>
      </c>
      <c r="B92" t="str">
        <v>ES 350 Base</v>
      </c>
      <c r="C92">
        <v>2010</v>
      </c>
      <c r="D92">
        <v>182660.09</v>
      </c>
      <c r="E92">
        <v>113500</v>
      </c>
      <c r="F92" t="str">
        <v>113,500 mi.</v>
      </c>
      <c r="G92" t="str">
        <v>Gasoline</v>
      </c>
      <c r="H92" t="str">
        <v>272.0HP 3.5L V6 Cylinder Engine Gasoline Fuel</v>
      </c>
      <c r="I92" t="str">
        <v>A/T</v>
      </c>
      <c r="J92" t="str">
        <v>Red</v>
      </c>
      <c r="K92" t="str">
        <v>Beige</v>
      </c>
      <c r="L92" t="str">
        <v>At least 1 accident or damage reported</v>
      </c>
      <c r="M92">
        <v>1</v>
      </c>
      <c r="N92" t="str">
        <v>Yes</v>
      </c>
      <c r="O92" t="str">
        <v>$11,000</v>
      </c>
      <c r="P92">
        <v>9460</v>
      </c>
      <c r="Q92">
        <v>11000</v>
      </c>
      <c r="R92">
        <v>272</v>
      </c>
      <c r="S92">
        <v>3.5</v>
      </c>
      <c r="T92">
        <v>0</v>
      </c>
    </row>
    <row r="93" spans="1:20" x14ac:dyDescent="0.25">
      <c r="A93" t="str">
        <v>Lexus</v>
      </c>
      <c r="B93" t="str">
        <v>RC F Base</v>
      </c>
      <c r="C93">
        <v>2015</v>
      </c>
      <c r="D93">
        <v>82720.076000000001</v>
      </c>
      <c r="E93">
        <v>51400</v>
      </c>
      <c r="F93" t="str">
        <v>51,400 mi.</v>
      </c>
      <c r="G93" t="str">
        <v>Gasoline</v>
      </c>
      <c r="H93" t="str">
        <v>467.0HP 5.0L 8 Cylinder Engine Gasoline Fuel</v>
      </c>
      <c r="I93" t="str">
        <v>8-Speed A/T</v>
      </c>
      <c r="J93" t="str">
        <v>Silver</v>
      </c>
      <c r="K93" t="str">
        <v>Gray</v>
      </c>
      <c r="L93" t="str">
        <v>None reported</v>
      </c>
      <c r="M93">
        <v>0</v>
      </c>
      <c r="N93" t="str">
        <v>Yes</v>
      </c>
      <c r="O93" t="str">
        <v>$43,000</v>
      </c>
      <c r="P93">
        <v>36980</v>
      </c>
      <c r="Q93">
        <v>43000</v>
      </c>
      <c r="R93">
        <v>467</v>
      </c>
      <c r="S93">
        <v>5</v>
      </c>
      <c r="T93">
        <v>0</v>
      </c>
    </row>
    <row r="94" spans="1:20" x14ac:dyDescent="0.25">
      <c r="A94" t="str">
        <v>Lexus</v>
      </c>
      <c r="B94" t="str">
        <v>RC 350 Base</v>
      </c>
      <c r="C94">
        <v>2016</v>
      </c>
      <c r="D94">
        <v>125296.77503999999</v>
      </c>
      <c r="E94">
        <v>77856</v>
      </c>
      <c r="F94" t="str">
        <v>77,856 mi.</v>
      </c>
      <c r="G94" t="str">
        <v>Gasoline</v>
      </c>
      <c r="H94" t="str">
        <v>3.5L V6 24V PDI DOHC</v>
      </c>
      <c r="I94" t="str">
        <v>6-Speed Automatic</v>
      </c>
      <c r="J94" t="str">
        <v>Atomic Silver</v>
      </c>
      <c r="K94" t="str">
        <v>Black</v>
      </c>
      <c r="L94" t="str">
        <v>None reported</v>
      </c>
      <c r="M94">
        <v>0</v>
      </c>
      <c r="N94" t="str">
        <v>Yes</v>
      </c>
      <c r="O94" t="str">
        <v>$30,919</v>
      </c>
      <c r="P94">
        <v>26590.34</v>
      </c>
      <c r="Q94">
        <v>30919</v>
      </c>
      <c r="R94" t="e">
        <v>#VALUE!</v>
      </c>
      <c r="S94" t="e">
        <v>#VALUE!</v>
      </c>
      <c r="T94">
        <v>0</v>
      </c>
    </row>
    <row r="95" spans="1:20" x14ac:dyDescent="0.25">
      <c r="A95" t="str">
        <v>Lexus</v>
      </c>
      <c r="B95" t="str">
        <v>ES 350 Base</v>
      </c>
      <c r="C95">
        <v>2016</v>
      </c>
      <c r="D95">
        <v>86743.426000000007</v>
      </c>
      <c r="E95">
        <v>53900</v>
      </c>
      <c r="F95" t="str">
        <v>53,900 mi.</v>
      </c>
      <c r="G95" t="str">
        <v>Gasoline</v>
      </c>
      <c r="H95" t="str">
        <v>268.0HP 3.5L V6 Cylinder Engine Gasoline Fuel</v>
      </c>
      <c r="I95" t="str">
        <v>A/T</v>
      </c>
      <c r="J95" t="str">
        <v>Red</v>
      </c>
      <c r="K95" t="str">
        <v>Beige</v>
      </c>
      <c r="L95" t="str">
        <v>None reported</v>
      </c>
      <c r="M95">
        <v>0</v>
      </c>
      <c r="N95" t="str">
        <v>Yes</v>
      </c>
      <c r="O95" t="str">
        <v>$27,500</v>
      </c>
      <c r="P95">
        <v>23650</v>
      </c>
      <c r="Q95">
        <v>27500</v>
      </c>
      <c r="R95">
        <v>268</v>
      </c>
      <c r="S95">
        <v>3.5</v>
      </c>
      <c r="T95">
        <v>0</v>
      </c>
    </row>
    <row r="96" spans="1:20" x14ac:dyDescent="0.25">
      <c r="A96" t="str">
        <v>Lexus</v>
      </c>
      <c r="B96" t="str">
        <v>LX 570 Three-Row</v>
      </c>
      <c r="C96">
        <v>2021</v>
      </c>
      <c r="D96">
        <v>77731.122000000003</v>
      </c>
      <c r="E96">
        <v>48300</v>
      </c>
      <c r="F96" t="str">
        <v>48,300 mi.</v>
      </c>
      <c r="G96" t="str">
        <v>Gasoline</v>
      </c>
      <c r="H96" t="str">
        <v>383.0HP 5.7L 8 Cylinder Engine Gasoline Fuel</v>
      </c>
      <c r="I96" t="str">
        <v>A/T</v>
      </c>
      <c r="J96" t="str">
        <v>White</v>
      </c>
      <c r="K96" t="str">
        <v>Red</v>
      </c>
      <c r="L96" t="str">
        <v>None reported</v>
      </c>
      <c r="M96">
        <v>0</v>
      </c>
      <c r="N96" t="str">
        <v>Yes</v>
      </c>
      <c r="O96" t="str">
        <v>$82,000</v>
      </c>
      <c r="P96">
        <v>70520</v>
      </c>
      <c r="Q96">
        <v>82000</v>
      </c>
      <c r="R96">
        <v>383</v>
      </c>
      <c r="S96">
        <v>5.7</v>
      </c>
      <c r="T96">
        <v>0</v>
      </c>
    </row>
    <row r="97" spans="1:20" x14ac:dyDescent="0.25">
      <c r="A97" t="str">
        <v>Lexus</v>
      </c>
      <c r="B97" t="str">
        <v>GX 460 Base</v>
      </c>
      <c r="C97">
        <v>2015</v>
      </c>
      <c r="D97">
        <v>170590.04</v>
      </c>
      <c r="E97">
        <v>106000</v>
      </c>
      <c r="F97" t="str">
        <v>106,000 mi.</v>
      </c>
      <c r="G97" t="str">
        <v>Gasoline</v>
      </c>
      <c r="H97" t="str">
        <v>301.0HP 4.6L 8 Cylinder Engine Gasoline Fuel</v>
      </c>
      <c r="I97" t="str">
        <v>A/T</v>
      </c>
      <c r="J97" t="str">
        <v>Black</v>
      </c>
      <c r="K97" t="str">
        <v>Beige</v>
      </c>
      <c r="L97" t="str">
        <v>None reported</v>
      </c>
      <c r="M97">
        <v>0</v>
      </c>
      <c r="N97" t="str">
        <v>Yes</v>
      </c>
      <c r="O97" t="str">
        <v>$37,500</v>
      </c>
      <c r="P97">
        <v>32250</v>
      </c>
      <c r="Q97">
        <v>37500</v>
      </c>
      <c r="R97">
        <v>301</v>
      </c>
      <c r="S97">
        <v>4.5999999999999996</v>
      </c>
      <c r="T97">
        <v>0</v>
      </c>
    </row>
    <row r="98" spans="1:20" x14ac:dyDescent="0.25">
      <c r="A98" t="str">
        <v>Lexus</v>
      </c>
      <c r="B98" t="str">
        <v>CT 200h Premium</v>
      </c>
      <c r="C98">
        <v>2014</v>
      </c>
      <c r="D98">
        <v>211145.408</v>
      </c>
      <c r="E98">
        <v>131200</v>
      </c>
      <c r="F98" t="str">
        <v>131,200 mi.</v>
      </c>
      <c r="G98" t="str">
        <v>Hybrid</v>
      </c>
      <c r="H98" t="str">
        <v>134.0HP 1.8L 4 Cylinder Engine Gas/Electric Hybrid</v>
      </c>
      <c r="I98" t="str">
        <v>A/T</v>
      </c>
      <c r="J98" t="str">
        <v>Brown</v>
      </c>
      <c r="K98" t="str">
        <v>Brown</v>
      </c>
      <c r="L98" t="str">
        <v>None reported</v>
      </c>
      <c r="M98">
        <v>0</v>
      </c>
      <c r="N98" t="str">
        <v>Yes</v>
      </c>
      <c r="O98" t="str">
        <v>$14,000</v>
      </c>
      <c r="P98">
        <v>12040</v>
      </c>
      <c r="Q98">
        <v>14000</v>
      </c>
      <c r="R98">
        <v>134</v>
      </c>
      <c r="S98">
        <v>1.8</v>
      </c>
      <c r="T98">
        <v>0</v>
      </c>
    </row>
    <row r="99" spans="1:20" x14ac:dyDescent="0.25">
      <c r="A99" t="str">
        <v>Lexus</v>
      </c>
      <c r="B99" t="str">
        <v>LX 570 Three-Row</v>
      </c>
      <c r="C99">
        <v>2018</v>
      </c>
      <c r="D99">
        <v>63247.061999999998</v>
      </c>
      <c r="E99">
        <v>39300</v>
      </c>
      <c r="F99" t="str">
        <v>39,300 mi.</v>
      </c>
      <c r="G99" t="str">
        <v>Gasoline</v>
      </c>
      <c r="H99" t="str">
        <v>383.0HP 5.7L 8 Cylinder Engine Gasoline Fuel</v>
      </c>
      <c r="I99" t="str">
        <v>Transmission w/Dual Shift Mode</v>
      </c>
      <c r="J99" t="str">
        <v>Black</v>
      </c>
      <c r="K99" t="str">
        <v>Black</v>
      </c>
      <c r="L99" t="str">
        <v>None reported</v>
      </c>
      <c r="M99">
        <v>0</v>
      </c>
      <c r="N99" t="str">
        <v>Yes</v>
      </c>
      <c r="O99" t="str">
        <v>$69,500</v>
      </c>
      <c r="P99">
        <v>59770</v>
      </c>
      <c r="Q99">
        <v>69500</v>
      </c>
      <c r="R99">
        <v>383</v>
      </c>
      <c r="S99">
        <v>5.7</v>
      </c>
      <c r="T99">
        <v>0</v>
      </c>
    </row>
    <row r="100" spans="1:20" x14ac:dyDescent="0.25">
      <c r="A100" t="str">
        <v>Lexus</v>
      </c>
      <c r="B100" t="str">
        <v>IS 300 Base</v>
      </c>
      <c r="C100">
        <v>2018</v>
      </c>
      <c r="D100">
        <v>114087.72194</v>
      </c>
      <c r="E100">
        <v>70891</v>
      </c>
      <c r="F100" t="str">
        <v>70,891 mi.</v>
      </c>
      <c r="G100" t="str">
        <v>Gasoline</v>
      </c>
      <c r="H100" t="str">
        <v>260.0HP 3.5L V6 Cylinder Engine Gasoline Fuel</v>
      </c>
      <c r="I100" t="str">
        <v>Transmission w/Dual Shift Mode</v>
      </c>
      <c r="J100" t="str">
        <v>White</v>
      </c>
      <c r="K100" t="str">
        <v>Black</v>
      </c>
      <c r="L100" t="str">
        <v>None reported</v>
      </c>
      <c r="M100">
        <v>0</v>
      </c>
      <c r="N100" t="str">
        <v>Yes</v>
      </c>
      <c r="O100" t="str">
        <v>$28,995</v>
      </c>
      <c r="P100">
        <v>24935.7</v>
      </c>
      <c r="Q100">
        <v>28995</v>
      </c>
      <c r="R100">
        <v>260</v>
      </c>
      <c r="S100">
        <v>3.5</v>
      </c>
      <c r="T100">
        <v>0</v>
      </c>
    </row>
    <row r="101" spans="1:20" x14ac:dyDescent="0.25">
      <c r="A101" t="str">
        <v>Lexus</v>
      </c>
      <c r="B101" t="str">
        <v>ES 350 Base</v>
      </c>
      <c r="C101">
        <v>2011</v>
      </c>
      <c r="D101">
        <v>212432.88</v>
      </c>
      <c r="E101">
        <v>132000</v>
      </c>
      <c r="F101" t="str">
        <v>132,000 mi.</v>
      </c>
      <c r="G101" t="str">
        <v>Gasoline</v>
      </c>
      <c r="H101" t="str">
        <v>272.0HP 3.5L V6 Cylinder Engine Gasoline Fuel</v>
      </c>
      <c r="I101" t="str">
        <v>A/T</v>
      </c>
      <c r="J101" t="str">
        <v>Black</v>
      </c>
      <c r="K101" t="str">
        <v>Beige</v>
      </c>
      <c r="L101" t="str">
        <v>None reported</v>
      </c>
      <c r="M101">
        <v>0</v>
      </c>
      <c r="N101" t="str">
        <v>Yes</v>
      </c>
      <c r="O101" t="str">
        <v>$9,999</v>
      </c>
      <c r="P101">
        <v>8599.14</v>
      </c>
      <c r="Q101">
        <v>9999</v>
      </c>
      <c r="R101">
        <v>272</v>
      </c>
      <c r="S101">
        <v>3.5</v>
      </c>
      <c r="T101">
        <v>0</v>
      </c>
    </row>
    <row r="102" spans="1:20" x14ac:dyDescent="0.25">
      <c r="A102" t="str">
        <v>Lexus</v>
      </c>
      <c r="B102" t="str">
        <v>RX 350 F Sport Performance</v>
      </c>
      <c r="C102">
        <v>2020</v>
      </c>
      <c r="D102">
        <v>69647.407179999995</v>
      </c>
      <c r="E102">
        <v>43277</v>
      </c>
      <c r="F102" t="str">
        <v>43,277 mi.</v>
      </c>
      <c r="G102" t="str">
        <v>Gasoline</v>
      </c>
      <c r="H102" t="str">
        <v>3.5L V6 24V PDI DOHC</v>
      </c>
      <c r="I102" t="str">
        <v>8-Speed Automatic</v>
      </c>
      <c r="J102" t="str">
        <v>Caviar</v>
      </c>
      <c r="K102" t="str">
        <v>Black</v>
      </c>
      <c r="L102" t="str">
        <v>None reported</v>
      </c>
      <c r="M102">
        <v>0</v>
      </c>
      <c r="N102">
        <v>0</v>
      </c>
      <c r="O102" t="str">
        <v>$43,599</v>
      </c>
      <c r="P102">
        <v>37495.14</v>
      </c>
      <c r="Q102">
        <v>43599</v>
      </c>
      <c r="R102" t="e">
        <v>#VALUE!</v>
      </c>
      <c r="S102" t="e">
        <v>#VALUE!</v>
      </c>
      <c r="T102">
        <v>0</v>
      </c>
    </row>
    <row r="103" spans="1:20" x14ac:dyDescent="0.25">
      <c r="A103" t="str">
        <v>Lexus</v>
      </c>
      <c r="B103" t="str">
        <v>SC 430 Base</v>
      </c>
      <c r="C103">
        <v>2002</v>
      </c>
      <c r="D103">
        <v>144035.93</v>
      </c>
      <c r="E103">
        <v>89500</v>
      </c>
      <c r="F103" t="str">
        <v>89,500 mi.</v>
      </c>
      <c r="G103" t="str">
        <v>Gasoline</v>
      </c>
      <c r="H103" t="str">
        <v>300.0HP 4.3L 8 Cylinder Engine Gasoline Fuel</v>
      </c>
      <c r="I103" t="str">
        <v>A/T</v>
      </c>
      <c r="J103" t="str">
        <v>Black</v>
      </c>
      <c r="K103" t="str">
        <v>Black</v>
      </c>
      <c r="L103" t="str">
        <v>None reported</v>
      </c>
      <c r="M103">
        <v>0</v>
      </c>
      <c r="N103" t="str">
        <v>Yes</v>
      </c>
      <c r="O103" t="str">
        <v>$15,999</v>
      </c>
      <c r="P103">
        <v>13759.14</v>
      </c>
      <c r="Q103">
        <v>15999</v>
      </c>
      <c r="R103">
        <v>300</v>
      </c>
      <c r="S103">
        <v>4.3</v>
      </c>
      <c r="T103">
        <v>0</v>
      </c>
    </row>
    <row r="104" spans="1:20" x14ac:dyDescent="0.25">
      <c r="A104" t="str">
        <v>Lexus</v>
      </c>
      <c r="B104" t="str">
        <v>NX 300h Base</v>
      </c>
      <c r="C104">
        <v>2020</v>
      </c>
      <c r="D104">
        <v>26433.409500000002</v>
      </c>
      <c r="E104">
        <v>16425</v>
      </c>
      <c r="F104" t="str">
        <v>16,425 mi.</v>
      </c>
      <c r="G104" t="str">
        <v>Hybrid</v>
      </c>
      <c r="H104" t="str">
        <v>2.5L I4 16V MPFI DOHC Hybrid</v>
      </c>
      <c r="I104" t="str">
        <v>Automatic CVT</v>
      </c>
      <c r="J104" t="str">
        <v>Gray</v>
      </c>
      <c r="K104" t="str">
        <v>Black</v>
      </c>
      <c r="L104" t="str">
        <v>At least 1 accident or damage reported</v>
      </c>
      <c r="M104">
        <v>1</v>
      </c>
      <c r="N104">
        <v>0</v>
      </c>
      <c r="O104" t="str">
        <v>$33,200</v>
      </c>
      <c r="P104">
        <v>28552</v>
      </c>
      <c r="Q104">
        <v>33200</v>
      </c>
      <c r="R104" t="e">
        <v>#VALUE!</v>
      </c>
      <c r="S104" t="e">
        <v>#VALUE!</v>
      </c>
      <c r="T104">
        <v>0</v>
      </c>
    </row>
    <row r="105" spans="1:20" x14ac:dyDescent="0.25">
      <c r="A105" t="str">
        <v>Lexus</v>
      </c>
      <c r="B105" t="str">
        <v>RX 350 RX 350 F SPORT Handling</v>
      </c>
      <c r="C105">
        <v>2022</v>
      </c>
      <c r="D105">
        <v>18085.762920000001</v>
      </c>
      <c r="E105">
        <v>11238</v>
      </c>
      <c r="F105" t="str">
        <v>11,238 mi.</v>
      </c>
      <c r="G105" t="str">
        <v>Gasoline</v>
      </c>
      <c r="H105" t="str">
        <v>3.5 Liter DOHC</v>
      </c>
      <c r="I105" t="str">
        <v>Automatic</v>
      </c>
      <c r="J105" t="str">
        <v>Atomic Silver</v>
      </c>
      <c r="K105" t="str">
        <v>Black</v>
      </c>
      <c r="L105" t="str">
        <v>None reported</v>
      </c>
      <c r="M105">
        <v>0</v>
      </c>
      <c r="N105">
        <v>0</v>
      </c>
      <c r="O105" t="str">
        <v>$54,798</v>
      </c>
      <c r="P105">
        <v>47126.28</v>
      </c>
      <c r="Q105">
        <v>54798</v>
      </c>
      <c r="R105" t="e">
        <v>#VALUE!</v>
      </c>
      <c r="S105">
        <v>3.5</v>
      </c>
      <c r="T105">
        <v>0</v>
      </c>
    </row>
    <row r="106" spans="1:20" x14ac:dyDescent="0.25">
      <c r="A106" t="str">
        <v>Lexus</v>
      </c>
      <c r="B106" t="str">
        <v>RX 450h Base</v>
      </c>
      <c r="C106">
        <v>2010</v>
      </c>
      <c r="D106">
        <v>271048.26147999999</v>
      </c>
      <c r="E106">
        <v>168422</v>
      </c>
      <c r="F106" t="str">
        <v>168,422 mi.</v>
      </c>
      <c r="G106" t="str">
        <v>Hybrid</v>
      </c>
      <c r="H106" t="str">
        <v>245.0HP 3.5L V6 Cylinder Engine Gas/Electric Hybrid</v>
      </c>
      <c r="I106" t="str">
        <v>A/T</v>
      </c>
      <c r="J106" t="str">
        <v>Black</v>
      </c>
      <c r="K106" t="str">
        <v>Beige</v>
      </c>
      <c r="L106" t="str">
        <v>At least 1 accident or damage reported</v>
      </c>
      <c r="M106">
        <v>1</v>
      </c>
      <c r="N106" t="str">
        <v>Yes</v>
      </c>
      <c r="O106" t="str">
        <v>$10,900</v>
      </c>
      <c r="P106">
        <v>9374</v>
      </c>
      <c r="Q106">
        <v>10900</v>
      </c>
      <c r="R106">
        <v>245</v>
      </c>
      <c r="S106">
        <v>3.5</v>
      </c>
      <c r="T106">
        <v>0</v>
      </c>
    </row>
    <row r="107" spans="1:20" x14ac:dyDescent="0.25">
      <c r="A107" t="str">
        <v>Lexus</v>
      </c>
      <c r="B107" t="str">
        <v>GX 460 Luxury</v>
      </c>
      <c r="C107">
        <v>2020</v>
      </c>
      <c r="D107">
        <v>60134.598440000002</v>
      </c>
      <c r="E107">
        <v>37366</v>
      </c>
      <c r="F107" t="str">
        <v>37,366 mi.</v>
      </c>
      <c r="G107" t="str">
        <v>Gasoline</v>
      </c>
      <c r="H107" t="str">
        <v>4.6L V8 32V MPFI DOHC</v>
      </c>
      <c r="I107" t="str">
        <v>6-Speed Automatic</v>
      </c>
      <c r="J107" t="str">
        <v>White</v>
      </c>
      <c r="K107" t="str">
        <v>â€“</v>
      </c>
      <c r="L107">
        <v>0</v>
      </c>
      <c r="M107">
        <v>0</v>
      </c>
      <c r="N107">
        <v>0</v>
      </c>
      <c r="O107" t="str">
        <v>$51,890</v>
      </c>
      <c r="P107">
        <v>44625.4</v>
      </c>
      <c r="Q107">
        <v>51890</v>
      </c>
      <c r="R107" t="e">
        <v>#VALUE!</v>
      </c>
      <c r="S107" t="e">
        <v>#VALUE!</v>
      </c>
      <c r="T107">
        <v>0</v>
      </c>
    </row>
    <row r="108" spans="1:20" x14ac:dyDescent="0.25">
      <c r="A108" t="str">
        <v>Lexus</v>
      </c>
      <c r="B108" t="str">
        <v>GX 460 Premium</v>
      </c>
      <c r="C108">
        <v>2020</v>
      </c>
      <c r="D108">
        <v>36155.432439999997</v>
      </c>
      <c r="E108">
        <v>22466</v>
      </c>
      <c r="F108" t="str">
        <v>22,466 mi.</v>
      </c>
      <c r="G108" t="str">
        <v>Gasoline</v>
      </c>
      <c r="H108" t="str">
        <v>301.0HP 4.6L 8 Cylinder Engine Gasoline Fuel</v>
      </c>
      <c r="I108" t="str">
        <v>6-Speed A/T</v>
      </c>
      <c r="J108" t="str">
        <v>White</v>
      </c>
      <c r="K108" t="str">
        <v>Black</v>
      </c>
      <c r="L108" t="str">
        <v>None reported</v>
      </c>
      <c r="M108">
        <v>0</v>
      </c>
      <c r="N108" t="str">
        <v>Yes</v>
      </c>
      <c r="O108" t="str">
        <v>$45,900</v>
      </c>
      <c r="P108">
        <v>39474</v>
      </c>
      <c r="Q108">
        <v>45900</v>
      </c>
      <c r="R108">
        <v>301</v>
      </c>
      <c r="S108">
        <v>4.5999999999999996</v>
      </c>
      <c r="T108">
        <v>0</v>
      </c>
    </row>
    <row r="109" spans="1:20" x14ac:dyDescent="0.25">
      <c r="A109" t="str">
        <v>Lexus</v>
      </c>
      <c r="B109" t="str">
        <v>IS 350 F Sport</v>
      </c>
      <c r="C109">
        <v>2021</v>
      </c>
      <c r="D109">
        <v>43130.311999999998</v>
      </c>
      <c r="E109">
        <v>26800</v>
      </c>
      <c r="F109" t="str">
        <v>26,800 mi.</v>
      </c>
      <c r="G109" t="str">
        <v>Gasoline</v>
      </c>
      <c r="H109" t="str">
        <v>311.0HP 3.5L V6 Cylinder Engine Gasoline Fuel</v>
      </c>
      <c r="I109" t="str">
        <v>8-Speed A/T</v>
      </c>
      <c r="J109" t="str">
        <v>Black</v>
      </c>
      <c r="K109" t="str">
        <v>Red</v>
      </c>
      <c r="L109" t="str">
        <v>None reported</v>
      </c>
      <c r="M109">
        <v>0</v>
      </c>
      <c r="N109" t="str">
        <v>Yes</v>
      </c>
      <c r="O109" t="str">
        <v>$44,000</v>
      </c>
      <c r="P109">
        <v>37840</v>
      </c>
      <c r="Q109">
        <v>44000</v>
      </c>
      <c r="R109">
        <v>311</v>
      </c>
      <c r="S109">
        <v>3.5</v>
      </c>
      <c r="T109">
        <v>0</v>
      </c>
    </row>
    <row r="110" spans="1:20" x14ac:dyDescent="0.25">
      <c r="A110" t="str">
        <v>Lexus</v>
      </c>
      <c r="B110" t="str">
        <v>GX 460 Base</v>
      </c>
      <c r="C110">
        <v>2015</v>
      </c>
      <c r="D110">
        <v>148059.28</v>
      </c>
      <c r="E110">
        <v>92000</v>
      </c>
      <c r="F110" t="str">
        <v>92,000 mi.</v>
      </c>
      <c r="G110" t="str">
        <v>Gasoline</v>
      </c>
      <c r="H110" t="str">
        <v>301.0HP 4.6L 8 Cylinder Engine Gasoline Fuel</v>
      </c>
      <c r="I110" t="str">
        <v>6-Speed A/T</v>
      </c>
      <c r="J110" t="str">
        <v>Black</v>
      </c>
      <c r="K110" t="str">
        <v>Black</v>
      </c>
      <c r="L110" t="str">
        <v>None reported</v>
      </c>
      <c r="M110">
        <v>0</v>
      </c>
      <c r="N110" t="str">
        <v>Yes</v>
      </c>
      <c r="O110" t="str">
        <v>$28,000</v>
      </c>
      <c r="P110">
        <v>24080</v>
      </c>
      <c r="Q110">
        <v>28000</v>
      </c>
      <c r="R110">
        <v>301</v>
      </c>
      <c r="S110">
        <v>4.5999999999999996</v>
      </c>
      <c r="T110">
        <v>0</v>
      </c>
    </row>
    <row r="111" spans="1:20" x14ac:dyDescent="0.25">
      <c r="A111" t="str">
        <v>Lexus</v>
      </c>
      <c r="B111" t="str">
        <v>IS 300 Base</v>
      </c>
      <c r="C111">
        <v>2018</v>
      </c>
      <c r="D111">
        <v>82063.465280000004</v>
      </c>
      <c r="E111">
        <v>50992</v>
      </c>
      <c r="F111" t="str">
        <v>50,992 mi.</v>
      </c>
      <c r="G111" t="str">
        <v>Gasoline</v>
      </c>
      <c r="H111" t="str">
        <v>260.0HP 3.5L V6 Cylinder Engine Gasoline Fuel</v>
      </c>
      <c r="I111" t="str">
        <v>A/T</v>
      </c>
      <c r="J111" t="str">
        <v>White</v>
      </c>
      <c r="K111" t="str">
        <v>Gray</v>
      </c>
      <c r="L111" t="str">
        <v>At least 1 accident or damage reported</v>
      </c>
      <c r="M111">
        <v>1</v>
      </c>
      <c r="N111" t="str">
        <v>Yes</v>
      </c>
      <c r="O111" t="str">
        <v>$28,000</v>
      </c>
      <c r="P111">
        <v>24080</v>
      </c>
      <c r="Q111">
        <v>28000</v>
      </c>
      <c r="R111">
        <v>260</v>
      </c>
      <c r="S111">
        <v>3.5</v>
      </c>
      <c r="T111">
        <v>0</v>
      </c>
    </row>
    <row r="112" spans="1:20" x14ac:dyDescent="0.25">
      <c r="A112" t="str">
        <v>Lexus</v>
      </c>
      <c r="B112" t="str">
        <v>LC 500 Base</v>
      </c>
      <c r="C112">
        <v>2018</v>
      </c>
      <c r="D112">
        <v>47958.332000000002</v>
      </c>
      <c r="E112">
        <v>29800</v>
      </c>
      <c r="F112" t="str">
        <v>29,800 mi.</v>
      </c>
      <c r="G112" t="str">
        <v>Gasoline</v>
      </c>
      <c r="H112" t="str">
        <v>471.0HP 5.0L 8 Cylinder Engine Gasoline Fuel</v>
      </c>
      <c r="I112" t="str">
        <v>10-Speed A/T</v>
      </c>
      <c r="J112" t="str">
        <v>Black</v>
      </c>
      <c r="K112" t="str">
        <v>Black</v>
      </c>
      <c r="L112" t="str">
        <v>None reported</v>
      </c>
      <c r="M112">
        <v>0</v>
      </c>
      <c r="N112" t="str">
        <v>Yes</v>
      </c>
      <c r="O112" t="str">
        <v>$68,495</v>
      </c>
      <c r="P112">
        <v>58905.7</v>
      </c>
      <c r="Q112">
        <v>68495</v>
      </c>
      <c r="R112">
        <v>471</v>
      </c>
      <c r="S112">
        <v>5</v>
      </c>
      <c r="T112">
        <v>0</v>
      </c>
    </row>
    <row r="113" spans="1:20" x14ac:dyDescent="0.25">
      <c r="A113" t="str">
        <v>Lexus</v>
      </c>
      <c r="B113" t="str">
        <v>LC 500 Base</v>
      </c>
      <c r="C113">
        <v>2022</v>
      </c>
      <c r="D113">
        <v>11064.2125</v>
      </c>
      <c r="E113">
        <v>6875</v>
      </c>
      <c r="F113" t="str">
        <v>6,875 mi.</v>
      </c>
      <c r="G113" t="str">
        <v>Gasoline</v>
      </c>
      <c r="H113" t="str">
        <v>471.0HP 5.0L 8 Cylinder Engine Gasoline Fuel</v>
      </c>
      <c r="I113" t="str">
        <v>A/T</v>
      </c>
      <c r="J113" t="str">
        <v>White</v>
      </c>
      <c r="K113" t="str">
        <v>Black</v>
      </c>
      <c r="L113" t="str">
        <v>None reported</v>
      </c>
      <c r="M113">
        <v>0</v>
      </c>
      <c r="N113" t="str">
        <v>Yes</v>
      </c>
      <c r="O113" t="str">
        <v>$89,000</v>
      </c>
      <c r="P113">
        <v>76540</v>
      </c>
      <c r="Q113">
        <v>89000</v>
      </c>
      <c r="R113">
        <v>471</v>
      </c>
      <c r="S113">
        <v>5</v>
      </c>
      <c r="T113">
        <v>0</v>
      </c>
    </row>
    <row r="114" spans="1:20" x14ac:dyDescent="0.25">
      <c r="A114" t="str">
        <v>Lexus</v>
      </c>
      <c r="B114" t="str">
        <v>ES 350 Base</v>
      </c>
      <c r="C114">
        <v>2015</v>
      </c>
      <c r="D114">
        <v>162382.40599999999</v>
      </c>
      <c r="E114">
        <v>100900</v>
      </c>
      <c r="F114" t="str">
        <v>100,900 mi.</v>
      </c>
      <c r="G114" t="str">
        <v>Gasoline</v>
      </c>
      <c r="H114" t="str">
        <v>3.5 Liter</v>
      </c>
      <c r="I114" t="str">
        <v>Automatic</v>
      </c>
      <c r="J114" t="str">
        <v>Matador Red Mica</v>
      </c>
      <c r="K114" t="str">
        <v>Parchment</v>
      </c>
      <c r="L114" t="str">
        <v>None reported</v>
      </c>
      <c r="M114">
        <v>0</v>
      </c>
      <c r="N114">
        <v>0</v>
      </c>
      <c r="O114" t="str">
        <v>$21,998</v>
      </c>
      <c r="P114">
        <v>18918.28</v>
      </c>
      <c r="Q114">
        <v>21998</v>
      </c>
      <c r="R114" t="e">
        <v>#VALUE!</v>
      </c>
      <c r="S114">
        <v>3.5</v>
      </c>
      <c r="T114">
        <v>0</v>
      </c>
    </row>
    <row r="115" spans="1:20" x14ac:dyDescent="0.25">
      <c r="A115" t="str">
        <v>Lexus</v>
      </c>
      <c r="B115" t="str">
        <v>LX 570 Three-Row</v>
      </c>
      <c r="C115">
        <v>2020</v>
      </c>
      <c r="D115">
        <v>95625.373460000003</v>
      </c>
      <c r="E115">
        <v>59419</v>
      </c>
      <c r="F115" t="str">
        <v>59,419 mi.</v>
      </c>
      <c r="G115" t="str">
        <v>Gasoline</v>
      </c>
      <c r="H115" t="str">
        <v>383.0HP 5.7L 8 Cylinder Engine Gasoline Fuel</v>
      </c>
      <c r="I115" t="str">
        <v>A/T</v>
      </c>
      <c r="J115" t="str">
        <v>Silver</v>
      </c>
      <c r="K115" t="str">
        <v>Beige</v>
      </c>
      <c r="L115" t="str">
        <v>None reported</v>
      </c>
      <c r="M115">
        <v>0</v>
      </c>
      <c r="N115" t="str">
        <v>Yes</v>
      </c>
      <c r="O115" t="str">
        <v>$73,000</v>
      </c>
      <c r="P115">
        <v>62780</v>
      </c>
      <c r="Q115">
        <v>73000</v>
      </c>
      <c r="R115">
        <v>383</v>
      </c>
      <c r="S115">
        <v>5.7</v>
      </c>
      <c r="T115">
        <v>0</v>
      </c>
    </row>
    <row r="116" spans="1:20" x14ac:dyDescent="0.25">
      <c r="A116" t="str">
        <v>Lexus</v>
      </c>
      <c r="B116" t="str">
        <v>LX 570 Three-Row</v>
      </c>
      <c r="C116">
        <v>2021</v>
      </c>
      <c r="D116">
        <v>41838.011980000003</v>
      </c>
      <c r="E116">
        <v>25997</v>
      </c>
      <c r="F116" t="str">
        <v>25,997 mi.</v>
      </c>
      <c r="G116" t="str">
        <v>Gasoline</v>
      </c>
      <c r="H116" t="str">
        <v>383.0HP 5.7L 8 Cylinder Engine Gasoline Fuel</v>
      </c>
      <c r="I116" t="str">
        <v>A/T</v>
      </c>
      <c r="J116" t="str">
        <v>Green</v>
      </c>
      <c r="K116" t="str">
        <v>Brown</v>
      </c>
      <c r="L116" t="str">
        <v>None reported</v>
      </c>
      <c r="M116">
        <v>0</v>
      </c>
      <c r="N116" t="str">
        <v>Yes</v>
      </c>
      <c r="O116" t="str">
        <v>$87,000</v>
      </c>
      <c r="P116">
        <v>74820</v>
      </c>
      <c r="Q116">
        <v>87000</v>
      </c>
      <c r="R116">
        <v>383</v>
      </c>
      <c r="S116">
        <v>5.7</v>
      </c>
      <c r="T116">
        <v>0</v>
      </c>
    </row>
    <row r="117" spans="1:20" x14ac:dyDescent="0.25">
      <c r="A117" t="str">
        <v>Lexus</v>
      </c>
      <c r="B117" t="str">
        <v>LS 460 Base</v>
      </c>
      <c r="C117">
        <v>2012</v>
      </c>
      <c r="D117">
        <v>165762.01999999999</v>
      </c>
      <c r="E117">
        <v>103000</v>
      </c>
      <c r="F117" t="str">
        <v>103,000 mi.</v>
      </c>
      <c r="G117" t="str">
        <v>Gasoline</v>
      </c>
      <c r="H117" t="str">
        <v>380.0HP 4.6L 8 Cylinder Engine Gasoline Fuel</v>
      </c>
      <c r="I117" t="str">
        <v>A/T</v>
      </c>
      <c r="J117" t="str">
        <v>White</v>
      </c>
      <c r="K117" t="str">
        <v>Beige</v>
      </c>
      <c r="L117" t="str">
        <v>None reported</v>
      </c>
      <c r="M117">
        <v>0</v>
      </c>
      <c r="N117" t="str">
        <v>Yes</v>
      </c>
      <c r="O117" t="str">
        <v>$20,500</v>
      </c>
      <c r="P117">
        <v>17630</v>
      </c>
      <c r="Q117">
        <v>20500</v>
      </c>
      <c r="R117">
        <v>380</v>
      </c>
      <c r="S117">
        <v>4.5999999999999996</v>
      </c>
      <c r="T117">
        <v>0</v>
      </c>
    </row>
    <row r="118" spans="1:20" x14ac:dyDescent="0.25">
      <c r="A118" t="str">
        <v>Lexus</v>
      </c>
      <c r="B118" t="str">
        <v>RX 350 F Sport</v>
      </c>
      <c r="C118">
        <v>2016</v>
      </c>
      <c r="D118">
        <v>131000.276</v>
      </c>
      <c r="E118">
        <v>81400</v>
      </c>
      <c r="F118" t="str">
        <v>81,400 mi.</v>
      </c>
      <c r="G118" t="str">
        <v>Gasoline</v>
      </c>
      <c r="H118" t="str">
        <v>295.0HP 3.5L V6 Cylinder Engine Gasoline Fuel</v>
      </c>
      <c r="I118" t="str">
        <v>8-Speed A/T</v>
      </c>
      <c r="J118" t="str">
        <v>Gray</v>
      </c>
      <c r="K118" t="str">
        <v>Red</v>
      </c>
      <c r="L118" t="str">
        <v>At least 1 accident or damage reported</v>
      </c>
      <c r="M118">
        <v>1</v>
      </c>
      <c r="N118" t="str">
        <v>Yes</v>
      </c>
      <c r="O118" t="str">
        <v>$26,000</v>
      </c>
      <c r="P118">
        <v>22360</v>
      </c>
      <c r="Q118">
        <v>26000</v>
      </c>
      <c r="R118">
        <v>295</v>
      </c>
      <c r="S118">
        <v>3.5</v>
      </c>
      <c r="T118">
        <v>0</v>
      </c>
    </row>
    <row r="119" spans="1:20" x14ac:dyDescent="0.25">
      <c r="A119" t="str">
        <v>Lexus</v>
      </c>
      <c r="B119" t="str">
        <v>HS 250h Premium</v>
      </c>
      <c r="C119">
        <v>2010</v>
      </c>
      <c r="D119">
        <v>198753.49</v>
      </c>
      <c r="E119">
        <v>123500</v>
      </c>
      <c r="F119" t="str">
        <v>123,500 mi.</v>
      </c>
      <c r="G119" t="str">
        <v>Hybrid</v>
      </c>
      <c r="H119" t="str">
        <v>147.0HP 2.4L 4 Cylinder Engine Gas/Electric Hybrid</v>
      </c>
      <c r="I119" t="str">
        <v>A/T</v>
      </c>
      <c r="J119" t="str">
        <v>Red</v>
      </c>
      <c r="K119" t="str">
        <v>Black</v>
      </c>
      <c r="L119" t="str">
        <v>At least 1 accident or damage reported</v>
      </c>
      <c r="M119">
        <v>1</v>
      </c>
      <c r="N119" t="str">
        <v>Yes</v>
      </c>
      <c r="O119" t="str">
        <v>$9,500</v>
      </c>
      <c r="P119">
        <v>8170</v>
      </c>
      <c r="Q119">
        <v>9500</v>
      </c>
      <c r="R119">
        <v>147</v>
      </c>
      <c r="S119">
        <v>2.4</v>
      </c>
      <c r="T119">
        <v>0</v>
      </c>
    </row>
    <row r="120" spans="1:20" x14ac:dyDescent="0.25">
      <c r="A120" t="str">
        <v>Lexus</v>
      </c>
      <c r="B120" t="str">
        <v>RX 350 F SPORT Appearance</v>
      </c>
      <c r="C120">
        <v>2021</v>
      </c>
      <c r="D120">
        <v>45483.167079999999</v>
      </c>
      <c r="E120">
        <v>28262</v>
      </c>
      <c r="F120" t="str">
        <v>28,262 mi.</v>
      </c>
      <c r="G120" t="str">
        <v>Gasoline</v>
      </c>
      <c r="H120" t="str">
        <v>3.5 Liter</v>
      </c>
      <c r="I120" t="str">
        <v>Automatic</v>
      </c>
      <c r="J120" t="str">
        <v>Obsidian</v>
      </c>
      <c r="K120" t="str">
        <v>â€“</v>
      </c>
      <c r="L120" t="str">
        <v>None reported</v>
      </c>
      <c r="M120">
        <v>0</v>
      </c>
      <c r="N120">
        <v>0</v>
      </c>
      <c r="O120" t="str">
        <v>$49,998</v>
      </c>
      <c r="P120">
        <v>42998.28</v>
      </c>
      <c r="Q120">
        <v>49998</v>
      </c>
      <c r="R120" t="e">
        <v>#VALUE!</v>
      </c>
      <c r="S120">
        <v>3.5</v>
      </c>
      <c r="T120">
        <v>0</v>
      </c>
    </row>
    <row r="121" spans="1:20" x14ac:dyDescent="0.25">
      <c r="A121" t="str">
        <v>Lexus</v>
      </c>
      <c r="B121" t="str">
        <v>LS 460 Base</v>
      </c>
      <c r="C121">
        <v>2013</v>
      </c>
      <c r="D121">
        <v>160167.95415999999</v>
      </c>
      <c r="E121">
        <v>99524</v>
      </c>
      <c r="F121" t="str">
        <v>99,524 mi.</v>
      </c>
      <c r="G121" t="str">
        <v>Gasoline</v>
      </c>
      <c r="H121" t="str">
        <v>386.0HP 4.6L 8 Cylinder Engine Gasoline Fuel</v>
      </c>
      <c r="I121" t="str">
        <v>8-Speed A/T</v>
      </c>
      <c r="J121" t="str">
        <v>Gray</v>
      </c>
      <c r="K121" t="str">
        <v>Black</v>
      </c>
      <c r="L121" t="str">
        <v>At least 1 accident or damage reported</v>
      </c>
      <c r="M121">
        <v>1</v>
      </c>
      <c r="N121" t="str">
        <v>Yes</v>
      </c>
      <c r="O121" t="str">
        <v>$24,900</v>
      </c>
      <c r="P121">
        <v>21414</v>
      </c>
      <c r="Q121">
        <v>24900</v>
      </c>
      <c r="R121">
        <v>386</v>
      </c>
      <c r="S121">
        <v>4.5999999999999996</v>
      </c>
      <c r="T121">
        <v>0</v>
      </c>
    </row>
    <row r="122" spans="1:20" x14ac:dyDescent="0.25">
      <c r="A122" t="str">
        <v>Lexus</v>
      </c>
      <c r="B122" t="str">
        <v>RX 350 Base</v>
      </c>
      <c r="C122">
        <v>2013</v>
      </c>
      <c r="D122">
        <v>264736.43</v>
      </c>
      <c r="E122">
        <v>164500</v>
      </c>
      <c r="F122" t="str">
        <v>164,500 mi.</v>
      </c>
      <c r="G122" t="str">
        <v>Gasoline</v>
      </c>
      <c r="H122" t="str">
        <v>270.0HP 3.5L V6 Cylinder Engine Gasoline Fuel</v>
      </c>
      <c r="I122" t="str">
        <v>6-Speed A/T</v>
      </c>
      <c r="J122" t="str">
        <v>White</v>
      </c>
      <c r="K122" t="str">
        <v>Black</v>
      </c>
      <c r="L122" t="str">
        <v>At least 1 accident or damage reported</v>
      </c>
      <c r="M122">
        <v>1</v>
      </c>
      <c r="N122" t="str">
        <v>Yes</v>
      </c>
      <c r="O122" t="str">
        <v>$16,500</v>
      </c>
      <c r="P122">
        <v>14190</v>
      </c>
      <c r="Q122">
        <v>16500</v>
      </c>
      <c r="R122">
        <v>270</v>
      </c>
      <c r="S122">
        <v>3.5</v>
      </c>
      <c r="T122">
        <v>0</v>
      </c>
    </row>
    <row r="123" spans="1:20" x14ac:dyDescent="0.25">
      <c r="A123" t="str">
        <v>Lexus</v>
      </c>
      <c r="B123" t="str">
        <v>NX 300 Base</v>
      </c>
      <c r="C123">
        <v>2019</v>
      </c>
      <c r="D123">
        <v>40989.889799999997</v>
      </c>
      <c r="E123">
        <v>25470</v>
      </c>
      <c r="F123" t="str">
        <v>25,470 mi.</v>
      </c>
      <c r="G123" t="str">
        <v>Gasoline</v>
      </c>
      <c r="H123" t="str">
        <v>235.0HP 2.0L 4 Cylinder Engine Gasoline Fuel</v>
      </c>
      <c r="I123" t="str">
        <v>Transmission w/Dual Shift Mode</v>
      </c>
      <c r="J123" t="str">
        <v>Silver</v>
      </c>
      <c r="K123" t="str">
        <v>Red</v>
      </c>
      <c r="L123" t="str">
        <v>None reported</v>
      </c>
      <c r="M123">
        <v>0</v>
      </c>
      <c r="N123" t="str">
        <v>Yes</v>
      </c>
      <c r="O123" t="str">
        <v>$32,500</v>
      </c>
      <c r="P123">
        <v>27950</v>
      </c>
      <c r="Q123">
        <v>32500</v>
      </c>
      <c r="R123">
        <v>235</v>
      </c>
      <c r="S123">
        <v>2</v>
      </c>
      <c r="T123">
        <v>0</v>
      </c>
    </row>
    <row r="124" spans="1:20" x14ac:dyDescent="0.25">
      <c r="A124" t="str">
        <v>Lexus</v>
      </c>
      <c r="B124" t="str">
        <v>NX 300 Base</v>
      </c>
      <c r="C124">
        <v>2021</v>
      </c>
      <c r="D124">
        <v>10378.63366</v>
      </c>
      <c r="E124">
        <v>6449</v>
      </c>
      <c r="F124" t="str">
        <v>6,449 mi.</v>
      </c>
      <c r="G124" t="str">
        <v>Gasoline</v>
      </c>
      <c r="H124" t="str">
        <v>2.0L I4 16V PDI DOHC Turbo</v>
      </c>
      <c r="I124" t="str">
        <v>6-Speed Automatic</v>
      </c>
      <c r="J124" t="str">
        <v>Silver</v>
      </c>
      <c r="K124" t="str">
        <v>Black</v>
      </c>
      <c r="L124" t="str">
        <v>At least 1 accident or damage reported</v>
      </c>
      <c r="M124">
        <v>1</v>
      </c>
      <c r="N124">
        <v>0</v>
      </c>
      <c r="O124" t="str">
        <v>$35,999</v>
      </c>
      <c r="P124">
        <v>30959.14</v>
      </c>
      <c r="Q124">
        <v>35999</v>
      </c>
      <c r="R124" t="e">
        <v>#VALUE!</v>
      </c>
      <c r="S124" t="e">
        <v>#VALUE!</v>
      </c>
      <c r="T124">
        <v>0</v>
      </c>
    </row>
    <row r="125" spans="1:20" x14ac:dyDescent="0.25">
      <c r="A125" t="str">
        <v>Lexus</v>
      </c>
      <c r="B125" t="str">
        <v>SC 300 Base</v>
      </c>
      <c r="C125">
        <v>1998</v>
      </c>
      <c r="D125">
        <v>265541.09999999998</v>
      </c>
      <c r="E125">
        <v>165000</v>
      </c>
      <c r="F125" t="str">
        <v>165,000 mi.</v>
      </c>
      <c r="G125" t="str">
        <v>Gasoline</v>
      </c>
      <c r="H125" t="str">
        <v>225.0HP 3.0L Straight 6 Cylinder Engine Gasoline Fuel</v>
      </c>
      <c r="I125" t="str">
        <v>A/T</v>
      </c>
      <c r="J125" t="str">
        <v>Purple</v>
      </c>
      <c r="K125" t="str">
        <v>Beige</v>
      </c>
      <c r="L125" t="str">
        <v>None reported</v>
      </c>
      <c r="M125">
        <v>0</v>
      </c>
      <c r="N125" t="str">
        <v>Yes</v>
      </c>
      <c r="O125" t="str">
        <v>$8,700</v>
      </c>
      <c r="P125">
        <v>7482</v>
      </c>
      <c r="Q125">
        <v>8700</v>
      </c>
      <c r="R125">
        <v>225</v>
      </c>
      <c r="S125">
        <v>3</v>
      </c>
      <c r="T125">
        <v>0</v>
      </c>
    </row>
    <row r="126" spans="1:20" x14ac:dyDescent="0.25">
      <c r="A126" t="str">
        <v>Lexus</v>
      </c>
      <c r="B126" t="str">
        <v>RX 350 Base</v>
      </c>
      <c r="C126">
        <v>2021</v>
      </c>
      <c r="D126">
        <v>8111.0735999999997</v>
      </c>
      <c r="E126">
        <v>5040</v>
      </c>
      <c r="F126" t="str">
        <v>5,040 mi.</v>
      </c>
      <c r="G126" t="str">
        <v>Gasoline</v>
      </c>
      <c r="H126" t="str">
        <v>295.0HP 3.5L V6 Cylinder Engine Gasoline Fuel</v>
      </c>
      <c r="I126" t="str">
        <v>8-Speed A/T</v>
      </c>
      <c r="J126" t="str">
        <v>Beige</v>
      </c>
      <c r="K126" t="str">
        <v>Beige</v>
      </c>
      <c r="L126" t="str">
        <v>At least 1 accident or damage reported</v>
      </c>
      <c r="M126">
        <v>1</v>
      </c>
      <c r="N126" t="str">
        <v>Yes</v>
      </c>
      <c r="O126" t="str">
        <v>$48,900</v>
      </c>
      <c r="P126">
        <v>42054</v>
      </c>
      <c r="Q126">
        <v>48900</v>
      </c>
      <c r="R126">
        <v>295</v>
      </c>
      <c r="S126">
        <v>3.5</v>
      </c>
      <c r="T126">
        <v>0</v>
      </c>
    </row>
    <row r="127" spans="1:20" x14ac:dyDescent="0.25">
      <c r="A127" t="str">
        <v>Lexus</v>
      </c>
      <c r="B127" t="str">
        <v>RX 450h Base</v>
      </c>
      <c r="C127">
        <v>2013</v>
      </c>
      <c r="D127">
        <v>192726.5117</v>
      </c>
      <c r="E127">
        <v>119755</v>
      </c>
      <c r="F127" t="str">
        <v>119,755 mi.</v>
      </c>
      <c r="G127" t="str">
        <v>Hybrid</v>
      </c>
      <c r="H127" t="str">
        <v>295.0HP 3.5L V6 Cylinder Engine Gas/Electric Hybrid</v>
      </c>
      <c r="I127" t="str">
        <v>Transmission w/Dual Shift Mode</v>
      </c>
      <c r="J127" t="str">
        <v>Silver</v>
      </c>
      <c r="K127" t="str">
        <v>Black</v>
      </c>
      <c r="L127" t="str">
        <v>None reported</v>
      </c>
      <c r="M127">
        <v>0</v>
      </c>
      <c r="N127" t="str">
        <v>Yes</v>
      </c>
      <c r="O127" t="str">
        <v>$19,500</v>
      </c>
      <c r="P127">
        <v>16770</v>
      </c>
      <c r="Q127">
        <v>19500</v>
      </c>
      <c r="R127">
        <v>295</v>
      </c>
      <c r="S127">
        <v>3.5</v>
      </c>
      <c r="T127">
        <v>0</v>
      </c>
    </row>
    <row r="128" spans="1:20" x14ac:dyDescent="0.25">
      <c r="A128" t="str">
        <v>Lexus</v>
      </c>
      <c r="B128" t="str">
        <v>GX 470 Base</v>
      </c>
      <c r="C128">
        <v>2004</v>
      </c>
      <c r="D128">
        <v>346008.1</v>
      </c>
      <c r="E128">
        <v>215000</v>
      </c>
      <c r="F128" t="str">
        <v>215,000 mi.</v>
      </c>
      <c r="G128" t="str">
        <v>Gasoline</v>
      </c>
      <c r="H128" t="str">
        <v>235.0HP 4.7L 8 Cylinder Engine Gasoline Fuel</v>
      </c>
      <c r="I128" t="str">
        <v>5-Speed A/T</v>
      </c>
      <c r="J128" t="str">
        <v>White</v>
      </c>
      <c r="K128" t="str">
        <v>Beige</v>
      </c>
      <c r="L128" t="str">
        <v>At least 1 accident or damage reported</v>
      </c>
      <c r="M128">
        <v>1</v>
      </c>
      <c r="N128" t="str">
        <v>Yes</v>
      </c>
      <c r="O128" t="str">
        <v>$7,350</v>
      </c>
      <c r="P128">
        <v>6321</v>
      </c>
      <c r="Q128">
        <v>7350</v>
      </c>
      <c r="R128">
        <v>235</v>
      </c>
      <c r="S128">
        <v>4.7</v>
      </c>
      <c r="T128">
        <v>0</v>
      </c>
    </row>
    <row r="129" spans="1:20" x14ac:dyDescent="0.25">
      <c r="A129" t="str">
        <v>Lexus</v>
      </c>
      <c r="B129" t="str">
        <v>RX 300 4WD</v>
      </c>
      <c r="C129">
        <v>1999</v>
      </c>
      <c r="D129">
        <v>400859.23521999997</v>
      </c>
      <c r="E129">
        <v>249083</v>
      </c>
      <c r="F129" t="str">
        <v>249,083 mi.</v>
      </c>
      <c r="G129" t="str">
        <v>Gasoline</v>
      </c>
      <c r="H129" t="str">
        <v>220.0HP 3.0L V6 Cylinder Engine Gasoline Fuel</v>
      </c>
      <c r="I129" t="str">
        <v>A/T</v>
      </c>
      <c r="J129" t="str">
        <v>Red</v>
      </c>
      <c r="K129" t="str">
        <v>Beige</v>
      </c>
      <c r="L129" t="str">
        <v>At least 1 accident or damage reported</v>
      </c>
      <c r="M129">
        <v>1</v>
      </c>
      <c r="N129" t="str">
        <v>Yes</v>
      </c>
      <c r="O129" t="str">
        <v>$3,500</v>
      </c>
      <c r="P129">
        <v>3010</v>
      </c>
      <c r="Q129">
        <v>3500</v>
      </c>
      <c r="R129">
        <v>220</v>
      </c>
      <c r="S129">
        <v>3</v>
      </c>
      <c r="T129">
        <v>0</v>
      </c>
    </row>
    <row r="130" spans="1:20" x14ac:dyDescent="0.25">
      <c r="A130" t="str">
        <v>Lexus</v>
      </c>
      <c r="B130" t="str">
        <v>GX 470 Base</v>
      </c>
      <c r="C130">
        <v>2006</v>
      </c>
      <c r="D130">
        <v>244619.68</v>
      </c>
      <c r="E130">
        <v>152000</v>
      </c>
      <c r="F130" t="str">
        <v>152,000 mi.</v>
      </c>
      <c r="G130" t="str">
        <v>Gasoline</v>
      </c>
      <c r="H130" t="str">
        <v>263.0HP 4.7L 8 Cylinder Engine Gasoline Fuel</v>
      </c>
      <c r="I130" t="str">
        <v>A/T</v>
      </c>
      <c r="J130" t="str">
        <v>Blue</v>
      </c>
      <c r="K130" t="str">
        <v>Gray</v>
      </c>
      <c r="L130" t="str">
        <v>At least 1 accident or damage reported</v>
      </c>
      <c r="M130">
        <v>1</v>
      </c>
      <c r="N130" t="str">
        <v>Yes</v>
      </c>
      <c r="O130" t="str">
        <v>$13,995</v>
      </c>
      <c r="P130">
        <v>12035.699999999999</v>
      </c>
      <c r="Q130">
        <v>13995</v>
      </c>
      <c r="R130">
        <v>263</v>
      </c>
      <c r="S130">
        <v>4.7</v>
      </c>
      <c r="T130">
        <v>0</v>
      </c>
    </row>
    <row r="131" spans="1:20" x14ac:dyDescent="0.25">
      <c r="A131" t="str">
        <v>Lexus</v>
      </c>
      <c r="B131" t="str">
        <v>IS-F Base</v>
      </c>
      <c r="C131">
        <v>2010</v>
      </c>
      <c r="D131">
        <v>124562.916</v>
      </c>
      <c r="E131">
        <v>77400</v>
      </c>
      <c r="F131" t="str">
        <v>77,400 mi.</v>
      </c>
      <c r="G131" t="str">
        <v>Gasoline</v>
      </c>
      <c r="H131" t="str">
        <v>416.0HP 5.0L 8 Cylinder Engine Gasoline Fuel</v>
      </c>
      <c r="I131" t="str">
        <v>8-Speed A/T</v>
      </c>
      <c r="J131" t="str">
        <v>White</v>
      </c>
      <c r="K131" t="str">
        <v>Red</v>
      </c>
      <c r="L131" t="str">
        <v>At least 1 accident or damage reported</v>
      </c>
      <c r="M131">
        <v>1</v>
      </c>
      <c r="N131" t="str">
        <v>Yes</v>
      </c>
      <c r="O131" t="str">
        <v>$34,500</v>
      </c>
      <c r="P131">
        <v>29670</v>
      </c>
      <c r="Q131">
        <v>34500</v>
      </c>
      <c r="R131">
        <v>416</v>
      </c>
      <c r="S131">
        <v>5</v>
      </c>
      <c r="T131">
        <v>0</v>
      </c>
    </row>
    <row r="132" spans="1:20" x14ac:dyDescent="0.25">
      <c r="A132" t="str">
        <v>Lexus</v>
      </c>
      <c r="B132" t="str">
        <v>ES 350 Base</v>
      </c>
      <c r="C132">
        <v>2019</v>
      </c>
      <c r="D132">
        <v>80161.225399999996</v>
      </c>
      <c r="E132">
        <v>49810</v>
      </c>
      <c r="F132" t="str">
        <v>49,810 mi.</v>
      </c>
      <c r="G132" t="str">
        <v>Gasoline</v>
      </c>
      <c r="H132" t="str">
        <v>302.0HP 3.5L V6 Cylinder Engine Gasoline Fuel</v>
      </c>
      <c r="I132" t="str">
        <v>8-Speed A/T</v>
      </c>
      <c r="J132" t="str">
        <v>Gray</v>
      </c>
      <c r="K132" t="str">
        <v>Black</v>
      </c>
      <c r="L132" t="str">
        <v>At least 1 accident or damage reported</v>
      </c>
      <c r="M132">
        <v>1</v>
      </c>
      <c r="N132" t="str">
        <v>Yes</v>
      </c>
      <c r="O132" t="str">
        <v>$33,900</v>
      </c>
      <c r="P132">
        <v>29154</v>
      </c>
      <c r="Q132">
        <v>33900</v>
      </c>
      <c r="R132">
        <v>302</v>
      </c>
      <c r="S132">
        <v>3.5</v>
      </c>
      <c r="T132">
        <v>0</v>
      </c>
    </row>
    <row r="133" spans="1:20" x14ac:dyDescent="0.25">
      <c r="A133" t="str">
        <v>Lexus</v>
      </c>
      <c r="B133" t="str">
        <v>ES 250 Base</v>
      </c>
      <c r="C133">
        <v>2021</v>
      </c>
      <c r="D133">
        <v>39209.959759999998</v>
      </c>
      <c r="E133">
        <v>24364</v>
      </c>
      <c r="F133" t="str">
        <v>24,364 mi.</v>
      </c>
      <c r="G133" t="str">
        <v>Gasoline</v>
      </c>
      <c r="H133" t="str">
        <v>2.5 Liter</v>
      </c>
      <c r="I133" t="str">
        <v>Automatic</v>
      </c>
      <c r="J133" t="str">
        <v>Eminent White Pearl</v>
      </c>
      <c r="K133" t="str">
        <v>Chateau</v>
      </c>
      <c r="L133" t="str">
        <v>None reported</v>
      </c>
      <c r="M133">
        <v>0</v>
      </c>
      <c r="N133">
        <v>0</v>
      </c>
      <c r="O133" t="str">
        <v>$37,998</v>
      </c>
      <c r="P133">
        <v>32678.28</v>
      </c>
      <c r="Q133">
        <v>37998</v>
      </c>
      <c r="R133" t="e">
        <v>#VALUE!</v>
      </c>
      <c r="S133">
        <v>2.5</v>
      </c>
      <c r="T133">
        <v>0</v>
      </c>
    </row>
    <row r="134" spans="1:20" x14ac:dyDescent="0.25">
      <c r="A134" t="str">
        <v>Lexus</v>
      </c>
      <c r="B134" t="str">
        <v>LS 430 Base</v>
      </c>
      <c r="C134">
        <v>2006</v>
      </c>
      <c r="D134">
        <v>308993.27999999997</v>
      </c>
      <c r="E134">
        <v>192000</v>
      </c>
      <c r="F134" t="str">
        <v>192,000 mi.</v>
      </c>
      <c r="G134" t="str">
        <v>Gasoline</v>
      </c>
      <c r="H134" t="str">
        <v>278.0HP 4.3L 8 Cylinder Engine Gasoline Fuel</v>
      </c>
      <c r="I134" t="str">
        <v>6-Speed A/T</v>
      </c>
      <c r="J134" t="str">
        <v>Silver</v>
      </c>
      <c r="K134" t="str">
        <v>Gray</v>
      </c>
      <c r="L134" t="str">
        <v>At least 1 accident or damage reported</v>
      </c>
      <c r="M134">
        <v>1</v>
      </c>
      <c r="N134" t="str">
        <v>Yes</v>
      </c>
      <c r="O134" t="str">
        <v>$7,390</v>
      </c>
      <c r="P134">
        <v>6355.4</v>
      </c>
      <c r="Q134">
        <v>7390</v>
      </c>
      <c r="R134">
        <v>278</v>
      </c>
      <c r="S134">
        <v>4.3</v>
      </c>
      <c r="T134">
        <v>0</v>
      </c>
    </row>
    <row r="135" spans="1:20" x14ac:dyDescent="0.25">
      <c r="A135" t="str">
        <v>Lexus</v>
      </c>
      <c r="B135" t="str">
        <v>RX 350 F Sport</v>
      </c>
      <c r="C135">
        <v>2018</v>
      </c>
      <c r="D135">
        <v>42003.773999999998</v>
      </c>
      <c r="E135">
        <v>26100</v>
      </c>
      <c r="F135" t="str">
        <v>26,100 mi.</v>
      </c>
      <c r="G135" t="str">
        <v>Gasoline</v>
      </c>
      <c r="H135" t="str">
        <v>295.0HP 3.5L V6 Cylinder Engine Gasoline Fuel</v>
      </c>
      <c r="I135" t="str">
        <v>8-Speed A/T</v>
      </c>
      <c r="J135" t="str">
        <v>Gray</v>
      </c>
      <c r="K135" t="str">
        <v>Red</v>
      </c>
      <c r="L135" t="str">
        <v>None reported</v>
      </c>
      <c r="M135">
        <v>0</v>
      </c>
      <c r="N135" t="str">
        <v>Yes</v>
      </c>
      <c r="O135" t="str">
        <v>$37,899</v>
      </c>
      <c r="P135">
        <v>32593.14</v>
      </c>
      <c r="Q135">
        <v>37899</v>
      </c>
      <c r="R135">
        <v>295</v>
      </c>
      <c r="S135">
        <v>3.5</v>
      </c>
      <c r="T135">
        <v>0</v>
      </c>
    </row>
    <row r="136" spans="1:20" x14ac:dyDescent="0.25">
      <c r="A136" t="str">
        <v>Lexus</v>
      </c>
      <c r="B136" t="str">
        <v>LS 460 Base</v>
      </c>
      <c r="C136">
        <v>2014</v>
      </c>
      <c r="D136">
        <v>198360.81104</v>
      </c>
      <c r="E136">
        <v>123256</v>
      </c>
      <c r="F136" t="str">
        <v>123,256 mi.</v>
      </c>
      <c r="G136" t="str">
        <v>Gasoline</v>
      </c>
      <c r="H136" t="str">
        <v>386.0HP 4.6L 8 Cylinder Engine Gasoline Fuel</v>
      </c>
      <c r="I136" t="str">
        <v>8-Speed A/T</v>
      </c>
      <c r="J136" t="str">
        <v>White</v>
      </c>
      <c r="K136" t="str">
        <v>Beige</v>
      </c>
      <c r="L136" t="str">
        <v>None reported</v>
      </c>
      <c r="M136">
        <v>0</v>
      </c>
      <c r="N136" t="str">
        <v>Yes</v>
      </c>
      <c r="O136" t="str">
        <v>$24,995</v>
      </c>
      <c r="P136">
        <v>21495.7</v>
      </c>
      <c r="Q136">
        <v>24995</v>
      </c>
      <c r="R136">
        <v>386</v>
      </c>
      <c r="S136">
        <v>4.5999999999999996</v>
      </c>
      <c r="T136">
        <v>0</v>
      </c>
    </row>
    <row r="137" spans="1:20" x14ac:dyDescent="0.25">
      <c r="A137" t="str">
        <v>Lexus</v>
      </c>
      <c r="B137" t="str">
        <v>LS 460 Base</v>
      </c>
      <c r="C137">
        <v>2008</v>
      </c>
      <c r="D137">
        <v>162330.90711999999</v>
      </c>
      <c r="E137">
        <v>100868</v>
      </c>
      <c r="F137" t="str">
        <v>100,868 mi.</v>
      </c>
      <c r="G137" t="str">
        <v>Gasoline</v>
      </c>
      <c r="H137" t="str">
        <v>380.0HP 4.6L 8 Cylinder Engine Gasoline Fuel</v>
      </c>
      <c r="I137" t="str">
        <v>8-Speed A/T</v>
      </c>
      <c r="J137" t="str">
        <v>Black</v>
      </c>
      <c r="K137" t="str">
        <v>Beige</v>
      </c>
      <c r="L137" t="str">
        <v>None reported</v>
      </c>
      <c r="M137">
        <v>0</v>
      </c>
      <c r="N137" t="str">
        <v>Yes</v>
      </c>
      <c r="O137" t="str">
        <v>$15,397</v>
      </c>
      <c r="P137">
        <v>13241.42</v>
      </c>
      <c r="Q137">
        <v>15397</v>
      </c>
      <c r="R137">
        <v>380</v>
      </c>
      <c r="S137">
        <v>4.5999999999999996</v>
      </c>
      <c r="T137">
        <v>0</v>
      </c>
    </row>
    <row r="138" spans="1:20" x14ac:dyDescent="0.25">
      <c r="A138" t="str">
        <v>Lexus</v>
      </c>
      <c r="B138" t="str">
        <v>RX 350 Base</v>
      </c>
      <c r="C138">
        <v>2021</v>
      </c>
      <c r="D138">
        <v>33149.185319999997</v>
      </c>
      <c r="E138">
        <v>20598</v>
      </c>
      <c r="F138" t="str">
        <v>20,598 mi.</v>
      </c>
      <c r="G138" t="str">
        <v>Gasoline</v>
      </c>
      <c r="H138" t="str">
        <v>3.5L V6 24V PDI DOHC</v>
      </c>
      <c r="I138" t="str">
        <v>8-Speed Automatic</v>
      </c>
      <c r="J138" t="str">
        <v>Atomic Silver</v>
      </c>
      <c r="K138" t="str">
        <v>Gray</v>
      </c>
      <c r="L138" t="str">
        <v>At least 1 accident or damage reported</v>
      </c>
      <c r="M138">
        <v>1</v>
      </c>
      <c r="N138">
        <v>0</v>
      </c>
      <c r="O138" t="str">
        <v>$42,599</v>
      </c>
      <c r="P138">
        <v>36635.14</v>
      </c>
      <c r="Q138">
        <v>42599</v>
      </c>
      <c r="R138" t="e">
        <v>#VALUE!</v>
      </c>
      <c r="S138" t="e">
        <v>#VALUE!</v>
      </c>
      <c r="T138">
        <v>0</v>
      </c>
    </row>
    <row r="139" spans="1:20" x14ac:dyDescent="0.25">
      <c r="A139" t="str">
        <v>Lexus</v>
      </c>
      <c r="B139" t="str">
        <v>RX 350 F Sport Performance</v>
      </c>
      <c r="C139">
        <v>2020</v>
      </c>
      <c r="D139">
        <v>86502.024999999994</v>
      </c>
      <c r="E139">
        <v>53750</v>
      </c>
      <c r="F139" t="str">
        <v>53,750 mi.</v>
      </c>
      <c r="G139" t="str">
        <v>Gasoline</v>
      </c>
      <c r="H139" t="str">
        <v>295.0HP 3.5L V6 Cylinder Engine Gasoline Fuel</v>
      </c>
      <c r="I139" t="str">
        <v>A/T</v>
      </c>
      <c r="J139" t="str">
        <v>Black</v>
      </c>
      <c r="K139" t="str">
        <v>Red</v>
      </c>
      <c r="L139" t="str">
        <v>None reported</v>
      </c>
      <c r="M139">
        <v>0</v>
      </c>
      <c r="N139" t="str">
        <v>Yes</v>
      </c>
      <c r="O139" t="str">
        <v>$32,600</v>
      </c>
      <c r="P139">
        <v>28036</v>
      </c>
      <c r="Q139">
        <v>32600</v>
      </c>
      <c r="R139">
        <v>295</v>
      </c>
      <c r="S139">
        <v>3.5</v>
      </c>
      <c r="T139">
        <v>0</v>
      </c>
    </row>
    <row r="140" spans="1:20" x14ac:dyDescent="0.25">
      <c r="A140" t="str">
        <v>Lexus</v>
      </c>
      <c r="B140" t="str">
        <v>RX 350 Base</v>
      </c>
      <c r="C140">
        <v>2016</v>
      </c>
      <c r="D140">
        <v>115470.145</v>
      </c>
      <c r="E140">
        <v>71750</v>
      </c>
      <c r="F140" t="str">
        <v>71,750 mi.</v>
      </c>
      <c r="G140" t="str">
        <v>Gasoline</v>
      </c>
      <c r="H140" t="str">
        <v>295.0HP 3.5L V6 Cylinder Engine Gasoline Fuel</v>
      </c>
      <c r="I140" t="str">
        <v>8-Speed A/T</v>
      </c>
      <c r="J140" t="str">
        <v>Black</v>
      </c>
      <c r="K140" t="str">
        <v>Brown</v>
      </c>
      <c r="L140" t="str">
        <v>None reported</v>
      </c>
      <c r="M140">
        <v>0</v>
      </c>
      <c r="N140" t="str">
        <v>Yes</v>
      </c>
      <c r="O140" t="str">
        <v>$28,000</v>
      </c>
      <c r="P140">
        <v>24080</v>
      </c>
      <c r="Q140">
        <v>28000</v>
      </c>
      <c r="R140">
        <v>295</v>
      </c>
      <c r="S140">
        <v>3.5</v>
      </c>
      <c r="T140">
        <v>0</v>
      </c>
    </row>
    <row r="141" spans="1:20" x14ac:dyDescent="0.25">
      <c r="A141" t="str">
        <v>Lexus</v>
      </c>
      <c r="B141" t="str">
        <v>ES 250 Base</v>
      </c>
      <c r="C141">
        <v>2021</v>
      </c>
      <c r="D141">
        <v>28276.103800000001</v>
      </c>
      <c r="E141">
        <v>17570</v>
      </c>
      <c r="F141" t="str">
        <v>17,570 mi.</v>
      </c>
      <c r="G141" t="str">
        <v>Gasoline</v>
      </c>
      <c r="H141" t="str">
        <v>2.5 Liter</v>
      </c>
      <c r="I141" t="str">
        <v>Automatic</v>
      </c>
      <c r="J141" t="str">
        <v>Emin White</v>
      </c>
      <c r="K141" t="str">
        <v>Black</v>
      </c>
      <c r="L141" t="str">
        <v>None reported</v>
      </c>
      <c r="M141">
        <v>0</v>
      </c>
      <c r="N141">
        <v>0</v>
      </c>
      <c r="O141" t="str">
        <v>$39,998</v>
      </c>
      <c r="P141">
        <v>34398.28</v>
      </c>
      <c r="Q141">
        <v>39998</v>
      </c>
      <c r="R141" t="e">
        <v>#VALUE!</v>
      </c>
      <c r="S141">
        <v>2.5</v>
      </c>
      <c r="T141">
        <v>0</v>
      </c>
    </row>
    <row r="142" spans="1:20" x14ac:dyDescent="0.25">
      <c r="A142" t="str">
        <v>Lexus</v>
      </c>
      <c r="B142" t="str">
        <v>LS 460 Base</v>
      </c>
      <c r="C142">
        <v>2012</v>
      </c>
      <c r="D142">
        <v>321868</v>
      </c>
      <c r="E142">
        <v>200000</v>
      </c>
      <c r="F142" t="str">
        <v>200,000 mi.</v>
      </c>
      <c r="G142" t="str">
        <v>Gasoline</v>
      </c>
      <c r="H142" t="str">
        <v>380.0HP 4.6L 8 Cylinder Engine Gasoline Fuel</v>
      </c>
      <c r="I142" t="str">
        <v>Transmission w/Dual Shift Mode</v>
      </c>
      <c r="J142" t="str">
        <v>White</v>
      </c>
      <c r="K142" t="str">
        <v>Beige</v>
      </c>
      <c r="L142" t="str">
        <v>At least 1 accident or damage reported</v>
      </c>
      <c r="M142">
        <v>1</v>
      </c>
      <c r="N142" t="str">
        <v>Yes</v>
      </c>
      <c r="O142" t="str">
        <v>$9,995</v>
      </c>
      <c r="P142">
        <v>8595.7000000000007</v>
      </c>
      <c r="Q142">
        <v>9995</v>
      </c>
      <c r="R142">
        <v>380</v>
      </c>
      <c r="S142">
        <v>4.5999999999999996</v>
      </c>
      <c r="T142">
        <v>0</v>
      </c>
    </row>
    <row r="143" spans="1:20" x14ac:dyDescent="0.25">
      <c r="A143" t="str">
        <v>Lexus</v>
      </c>
      <c r="B143" t="str">
        <v>RX 350 Base</v>
      </c>
      <c r="C143">
        <v>2021</v>
      </c>
      <c r="D143">
        <v>49504.907740000002</v>
      </c>
      <c r="E143">
        <v>30761</v>
      </c>
      <c r="F143" t="str">
        <v>30,761 mi.</v>
      </c>
      <c r="G143" t="str">
        <v>Gasoline</v>
      </c>
      <c r="H143" t="str">
        <v>3.5L V6 24V PDI DOHC</v>
      </c>
      <c r="I143" t="str">
        <v>8-Speed Automatic</v>
      </c>
      <c r="J143" t="str">
        <v>Eminent White Pearl</v>
      </c>
      <c r="K143" t="str">
        <v>Black</v>
      </c>
      <c r="L143" t="str">
        <v>None reported</v>
      </c>
      <c r="M143">
        <v>0</v>
      </c>
      <c r="N143">
        <v>0</v>
      </c>
      <c r="O143" t="str">
        <v>$44,950</v>
      </c>
      <c r="P143">
        <v>38657</v>
      </c>
      <c r="Q143">
        <v>44950</v>
      </c>
      <c r="R143" t="e">
        <v>#VALUE!</v>
      </c>
      <c r="S143" t="e">
        <v>#VALUE!</v>
      </c>
      <c r="T143">
        <v>0</v>
      </c>
    </row>
    <row r="144" spans="1:20" x14ac:dyDescent="0.25">
      <c r="A144" t="str">
        <v>Lexus</v>
      </c>
      <c r="B144" t="str">
        <v>GX 470 Base</v>
      </c>
      <c r="C144">
        <v>2007</v>
      </c>
      <c r="D144">
        <v>187649.04399999999</v>
      </c>
      <c r="E144">
        <v>116600</v>
      </c>
      <c r="F144" t="str">
        <v>116,600 mi.</v>
      </c>
      <c r="G144" t="str">
        <v>Gasoline</v>
      </c>
      <c r="H144" t="str">
        <v>263.0HP 4.7L 8 Cylinder Engine Gasoline Fuel</v>
      </c>
      <c r="I144" t="str">
        <v>5-Speed A/T</v>
      </c>
      <c r="J144" t="str">
        <v>White</v>
      </c>
      <c r="K144" t="str">
        <v>Gray</v>
      </c>
      <c r="L144" t="str">
        <v>None reported</v>
      </c>
      <c r="M144">
        <v>0</v>
      </c>
      <c r="N144" t="str">
        <v>Yes</v>
      </c>
      <c r="O144" t="str">
        <v>$19,975</v>
      </c>
      <c r="P144">
        <v>17178.5</v>
      </c>
      <c r="Q144">
        <v>19975</v>
      </c>
      <c r="R144">
        <v>263</v>
      </c>
      <c r="S144">
        <v>4.7</v>
      </c>
      <c r="T144">
        <v>0</v>
      </c>
    </row>
    <row r="145" spans="1:20" x14ac:dyDescent="0.25">
      <c r="A145" t="str">
        <v>Lexus</v>
      </c>
      <c r="B145" t="str">
        <v>GX 460 Luxury</v>
      </c>
      <c r="C145">
        <v>2021</v>
      </c>
      <c r="D145">
        <v>28501.411400000001</v>
      </c>
      <c r="E145">
        <v>17710</v>
      </c>
      <c r="F145" t="str">
        <v>17,710 mi.</v>
      </c>
      <c r="G145" t="str">
        <v>Gasoline</v>
      </c>
      <c r="H145" t="str">
        <v>301.0HP 4.6L 8 Cylinder Engine Gasoline Fuel</v>
      </c>
      <c r="I145" t="str">
        <v>A/T</v>
      </c>
      <c r="J145" t="str">
        <v>White</v>
      </c>
      <c r="K145" t="str">
        <v>Red</v>
      </c>
      <c r="L145" t="str">
        <v>None reported</v>
      </c>
      <c r="M145">
        <v>0</v>
      </c>
      <c r="N145" t="str">
        <v>Yes</v>
      </c>
      <c r="O145" t="str">
        <v>$59,000</v>
      </c>
      <c r="P145">
        <v>50740</v>
      </c>
      <c r="Q145">
        <v>59000</v>
      </c>
      <c r="R145">
        <v>301</v>
      </c>
      <c r="S145">
        <v>4.5999999999999996</v>
      </c>
      <c r="T145">
        <v>0</v>
      </c>
    </row>
    <row r="146" spans="1:20" x14ac:dyDescent="0.25">
      <c r="A146" t="str">
        <v>Lexus</v>
      </c>
      <c r="B146" t="str">
        <v>NX 200t Base</v>
      </c>
      <c r="C146">
        <v>2015</v>
      </c>
      <c r="D146">
        <v>199960.495</v>
      </c>
      <c r="E146">
        <v>124250</v>
      </c>
      <c r="F146" t="str">
        <v>124,250 mi.</v>
      </c>
      <c r="G146" t="str">
        <v>Gasoline</v>
      </c>
      <c r="H146" t="str">
        <v>235.0HP 2.0L 4 Cylinder Engine Gasoline Fuel</v>
      </c>
      <c r="I146" t="str">
        <v>A/T</v>
      </c>
      <c r="J146" t="str">
        <v>Gray</v>
      </c>
      <c r="K146" t="str">
        <v>Orange</v>
      </c>
      <c r="L146" t="str">
        <v>At least 1 accident or damage reported</v>
      </c>
      <c r="M146">
        <v>1</v>
      </c>
      <c r="N146" t="str">
        <v>Yes</v>
      </c>
      <c r="O146" t="str">
        <v>$17,900</v>
      </c>
      <c r="P146">
        <v>15394</v>
      </c>
      <c r="Q146">
        <v>17900</v>
      </c>
      <c r="R146">
        <v>235</v>
      </c>
      <c r="S146">
        <v>2</v>
      </c>
      <c r="T146">
        <v>0</v>
      </c>
    </row>
    <row r="147" spans="1:20" x14ac:dyDescent="0.25">
      <c r="A147" t="str">
        <v>Lexus</v>
      </c>
      <c r="B147" t="str">
        <v>GX 460 Base</v>
      </c>
      <c r="C147">
        <v>2018</v>
      </c>
      <c r="D147">
        <v>120700.5</v>
      </c>
      <c r="E147">
        <v>75000</v>
      </c>
      <c r="F147" t="str">
        <v>75,000 mi.</v>
      </c>
      <c r="G147" t="str">
        <v>Gasoline</v>
      </c>
      <c r="H147" t="str">
        <v>301.0HP 4.6L 8 Cylinder Engine Gasoline Fuel</v>
      </c>
      <c r="I147" t="str">
        <v>6-Speed A/T</v>
      </c>
      <c r="J147" t="str">
        <v>White</v>
      </c>
      <c r="K147" t="str">
        <v>Beige</v>
      </c>
      <c r="L147" t="str">
        <v>At least 1 accident or damage reported</v>
      </c>
      <c r="M147">
        <v>1</v>
      </c>
      <c r="N147" t="str">
        <v>Yes</v>
      </c>
      <c r="O147" t="str">
        <v>$38,095</v>
      </c>
      <c r="P147">
        <v>32761.7</v>
      </c>
      <c r="Q147">
        <v>38095</v>
      </c>
      <c r="R147">
        <v>301</v>
      </c>
      <c r="S147">
        <v>4.5999999999999996</v>
      </c>
      <c r="T147">
        <v>0</v>
      </c>
    </row>
    <row r="148" spans="1:20" x14ac:dyDescent="0.25">
      <c r="A148" t="str">
        <v>Lexus</v>
      </c>
      <c r="B148" t="str">
        <v>NX 350h Premium</v>
      </c>
      <c r="C148">
        <v>2024</v>
      </c>
      <c r="D148">
        <v>482.80200000000002</v>
      </c>
      <c r="E148">
        <v>300</v>
      </c>
      <c r="F148" t="str">
        <v>300 mi.</v>
      </c>
      <c r="G148" t="str">
        <v>Hybrid</v>
      </c>
      <c r="H148" t="str">
        <v>240.0HP 2.5L 4 Cylinder Engine Gas/Electric Hybrid</v>
      </c>
      <c r="I148" t="str">
        <v>A/T</v>
      </c>
      <c r="J148" t="str">
        <v>Black</v>
      </c>
      <c r="K148" t="str">
        <v>Black</v>
      </c>
      <c r="L148" t="str">
        <v>None reported</v>
      </c>
      <c r="M148">
        <v>0</v>
      </c>
      <c r="N148" t="str">
        <v>Yes</v>
      </c>
      <c r="O148" t="str">
        <v>$50,999</v>
      </c>
      <c r="P148">
        <v>43859.14</v>
      </c>
      <c r="Q148">
        <v>50999</v>
      </c>
      <c r="R148">
        <v>240</v>
      </c>
      <c r="S148">
        <v>2.5</v>
      </c>
      <c r="T148">
        <v>0</v>
      </c>
    </row>
    <row r="149" spans="1:20" x14ac:dyDescent="0.25">
      <c r="A149" t="str">
        <v>Lexus</v>
      </c>
      <c r="B149" t="str">
        <v>GX 460 Base</v>
      </c>
      <c r="C149">
        <v>2010</v>
      </c>
      <c r="D149">
        <v>156262.08598</v>
      </c>
      <c r="E149">
        <v>97097</v>
      </c>
      <c r="F149" t="str">
        <v>97,097 mi.</v>
      </c>
      <c r="G149" t="str">
        <v>Gasoline</v>
      </c>
      <c r="H149" t="str">
        <v>301.0HP 4.6L 8 Cylinder Engine Gasoline Fuel</v>
      </c>
      <c r="I149" t="str">
        <v>A/T</v>
      </c>
      <c r="J149" t="str">
        <v>Red</v>
      </c>
      <c r="K149" t="str">
        <v>Beige</v>
      </c>
      <c r="L149" t="str">
        <v>At least 1 accident or damage reported</v>
      </c>
      <c r="M149">
        <v>1</v>
      </c>
      <c r="N149" t="str">
        <v>Yes</v>
      </c>
      <c r="O149" t="str">
        <v>$22,000</v>
      </c>
      <c r="P149">
        <v>18920</v>
      </c>
      <c r="Q149">
        <v>22000</v>
      </c>
      <c r="R149">
        <v>301</v>
      </c>
      <c r="S149">
        <v>4.5999999999999996</v>
      </c>
      <c r="T149">
        <v>0</v>
      </c>
    </row>
    <row r="150" spans="1:20" x14ac:dyDescent="0.25">
      <c r="A150" t="str">
        <v>Lexus</v>
      </c>
      <c r="B150" t="str">
        <v>RX 330 Base</v>
      </c>
      <c r="C150">
        <v>2006</v>
      </c>
      <c r="D150">
        <v>177429.73499999999</v>
      </c>
      <c r="E150">
        <v>110250</v>
      </c>
      <c r="F150" t="str">
        <v>110,250 mi.</v>
      </c>
      <c r="G150" t="str">
        <v>Gasoline</v>
      </c>
      <c r="H150" t="str">
        <v>230.0HP 3.3L V6 Cylinder Engine Gasoline Fuel</v>
      </c>
      <c r="I150" t="str">
        <v>A/T</v>
      </c>
      <c r="J150" t="str">
        <v>White</v>
      </c>
      <c r="K150" t="str">
        <v>Beige</v>
      </c>
      <c r="L150" t="str">
        <v>None reported</v>
      </c>
      <c r="M150">
        <v>0</v>
      </c>
      <c r="N150" t="str">
        <v>Yes</v>
      </c>
      <c r="O150" t="str">
        <v>$11,000</v>
      </c>
      <c r="P150">
        <v>9460</v>
      </c>
      <c r="Q150">
        <v>11000</v>
      </c>
      <c r="R150">
        <v>230</v>
      </c>
      <c r="S150">
        <v>3.3</v>
      </c>
      <c r="T150">
        <v>0</v>
      </c>
    </row>
    <row r="151" spans="1:20" x14ac:dyDescent="0.25">
      <c r="A151" t="str">
        <v>Lexus</v>
      </c>
      <c r="B151" t="str">
        <v>RX 350 Base</v>
      </c>
      <c r="C151">
        <v>2017</v>
      </c>
      <c r="D151">
        <v>167155.70843999999</v>
      </c>
      <c r="E151">
        <v>103866</v>
      </c>
      <c r="F151" t="str">
        <v>103,866 mi.</v>
      </c>
      <c r="G151" t="str">
        <v>Gasoline</v>
      </c>
      <c r="H151" t="str">
        <v>295.0HP 3.5L V6 Cylinder Engine Gasoline Fuel</v>
      </c>
      <c r="I151" t="str">
        <v>8-Speed A/T</v>
      </c>
      <c r="J151" t="str">
        <v>Beige</v>
      </c>
      <c r="K151" t="str">
        <v>Beige</v>
      </c>
      <c r="L151" t="str">
        <v>At least 1 accident or damage reported</v>
      </c>
      <c r="M151">
        <v>1</v>
      </c>
      <c r="N151" t="str">
        <v>Yes</v>
      </c>
      <c r="O151" t="str">
        <v>$24,700</v>
      </c>
      <c r="P151">
        <v>21242</v>
      </c>
      <c r="Q151">
        <v>24700</v>
      </c>
      <c r="R151">
        <v>295</v>
      </c>
      <c r="S151">
        <v>3.5</v>
      </c>
      <c r="T151">
        <v>0</v>
      </c>
    </row>
    <row r="152" spans="1:20" x14ac:dyDescent="0.25">
      <c r="A152" t="str">
        <v>Lexus</v>
      </c>
      <c r="B152" t="str">
        <v>GX 470 Base</v>
      </c>
      <c r="C152">
        <v>2005</v>
      </c>
      <c r="D152">
        <v>318649.32</v>
      </c>
      <c r="E152">
        <v>198000</v>
      </c>
      <c r="F152" t="str">
        <v>198,000 mi.</v>
      </c>
      <c r="G152" t="str">
        <v>Gasoline</v>
      </c>
      <c r="H152" t="str">
        <v>270.0HP 4.7L 8 Cylinder Engine Gasoline Fuel</v>
      </c>
      <c r="I152" t="str">
        <v>5-Speed A/T</v>
      </c>
      <c r="J152" t="str">
        <v>Gray</v>
      </c>
      <c r="K152" t="str">
        <v>Gray</v>
      </c>
      <c r="L152" t="str">
        <v>At least 1 accident or damage reported</v>
      </c>
      <c r="M152">
        <v>1</v>
      </c>
      <c r="N152" t="str">
        <v>Yes</v>
      </c>
      <c r="O152" t="str">
        <v>$15,500</v>
      </c>
      <c r="P152">
        <v>13330</v>
      </c>
      <c r="Q152">
        <v>15500</v>
      </c>
      <c r="R152">
        <v>270</v>
      </c>
      <c r="S152">
        <v>4.7</v>
      </c>
      <c r="T152">
        <v>0</v>
      </c>
    </row>
    <row r="153" spans="1:20" x14ac:dyDescent="0.25">
      <c r="A153" t="str">
        <v>Lexus</v>
      </c>
      <c r="B153" t="str">
        <v>IS 350 Base</v>
      </c>
      <c r="C153">
        <v>2007</v>
      </c>
      <c r="D153">
        <v>165762.01999999999</v>
      </c>
      <c r="E153">
        <v>103000</v>
      </c>
      <c r="F153" t="str">
        <v>103,000 mi.</v>
      </c>
      <c r="G153" t="str">
        <v>Gasoline</v>
      </c>
      <c r="H153" t="str">
        <v>306.0HP 3.5L V6 Cylinder Engine Gasoline Fuel</v>
      </c>
      <c r="I153" t="str">
        <v>6-Speed A/T</v>
      </c>
      <c r="J153" t="str">
        <v>Red</v>
      </c>
      <c r="K153" t="str">
        <v>Beige</v>
      </c>
      <c r="L153" t="str">
        <v>At least 1 accident or damage reported</v>
      </c>
      <c r="M153">
        <v>1</v>
      </c>
      <c r="N153" t="str">
        <v>Yes</v>
      </c>
      <c r="O153" t="str">
        <v>$12,900</v>
      </c>
      <c r="P153">
        <v>11094</v>
      </c>
      <c r="Q153">
        <v>12900</v>
      </c>
      <c r="R153">
        <v>306</v>
      </c>
      <c r="S153">
        <v>3.5</v>
      </c>
      <c r="T153">
        <v>0</v>
      </c>
    </row>
    <row r="154" spans="1:20" x14ac:dyDescent="0.25">
      <c r="A154" t="str">
        <v>Lexus</v>
      </c>
      <c r="B154" t="str">
        <v>LS 460 L</v>
      </c>
      <c r="C154">
        <v>2008</v>
      </c>
      <c r="D154">
        <v>160934</v>
      </c>
      <c r="E154">
        <v>100000</v>
      </c>
      <c r="F154" t="str">
        <v>100,000 mi.</v>
      </c>
      <c r="G154" t="str">
        <v>Gasoline</v>
      </c>
      <c r="H154" t="str">
        <v>380.0HP 4.6L 8 Cylinder Engine Gasoline Fuel</v>
      </c>
      <c r="I154" t="str">
        <v>A/T</v>
      </c>
      <c r="J154" t="str">
        <v>Black</v>
      </c>
      <c r="K154" t="str">
        <v>Black</v>
      </c>
      <c r="L154" t="str">
        <v>At least 1 accident or damage reported</v>
      </c>
      <c r="M154">
        <v>1</v>
      </c>
      <c r="N154" t="str">
        <v>Yes</v>
      </c>
      <c r="O154" t="str">
        <v>$11,500</v>
      </c>
      <c r="P154">
        <v>9890</v>
      </c>
      <c r="Q154">
        <v>11500</v>
      </c>
      <c r="R154">
        <v>380</v>
      </c>
      <c r="S154">
        <v>4.5999999999999996</v>
      </c>
      <c r="T154">
        <v>0</v>
      </c>
    </row>
    <row r="155" spans="1:20" x14ac:dyDescent="0.25">
      <c r="A155" t="str">
        <v>Lexus</v>
      </c>
      <c r="B155" t="str">
        <v>RX 450h F Sport Handling</v>
      </c>
      <c r="C155">
        <v>2022</v>
      </c>
      <c r="D155">
        <v>2574.944</v>
      </c>
      <c r="E155">
        <v>1600</v>
      </c>
      <c r="F155" t="str">
        <v>1,600 mi.</v>
      </c>
      <c r="G155" t="str">
        <v>Hybrid</v>
      </c>
      <c r="H155" t="str">
        <v>308.0HP 3.5L V6 Cylinder Engine Gas/Electric Hybrid</v>
      </c>
      <c r="I155" t="str">
        <v>A/T</v>
      </c>
      <c r="J155" t="str">
        <v>White</v>
      </c>
      <c r="K155" t="str">
        <v>Black</v>
      </c>
      <c r="L155" t="str">
        <v>None reported</v>
      </c>
      <c r="M155">
        <v>0</v>
      </c>
      <c r="N155" t="str">
        <v>Yes</v>
      </c>
      <c r="O155" t="str">
        <v>$59,000</v>
      </c>
      <c r="P155">
        <v>50740</v>
      </c>
      <c r="Q155">
        <v>59000</v>
      </c>
      <c r="R155">
        <v>308</v>
      </c>
      <c r="S155">
        <v>3.5</v>
      </c>
      <c r="T155">
        <v>0</v>
      </c>
    </row>
    <row r="156" spans="1:20" x14ac:dyDescent="0.25">
      <c r="A156" t="str">
        <v>Lexus</v>
      </c>
      <c r="B156" t="str">
        <v>IS-F Base</v>
      </c>
      <c r="C156">
        <v>2008</v>
      </c>
      <c r="D156">
        <v>181855.42</v>
      </c>
      <c r="E156">
        <v>113000</v>
      </c>
      <c r="F156" t="str">
        <v>113,000 mi.</v>
      </c>
      <c r="G156" t="str">
        <v>Gasoline</v>
      </c>
      <c r="H156" t="str">
        <v>416.0HP 5.0L 8 Cylinder Engine Gasoline Fuel</v>
      </c>
      <c r="I156" t="str">
        <v>8-Speed A/T</v>
      </c>
      <c r="J156" t="str">
        <v>Black</v>
      </c>
      <c r="K156" t="str">
        <v>Black</v>
      </c>
      <c r="L156" t="str">
        <v>At least 1 accident or damage reported</v>
      </c>
      <c r="M156">
        <v>1</v>
      </c>
      <c r="N156" t="str">
        <v>Yes</v>
      </c>
      <c r="O156" t="str">
        <v>$34,000</v>
      </c>
      <c r="P156">
        <v>29240</v>
      </c>
      <c r="Q156">
        <v>34000</v>
      </c>
      <c r="R156">
        <v>416</v>
      </c>
      <c r="S156">
        <v>5</v>
      </c>
      <c r="T156">
        <v>0</v>
      </c>
    </row>
    <row r="157" spans="1:20" x14ac:dyDescent="0.25">
      <c r="A157" t="str">
        <v>Lexus</v>
      </c>
      <c r="B157" t="str">
        <v>ES 350 Base</v>
      </c>
      <c r="C157">
        <v>2019</v>
      </c>
      <c r="D157">
        <v>62764.26</v>
      </c>
      <c r="E157">
        <v>39000</v>
      </c>
      <c r="F157" t="str">
        <v>39,000 mi.</v>
      </c>
      <c r="G157" t="str">
        <v>Gasoline</v>
      </c>
      <c r="H157" t="str">
        <v>302.0HP 3.5L V6 Cylinder Engine Gasoline Fuel</v>
      </c>
      <c r="I157" t="str">
        <v>Transmission w/Dual Shift Mode</v>
      </c>
      <c r="J157" t="str">
        <v>Black</v>
      </c>
      <c r="K157" t="str">
        <v>Red</v>
      </c>
      <c r="L157" t="str">
        <v>At least 1 accident or damage reported</v>
      </c>
      <c r="M157">
        <v>1</v>
      </c>
      <c r="N157" t="str">
        <v>Yes</v>
      </c>
      <c r="O157" t="str">
        <v>$34,000</v>
      </c>
      <c r="P157">
        <v>29240</v>
      </c>
      <c r="Q157">
        <v>34000</v>
      </c>
      <c r="R157">
        <v>302</v>
      </c>
      <c r="S157">
        <v>3.5</v>
      </c>
      <c r="T157">
        <v>0</v>
      </c>
    </row>
    <row r="158" spans="1:20" x14ac:dyDescent="0.25">
      <c r="A158" t="str">
        <v>Lexus</v>
      </c>
      <c r="B158" t="str">
        <v>LS 430 Base</v>
      </c>
      <c r="C158">
        <v>2006</v>
      </c>
      <c r="D158">
        <v>273587.8</v>
      </c>
      <c r="E158">
        <v>170000</v>
      </c>
      <c r="F158" t="str">
        <v>170,000 mi.</v>
      </c>
      <c r="G158" t="str">
        <v>Gasoline</v>
      </c>
      <c r="H158" t="str">
        <v>278.0HP 4.3L 8 Cylinder Engine Gasoline Fuel</v>
      </c>
      <c r="I158" t="str">
        <v>A/T</v>
      </c>
      <c r="J158" t="str">
        <v>Silver</v>
      </c>
      <c r="K158" t="str">
        <v>Gray</v>
      </c>
      <c r="L158" t="str">
        <v>None reported</v>
      </c>
      <c r="M158">
        <v>0</v>
      </c>
      <c r="N158" t="str">
        <v>Yes</v>
      </c>
      <c r="O158" t="str">
        <v>$7,500</v>
      </c>
      <c r="P158">
        <v>6450</v>
      </c>
      <c r="Q158">
        <v>7500</v>
      </c>
      <c r="R158">
        <v>278</v>
      </c>
      <c r="S158">
        <v>4.3</v>
      </c>
      <c r="T158">
        <v>0</v>
      </c>
    </row>
    <row r="159" spans="1:20" x14ac:dyDescent="0.25">
      <c r="A159" t="str">
        <v>Lexus</v>
      </c>
      <c r="B159" t="str">
        <v>ES 300h Base</v>
      </c>
      <c r="C159">
        <v>2018</v>
      </c>
      <c r="D159">
        <v>162330.90711999999</v>
      </c>
      <c r="E159">
        <v>100868</v>
      </c>
      <c r="F159" t="str">
        <v>100,868 mi.</v>
      </c>
      <c r="G159" t="str">
        <v>Hybrid</v>
      </c>
      <c r="H159" t="str">
        <v>200.0HP 2.5L 4 Cylinder Engine Gas/Electric Hybrid</v>
      </c>
      <c r="I159" t="str">
        <v>CVT Transmission</v>
      </c>
      <c r="J159" t="str">
        <v>White</v>
      </c>
      <c r="K159" t="str">
        <v>Beige</v>
      </c>
      <c r="L159" t="str">
        <v>At least 1 accident or damage reported</v>
      </c>
      <c r="M159">
        <v>1</v>
      </c>
      <c r="N159" t="str">
        <v>Yes</v>
      </c>
      <c r="O159" t="str">
        <v>$23,400</v>
      </c>
      <c r="P159">
        <v>20124</v>
      </c>
      <c r="Q159">
        <v>23400</v>
      </c>
      <c r="R159">
        <v>200</v>
      </c>
      <c r="S159">
        <v>2.5</v>
      </c>
      <c r="T159">
        <v>0</v>
      </c>
    </row>
    <row r="160" spans="1:20" x14ac:dyDescent="0.25">
      <c r="A160" t="str">
        <v>Lexus</v>
      </c>
      <c r="B160" t="str">
        <v>NX 200t Base</v>
      </c>
      <c r="C160">
        <v>2016</v>
      </c>
      <c r="D160">
        <v>134218.95600000001</v>
      </c>
      <c r="E160">
        <v>83400</v>
      </c>
      <c r="F160" t="str">
        <v>83,400 mi.</v>
      </c>
      <c r="G160" t="str">
        <v>Gasoline</v>
      </c>
      <c r="H160" t="str">
        <v>235.0HP 2.0L 4 Cylinder Engine Gasoline Fuel</v>
      </c>
      <c r="I160" t="str">
        <v>A/T</v>
      </c>
      <c r="J160" t="str">
        <v>Blue</v>
      </c>
      <c r="K160" t="str">
        <v>Brown</v>
      </c>
      <c r="L160" t="str">
        <v>At least 1 accident or damage reported</v>
      </c>
      <c r="M160">
        <v>1</v>
      </c>
      <c r="N160" t="str">
        <v>Yes</v>
      </c>
      <c r="O160" t="str">
        <v>$22,495</v>
      </c>
      <c r="P160">
        <v>19345.7</v>
      </c>
      <c r="Q160">
        <v>22495</v>
      </c>
      <c r="R160">
        <v>235</v>
      </c>
      <c r="S160">
        <v>2</v>
      </c>
      <c r="T160">
        <v>0</v>
      </c>
    </row>
    <row r="161" spans="1:20" x14ac:dyDescent="0.25">
      <c r="A161" t="str">
        <v>Lexus</v>
      </c>
      <c r="B161" t="str">
        <v>GX 460 Base</v>
      </c>
      <c r="C161">
        <v>2012</v>
      </c>
      <c r="D161">
        <v>268759.77999999997</v>
      </c>
      <c r="E161">
        <v>167000</v>
      </c>
      <c r="F161" t="str">
        <v>167,000 mi.</v>
      </c>
      <c r="G161" t="str">
        <v>Gasoline</v>
      </c>
      <c r="H161" t="str">
        <v>301.0HP 4.6L 8 Cylinder Engine Gasoline Fuel</v>
      </c>
      <c r="I161" t="str">
        <v>A/T</v>
      </c>
      <c r="J161" t="str">
        <v>Black</v>
      </c>
      <c r="K161" t="str">
        <v>Beige</v>
      </c>
      <c r="L161" t="str">
        <v>At least 1 accident or damage reported</v>
      </c>
      <c r="M161">
        <v>1</v>
      </c>
      <c r="N161" t="str">
        <v>Yes</v>
      </c>
      <c r="O161" t="str">
        <v>$19,470</v>
      </c>
      <c r="P161">
        <v>16744.2</v>
      </c>
      <c r="Q161">
        <v>19470</v>
      </c>
      <c r="R161">
        <v>301</v>
      </c>
      <c r="S161">
        <v>4.5999999999999996</v>
      </c>
      <c r="T161">
        <v>0</v>
      </c>
    </row>
    <row r="162" spans="1:20" x14ac:dyDescent="0.25">
      <c r="A162" t="str">
        <v>Lexus</v>
      </c>
      <c r="B162" t="str">
        <v>CT 200h Premium</v>
      </c>
      <c r="C162">
        <v>2014</v>
      </c>
      <c r="D162">
        <v>202002.74746000001</v>
      </c>
      <c r="E162">
        <v>125519</v>
      </c>
      <c r="F162" t="str">
        <v>125,519 mi.</v>
      </c>
      <c r="G162" t="str">
        <v>Hybrid</v>
      </c>
      <c r="H162" t="str">
        <v>134.0HP 1.8L 4 Cylinder Engine Gas/Electric Hybrid</v>
      </c>
      <c r="I162" t="str">
        <v>CVT Transmission</v>
      </c>
      <c r="J162" t="str">
        <v>Black</v>
      </c>
      <c r="K162" t="str">
        <v>Black</v>
      </c>
      <c r="L162" t="str">
        <v>At least 1 accident or damage reported</v>
      </c>
      <c r="M162">
        <v>1</v>
      </c>
      <c r="N162" t="str">
        <v>Yes</v>
      </c>
      <c r="O162" t="str">
        <v>$16,000</v>
      </c>
      <c r="P162">
        <v>13760</v>
      </c>
      <c r="Q162">
        <v>16000</v>
      </c>
      <c r="R162">
        <v>134</v>
      </c>
      <c r="S162">
        <v>1.8</v>
      </c>
      <c r="T162">
        <v>0</v>
      </c>
    </row>
    <row r="163" spans="1:20" x14ac:dyDescent="0.25">
      <c r="A163" t="str">
        <v>Lexus</v>
      </c>
      <c r="B163" t="str">
        <v>IS 250 Base</v>
      </c>
      <c r="C163">
        <v>2010</v>
      </c>
      <c r="D163">
        <v>213559.41800000001</v>
      </c>
      <c r="E163">
        <v>132700</v>
      </c>
      <c r="F163" t="str">
        <v>132,700 mi.</v>
      </c>
      <c r="G163" t="str">
        <v>Gasoline</v>
      </c>
      <c r="H163" t="str">
        <v>204.0HP 2.5L V6 Cylinder Engine Gasoline Fuel</v>
      </c>
      <c r="I163" t="str">
        <v>A/T</v>
      </c>
      <c r="J163" t="str">
        <v>Black</v>
      </c>
      <c r="K163" t="str">
        <v>Black</v>
      </c>
      <c r="L163" t="str">
        <v>At least 1 accident or damage reported</v>
      </c>
      <c r="M163">
        <v>1</v>
      </c>
      <c r="N163" t="str">
        <v>Yes</v>
      </c>
      <c r="O163" t="str">
        <v>$10,700</v>
      </c>
      <c r="P163">
        <v>9202</v>
      </c>
      <c r="Q163">
        <v>10700</v>
      </c>
      <c r="R163">
        <v>204</v>
      </c>
      <c r="S163">
        <v>2.5</v>
      </c>
      <c r="T163">
        <v>0</v>
      </c>
    </row>
    <row r="164" spans="1:20" x14ac:dyDescent="0.25">
      <c r="A164" t="str">
        <v>Lexus</v>
      </c>
      <c r="B164" t="str">
        <v>CT 200h Base</v>
      </c>
      <c r="C164">
        <v>2016</v>
      </c>
      <c r="D164">
        <v>63971.264999999999</v>
      </c>
      <c r="E164">
        <v>39750</v>
      </c>
      <c r="F164" t="str">
        <v>39,750 mi.</v>
      </c>
      <c r="G164" t="str">
        <v>Hybrid</v>
      </c>
      <c r="H164" t="str">
        <v>134.0HP 1.8L 4 Cylinder Engine Gas/Electric Hybrid</v>
      </c>
      <c r="I164" t="str">
        <v>A/T</v>
      </c>
      <c r="J164" t="str">
        <v>Black</v>
      </c>
      <c r="K164" t="str">
        <v>Black</v>
      </c>
      <c r="L164" t="str">
        <v>None reported</v>
      </c>
      <c r="M164">
        <v>0</v>
      </c>
      <c r="N164" t="str">
        <v>Yes</v>
      </c>
      <c r="O164" t="str">
        <v>$21,995</v>
      </c>
      <c r="P164">
        <v>18915.7</v>
      </c>
      <c r="Q164">
        <v>21995</v>
      </c>
      <c r="R164">
        <v>134</v>
      </c>
      <c r="S164">
        <v>1.8</v>
      </c>
      <c r="T1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86FF-2E81-454F-8AE1-ABDAB4F15E05}">
  <dimension ref="A1:T376"/>
  <sheetViews>
    <sheetView workbookViewId="0">
      <selection sqref="A1:S1"/>
    </sheetView>
  </sheetViews>
  <sheetFormatPr baseColWidth="10" defaultRowHeight="15" x14ac:dyDescent="0.25"/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tr" cm="1">
        <f t="array" ref="A2:T376">_xlfn._xlws.FILTER(used_cars!A2:T4010,used_cars!A2:A4010="BMW")</f>
        <v>BMW</v>
      </c>
      <c r="B2" t="str">
        <v>740 iL</v>
      </c>
      <c r="C2">
        <v>2001</v>
      </c>
      <c r="D2">
        <v>389460.27999999997</v>
      </c>
      <c r="E2">
        <v>242000</v>
      </c>
      <c r="F2" t="str">
        <v>242,000 mi.</v>
      </c>
      <c r="G2" t="str">
        <v>Gasoline</v>
      </c>
      <c r="H2" t="str">
        <v>282.0HP 4.4L 8 Cylinder Engine Gasoline Fuel</v>
      </c>
      <c r="I2" t="str">
        <v>A/T</v>
      </c>
      <c r="J2" t="str">
        <v>Green</v>
      </c>
      <c r="K2" t="str">
        <v>Green</v>
      </c>
      <c r="L2" t="str">
        <v>None reported</v>
      </c>
      <c r="M2">
        <v>0</v>
      </c>
      <c r="N2" t="str">
        <v>Yes</v>
      </c>
      <c r="O2" t="str">
        <v>$7,300</v>
      </c>
      <c r="P2">
        <v>6278</v>
      </c>
      <c r="Q2">
        <v>7300</v>
      </c>
      <c r="R2">
        <v>282</v>
      </c>
      <c r="S2">
        <v>4.4000000000000004</v>
      </c>
      <c r="T2">
        <v>0</v>
      </c>
    </row>
    <row r="3" spans="1:20" x14ac:dyDescent="0.25">
      <c r="A3" t="str">
        <v>BMW</v>
      </c>
      <c r="B3" t="str">
        <v>440 Gran Coupe 440i xDrive</v>
      </c>
      <c r="C3">
        <v>2020</v>
      </c>
      <c r="D3">
        <v>41826.746599999999</v>
      </c>
      <c r="E3">
        <v>25990</v>
      </c>
      <c r="F3" t="str">
        <v>25,990 mi.</v>
      </c>
      <c r="G3" t="str">
        <v>Gasoline</v>
      </c>
      <c r="H3" t="str">
        <v>3.0 Liter Turbo</v>
      </c>
      <c r="I3" t="str">
        <v>Automatic</v>
      </c>
      <c r="J3" t="str">
        <v>White</v>
      </c>
      <c r="K3" t="str">
        <v>Beige</v>
      </c>
      <c r="L3" t="str">
        <v>None reported</v>
      </c>
      <c r="M3">
        <v>0</v>
      </c>
      <c r="N3">
        <v>0</v>
      </c>
      <c r="O3" t="str">
        <v>$38,598</v>
      </c>
      <c r="P3">
        <v>33194.28</v>
      </c>
      <c r="Q3">
        <v>38598</v>
      </c>
      <c r="R3" t="e">
        <v>#VALUE!</v>
      </c>
      <c r="S3">
        <v>3</v>
      </c>
      <c r="T3">
        <v>0</v>
      </c>
    </row>
    <row r="4" spans="1:20" x14ac:dyDescent="0.25">
      <c r="A4" t="str">
        <v>BMW</v>
      </c>
      <c r="B4" t="str">
        <v>650 Gran Coupe i xDrive</v>
      </c>
      <c r="C4">
        <v>2015</v>
      </c>
      <c r="D4">
        <v>111044.46</v>
      </c>
      <c r="E4">
        <v>69000</v>
      </c>
      <c r="F4" t="str">
        <v>69,000 mi.</v>
      </c>
      <c r="G4" t="str">
        <v>Gasoline</v>
      </c>
      <c r="H4" t="str">
        <v>445.0HP 4.4L 8 Cylinder Engine Gasoline Fuel</v>
      </c>
      <c r="I4" t="str">
        <v>8-Speed A/T</v>
      </c>
      <c r="J4" t="str">
        <v>Gray</v>
      </c>
      <c r="K4" t="str">
        <v>Black</v>
      </c>
      <c r="L4" t="str">
        <v>None reported</v>
      </c>
      <c r="M4">
        <v>0</v>
      </c>
      <c r="N4" t="str">
        <v>Yes</v>
      </c>
      <c r="O4" t="str">
        <v>$25,700</v>
      </c>
      <c r="P4">
        <v>22102</v>
      </c>
      <c r="Q4">
        <v>25700</v>
      </c>
      <c r="R4">
        <v>445</v>
      </c>
      <c r="S4">
        <v>4.4000000000000004</v>
      </c>
      <c r="T4">
        <v>0</v>
      </c>
    </row>
    <row r="5" spans="1:20" x14ac:dyDescent="0.25">
      <c r="A5" t="str">
        <v>BMW</v>
      </c>
      <c r="B5" t="str">
        <v>i3 120Ah w/Range Extender</v>
      </c>
      <c r="C5">
        <v>2020</v>
      </c>
      <c r="D5">
        <v>56383.226900000001</v>
      </c>
      <c r="E5">
        <v>35035</v>
      </c>
      <c r="F5" t="str">
        <v>35,035 mi.</v>
      </c>
      <c r="G5" t="str">
        <v>Hybrid</v>
      </c>
      <c r="H5" t="str">
        <v>120 AH</v>
      </c>
      <c r="I5" t="str">
        <v>Automatic</v>
      </c>
      <c r="J5" t="str">
        <v>Black</v>
      </c>
      <c r="K5" t="str">
        <v>Black</v>
      </c>
      <c r="L5" t="str">
        <v>None reported</v>
      </c>
      <c r="M5">
        <v>0</v>
      </c>
      <c r="N5">
        <v>0</v>
      </c>
      <c r="O5" t="str">
        <v>$24,998</v>
      </c>
      <c r="P5">
        <v>21498.28</v>
      </c>
      <c r="Q5">
        <v>24998</v>
      </c>
      <c r="R5" t="e">
        <v>#VALUE!</v>
      </c>
      <c r="S5" t="e">
        <v>#VALUE!</v>
      </c>
      <c r="T5">
        <v>0</v>
      </c>
    </row>
    <row r="6" spans="1:20" x14ac:dyDescent="0.25">
      <c r="A6" t="str">
        <v>BMW</v>
      </c>
      <c r="B6" t="str">
        <v>340 i</v>
      </c>
      <c r="C6">
        <v>2018</v>
      </c>
      <c r="D6">
        <v>71230.997740000006</v>
      </c>
      <c r="E6">
        <v>44261</v>
      </c>
      <c r="F6" t="str">
        <v>44,261 mi.</v>
      </c>
      <c r="G6" t="str">
        <v>Gasoline</v>
      </c>
      <c r="H6" t="str">
        <v>3.0 Liter Turbo</v>
      </c>
      <c r="I6" t="str">
        <v>Automatic</v>
      </c>
      <c r="J6" t="str">
        <v>Gray</v>
      </c>
      <c r="K6" t="str">
        <v>Black</v>
      </c>
      <c r="L6" t="str">
        <v>None reported</v>
      </c>
      <c r="M6">
        <v>0</v>
      </c>
      <c r="N6">
        <v>0</v>
      </c>
      <c r="O6" t="str">
        <v>$33,598</v>
      </c>
      <c r="P6">
        <v>28894.28</v>
      </c>
      <c r="Q6">
        <v>33598</v>
      </c>
      <c r="R6" t="e">
        <v>#VALUE!</v>
      </c>
      <c r="S6">
        <v>3</v>
      </c>
      <c r="T6">
        <v>0</v>
      </c>
    </row>
    <row r="7" spans="1:20" x14ac:dyDescent="0.25">
      <c r="A7" t="str">
        <v>BMW</v>
      </c>
      <c r="B7" t="str">
        <v>Z4 sDrive28i</v>
      </c>
      <c r="C7">
        <v>2014</v>
      </c>
      <c r="D7">
        <v>112653.8</v>
      </c>
      <c r="E7">
        <v>70000</v>
      </c>
      <c r="F7" t="str">
        <v>70,000 mi.</v>
      </c>
      <c r="G7" t="str">
        <v>Gasoline</v>
      </c>
      <c r="H7" t="str">
        <v>240.0HP 2.0L 4 Cylinder Engine Gasoline Fuel</v>
      </c>
      <c r="I7" t="str">
        <v>A/T</v>
      </c>
      <c r="J7" t="str">
        <v>White</v>
      </c>
      <c r="K7" t="str">
        <v>Beige</v>
      </c>
      <c r="L7" t="str">
        <v>At least 1 accident or damage reported</v>
      </c>
      <c r="M7">
        <v>1</v>
      </c>
      <c r="N7" t="str">
        <v>Yes</v>
      </c>
      <c r="O7" t="str">
        <v>$20,000</v>
      </c>
      <c r="P7">
        <v>17200</v>
      </c>
      <c r="Q7">
        <v>20000</v>
      </c>
      <c r="R7">
        <v>240</v>
      </c>
      <c r="S7">
        <v>2</v>
      </c>
      <c r="T7">
        <v>0</v>
      </c>
    </row>
    <row r="8" spans="1:20" x14ac:dyDescent="0.25">
      <c r="A8" t="str">
        <v>BMW</v>
      </c>
      <c r="B8" t="str">
        <v>M850 i xDrive</v>
      </c>
      <c r="C8">
        <v>2019</v>
      </c>
      <c r="D8">
        <v>16011.32366</v>
      </c>
      <c r="E8">
        <v>9949</v>
      </c>
      <c r="F8" t="str">
        <v>9,949 mi.</v>
      </c>
      <c r="G8" t="str">
        <v>Gasoline</v>
      </c>
      <c r="H8" t="str">
        <v>4.4 Liter DOHC Twin Turbo</v>
      </c>
      <c r="I8" t="str">
        <v>Automatic</v>
      </c>
      <c r="J8" t="str">
        <v>Blue</v>
      </c>
      <c r="K8" t="str">
        <v>Black</v>
      </c>
      <c r="L8" t="str">
        <v>None reported</v>
      </c>
      <c r="M8">
        <v>0</v>
      </c>
      <c r="N8">
        <v>0</v>
      </c>
      <c r="O8" t="str">
        <v>$75,798</v>
      </c>
      <c r="P8">
        <v>65186.28</v>
      </c>
      <c r="Q8">
        <v>75798</v>
      </c>
      <c r="R8" t="e">
        <v>#VALUE!</v>
      </c>
      <c r="S8">
        <v>4.4000000000000004</v>
      </c>
      <c r="T8">
        <v>0</v>
      </c>
    </row>
    <row r="9" spans="1:20" x14ac:dyDescent="0.25">
      <c r="A9" t="str">
        <v>BMW</v>
      </c>
      <c r="B9" t="str">
        <v>X4 M40i</v>
      </c>
      <c r="C9">
        <v>2023</v>
      </c>
      <c r="D9">
        <v>13679.39</v>
      </c>
      <c r="E9">
        <v>8500</v>
      </c>
      <c r="F9" t="str">
        <v>8,500 mi.</v>
      </c>
      <c r="G9" t="str">
        <v>Hybrid</v>
      </c>
      <c r="H9" t="str">
        <v>382.0HP 3.0L Straight 6 Cylinder Engine Gasoline/Mild Electric Hybrid</v>
      </c>
      <c r="I9" t="str">
        <v>Transmission w/Dual Shift Mode</v>
      </c>
      <c r="J9" t="str">
        <v>Gray</v>
      </c>
      <c r="K9" t="str">
        <v>Beige</v>
      </c>
      <c r="L9" t="str">
        <v>None reported</v>
      </c>
      <c r="M9">
        <v>0</v>
      </c>
      <c r="N9" t="str">
        <v>Yes</v>
      </c>
      <c r="O9" t="str">
        <v>$67,900</v>
      </c>
      <c r="P9">
        <v>58394</v>
      </c>
      <c r="Q9">
        <v>67900</v>
      </c>
      <c r="R9">
        <v>382</v>
      </c>
      <c r="S9">
        <v>3</v>
      </c>
      <c r="T9">
        <v>0</v>
      </c>
    </row>
    <row r="10" spans="1:20" x14ac:dyDescent="0.25">
      <c r="A10" t="str">
        <v>BMW</v>
      </c>
      <c r="B10" t="str">
        <v>M4 CS</v>
      </c>
      <c r="C10">
        <v>2019</v>
      </c>
      <c r="D10">
        <v>30688.50446</v>
      </c>
      <c r="E10">
        <v>19069</v>
      </c>
      <c r="F10" t="str">
        <v>19,069 mi.</v>
      </c>
      <c r="G10" t="str">
        <v>Gasoline</v>
      </c>
      <c r="H10" t="str">
        <v>3.0 Liter DOHC Turbo</v>
      </c>
      <c r="I10" t="str">
        <v>Automatic</v>
      </c>
      <c r="J10" t="str">
        <v>Alpine White</v>
      </c>
      <c r="K10" t="str">
        <v>Anthracite</v>
      </c>
      <c r="L10" t="str">
        <v>None reported</v>
      </c>
      <c r="M10">
        <v>0</v>
      </c>
      <c r="N10">
        <v>0</v>
      </c>
      <c r="O10" t="str">
        <v>$69,998</v>
      </c>
      <c r="P10">
        <v>60198.28</v>
      </c>
      <c r="Q10">
        <v>69998</v>
      </c>
      <c r="R10" t="e">
        <v>#VALUE!</v>
      </c>
      <c r="S10">
        <v>3</v>
      </c>
      <c r="T10">
        <v>0</v>
      </c>
    </row>
    <row r="11" spans="1:20" x14ac:dyDescent="0.25">
      <c r="A11" t="str">
        <v>BMW</v>
      </c>
      <c r="B11" t="str">
        <v>M4 Base</v>
      </c>
      <c r="C11">
        <v>2019</v>
      </c>
      <c r="D11">
        <v>93019.851999999999</v>
      </c>
      <c r="E11">
        <v>57800</v>
      </c>
      <c r="F11" t="str">
        <v>57,800 mi.</v>
      </c>
      <c r="G11" t="str">
        <v>Gasoline</v>
      </c>
      <c r="H11" t="str">
        <v>425.0HP 3.0L Straight 6 Cylinder Engine Gasoline Fuel</v>
      </c>
      <c r="I11" t="str">
        <v>Transmission w/Dual Shift Mode</v>
      </c>
      <c r="J11" t="str">
        <v>Black</v>
      </c>
      <c r="K11" t="str">
        <v>Red</v>
      </c>
      <c r="L11" t="str">
        <v>None reported</v>
      </c>
      <c r="M11">
        <v>0</v>
      </c>
      <c r="N11" t="str">
        <v>Yes</v>
      </c>
      <c r="O11" t="str">
        <v>$55,999</v>
      </c>
      <c r="P11">
        <v>48159.14</v>
      </c>
      <c r="Q11">
        <v>55999</v>
      </c>
      <c r="R11">
        <v>425</v>
      </c>
      <c r="S11">
        <v>3</v>
      </c>
      <c r="T11">
        <v>0</v>
      </c>
    </row>
    <row r="12" spans="1:20" x14ac:dyDescent="0.25">
      <c r="A12" t="str">
        <v>BMW</v>
      </c>
      <c r="B12" t="str">
        <v>740 Li</v>
      </c>
      <c r="C12">
        <v>2012</v>
      </c>
      <c r="D12">
        <v>137199.45368000001</v>
      </c>
      <c r="E12">
        <v>85252</v>
      </c>
      <c r="F12" t="str">
        <v>85,252 mi.</v>
      </c>
      <c r="G12" t="str">
        <v>Gasoline</v>
      </c>
      <c r="H12" t="str">
        <v>326.0HP 3.0L Straight 6 Cylinder Engine Gasoline Fuel</v>
      </c>
      <c r="I12" t="str">
        <v>6-Speed A/T</v>
      </c>
      <c r="J12" t="str">
        <v>Black</v>
      </c>
      <c r="K12" t="str">
        <v>Black</v>
      </c>
      <c r="L12" t="str">
        <v>None reported</v>
      </c>
      <c r="M12">
        <v>0</v>
      </c>
      <c r="N12" t="str">
        <v>Yes</v>
      </c>
      <c r="O12" t="str">
        <v>$18,500</v>
      </c>
      <c r="P12">
        <v>15910</v>
      </c>
      <c r="Q12">
        <v>18500</v>
      </c>
      <c r="R12">
        <v>326</v>
      </c>
      <c r="S12">
        <v>3</v>
      </c>
      <c r="T12">
        <v>0</v>
      </c>
    </row>
    <row r="13" spans="1:20" x14ac:dyDescent="0.25">
      <c r="A13" t="str">
        <v>BMW</v>
      </c>
      <c r="B13" t="str">
        <v>M6 Base</v>
      </c>
      <c r="C13">
        <v>2016</v>
      </c>
      <c r="D13">
        <v>41038.17</v>
      </c>
      <c r="E13">
        <v>25500</v>
      </c>
      <c r="F13" t="str">
        <v>25,500 mi.</v>
      </c>
      <c r="G13" t="str">
        <v>Gasoline</v>
      </c>
      <c r="H13" t="str">
        <v>560.0HP 4.4L 8 Cylinder Engine Gasoline Fuel</v>
      </c>
      <c r="I13" t="str">
        <v>7-Speed A/T</v>
      </c>
      <c r="J13" t="str">
        <v>White</v>
      </c>
      <c r="K13" t="str">
        <v>Black</v>
      </c>
      <c r="L13" t="str">
        <v>None reported</v>
      </c>
      <c r="M13">
        <v>0</v>
      </c>
      <c r="N13" t="str">
        <v>Yes</v>
      </c>
      <c r="O13" t="str">
        <v>$55,000</v>
      </c>
      <c r="P13">
        <v>47300</v>
      </c>
      <c r="Q13">
        <v>55000</v>
      </c>
      <c r="R13">
        <v>560</v>
      </c>
      <c r="S13">
        <v>4.4000000000000004</v>
      </c>
      <c r="T13">
        <v>0</v>
      </c>
    </row>
    <row r="14" spans="1:20" x14ac:dyDescent="0.25">
      <c r="A14" t="str">
        <v>BMW</v>
      </c>
      <c r="B14" t="str">
        <v>435 Gran Coupe i</v>
      </c>
      <c r="C14">
        <v>2016</v>
      </c>
      <c r="D14">
        <v>122324.32406</v>
      </c>
      <c r="E14">
        <v>76009</v>
      </c>
      <c r="F14" t="str">
        <v>76,009 mi.</v>
      </c>
      <c r="G14" t="str">
        <v>Gasoline</v>
      </c>
      <c r="H14" t="str">
        <v>300.0HP 3.0L Straight 6 Cylinder Engine Gasoline Fuel</v>
      </c>
      <c r="I14" t="str">
        <v>8-Speed A/T</v>
      </c>
      <c r="J14" t="str">
        <v>White</v>
      </c>
      <c r="K14" t="str">
        <v>Beige</v>
      </c>
      <c r="L14" t="str">
        <v>None reported</v>
      </c>
      <c r="M14">
        <v>0</v>
      </c>
      <c r="N14" t="str">
        <v>Yes</v>
      </c>
      <c r="O14" t="str">
        <v>$24,950</v>
      </c>
      <c r="P14">
        <v>21457</v>
      </c>
      <c r="Q14">
        <v>24950</v>
      </c>
      <c r="R14">
        <v>300</v>
      </c>
      <c r="S14">
        <v>3</v>
      </c>
      <c r="T14">
        <v>0</v>
      </c>
    </row>
    <row r="15" spans="1:20" x14ac:dyDescent="0.25">
      <c r="A15" t="str">
        <v>BMW</v>
      </c>
      <c r="B15" t="str">
        <v>525 i</v>
      </c>
      <c r="C15">
        <v>2005</v>
      </c>
      <c r="D15">
        <v>147125.8628</v>
      </c>
      <c r="E15">
        <v>91420</v>
      </c>
      <c r="F15" t="str">
        <v>91,420 mi.</v>
      </c>
      <c r="G15" t="str">
        <v>Gasoline</v>
      </c>
      <c r="H15" t="str">
        <v>215.0HP 2.5L Straight 6 Cylinder Engine Gasoline Fuel</v>
      </c>
      <c r="I15" t="str">
        <v>6-Speed A/T</v>
      </c>
      <c r="J15" t="str">
        <v>Black</v>
      </c>
      <c r="K15" t="str">
        <v>Black</v>
      </c>
      <c r="L15" t="str">
        <v>None reported</v>
      </c>
      <c r="M15">
        <v>0</v>
      </c>
      <c r="N15" t="str">
        <v>Yes</v>
      </c>
      <c r="O15" t="str">
        <v>$8,900</v>
      </c>
      <c r="P15">
        <v>7654</v>
      </c>
      <c r="Q15">
        <v>8900</v>
      </c>
      <c r="R15">
        <v>215</v>
      </c>
      <c r="S15">
        <v>2.5</v>
      </c>
      <c r="T15">
        <v>0</v>
      </c>
    </row>
    <row r="16" spans="1:20" x14ac:dyDescent="0.25">
      <c r="A16" t="str">
        <v>BMW</v>
      </c>
      <c r="B16" t="str">
        <v>i8 Base</v>
      </c>
      <c r="C16">
        <v>2019</v>
      </c>
      <c r="D16">
        <v>66787.61</v>
      </c>
      <c r="E16">
        <v>41500</v>
      </c>
      <c r="F16" t="str">
        <v>41,500 mi.</v>
      </c>
      <c r="G16" t="str">
        <v>Plug-In Hybrid</v>
      </c>
      <c r="H16" t="str">
        <v>369.0HP 1.5L 3 Cylinder Engine Plug-In Electric/Gas</v>
      </c>
      <c r="I16" t="str">
        <v>Transmission w/Dual Shift Mode</v>
      </c>
      <c r="J16" t="str">
        <v>White</v>
      </c>
      <c r="K16" t="str">
        <v>Black</v>
      </c>
      <c r="L16" t="str">
        <v>None reported</v>
      </c>
      <c r="M16">
        <v>0</v>
      </c>
      <c r="N16" t="str">
        <v>Yes</v>
      </c>
      <c r="O16" t="str">
        <v>$86,000</v>
      </c>
      <c r="P16">
        <v>73960</v>
      </c>
      <c r="Q16">
        <v>86000</v>
      </c>
      <c r="R16">
        <v>369</v>
      </c>
      <c r="S16">
        <v>1.5</v>
      </c>
      <c r="T16">
        <v>0</v>
      </c>
    </row>
    <row r="17" spans="1:20" x14ac:dyDescent="0.25">
      <c r="A17" t="str">
        <v>BMW</v>
      </c>
      <c r="B17" t="str">
        <v>540 i xDrive</v>
      </c>
      <c r="C17">
        <v>2020</v>
      </c>
      <c r="D17">
        <v>43706.455719999998</v>
      </c>
      <c r="E17">
        <v>27158</v>
      </c>
      <c r="F17" t="str">
        <v>27,158 mi.</v>
      </c>
      <c r="G17" t="str">
        <v>Gasoline</v>
      </c>
      <c r="H17" t="str">
        <v>2.0 Liter Turbo</v>
      </c>
      <c r="I17" t="str">
        <v>Automatic</v>
      </c>
      <c r="J17" t="str">
        <v>Imperial Blue Metallic</v>
      </c>
      <c r="K17" t="str">
        <v>Canberra Beige/Black</v>
      </c>
      <c r="L17" t="str">
        <v>None reported</v>
      </c>
      <c r="M17">
        <v>0</v>
      </c>
      <c r="N17">
        <v>0</v>
      </c>
      <c r="O17" t="str">
        <v>$39,998</v>
      </c>
      <c r="P17">
        <v>34398.28</v>
      </c>
      <c r="Q17">
        <v>39998</v>
      </c>
      <c r="R17" t="e">
        <v>#VALUE!</v>
      </c>
      <c r="S17">
        <v>2</v>
      </c>
      <c r="T17">
        <v>0</v>
      </c>
    </row>
    <row r="18" spans="1:20" x14ac:dyDescent="0.25">
      <c r="A18" t="str">
        <v>BMW</v>
      </c>
      <c r="B18" t="str">
        <v>Z4 sDrive28i</v>
      </c>
      <c r="C18">
        <v>2014</v>
      </c>
      <c r="D18">
        <v>59243.024080000003</v>
      </c>
      <c r="E18">
        <v>36812</v>
      </c>
      <c r="F18" t="str">
        <v>36,812 mi.</v>
      </c>
      <c r="G18" t="str">
        <v>Gasoline</v>
      </c>
      <c r="H18" t="str">
        <v>240.0HP 2.0L 4 Cylinder Engine Gasoline Fuel</v>
      </c>
      <c r="I18" t="str">
        <v>Transmission w/Dual Shift Mode</v>
      </c>
      <c r="J18" t="str">
        <v>White</v>
      </c>
      <c r="K18" t="str">
        <v>Beige</v>
      </c>
      <c r="L18" t="str">
        <v>None reported</v>
      </c>
      <c r="M18">
        <v>0</v>
      </c>
      <c r="N18" t="str">
        <v>Yes</v>
      </c>
      <c r="O18" t="str">
        <v>$27,000</v>
      </c>
      <c r="P18">
        <v>23220</v>
      </c>
      <c r="Q18">
        <v>27000</v>
      </c>
      <c r="R18">
        <v>240</v>
      </c>
      <c r="S18">
        <v>2</v>
      </c>
      <c r="T18">
        <v>0</v>
      </c>
    </row>
    <row r="19" spans="1:20" x14ac:dyDescent="0.25">
      <c r="A19" t="str">
        <v>BMW</v>
      </c>
      <c r="B19" t="str">
        <v>750 750i xDrive</v>
      </c>
      <c r="C19">
        <v>2021</v>
      </c>
      <c r="D19">
        <v>17569.164779999999</v>
      </c>
      <c r="E19">
        <v>10917</v>
      </c>
      <c r="F19" t="str">
        <v>10,917 mi.</v>
      </c>
      <c r="G19" t="str">
        <v>Gasoline</v>
      </c>
      <c r="H19" t="str">
        <v>4.4 Liter Twin Turbo</v>
      </c>
      <c r="I19" t="str">
        <v>Automatic</v>
      </c>
      <c r="J19" t="str">
        <v>Black</v>
      </c>
      <c r="K19" t="str">
        <v>Black</v>
      </c>
      <c r="L19" t="str">
        <v>None reported</v>
      </c>
      <c r="M19">
        <v>0</v>
      </c>
      <c r="N19">
        <v>0</v>
      </c>
      <c r="O19" t="str">
        <v>$73,998</v>
      </c>
      <c r="P19">
        <v>63638.28</v>
      </c>
      <c r="Q19">
        <v>73998</v>
      </c>
      <c r="R19" t="e">
        <v>#VALUE!</v>
      </c>
      <c r="S19">
        <v>4.4000000000000004</v>
      </c>
      <c r="T19">
        <v>0</v>
      </c>
    </row>
    <row r="20" spans="1:20" x14ac:dyDescent="0.25">
      <c r="A20" t="str">
        <v>BMW</v>
      </c>
      <c r="B20" t="str">
        <v>650 Gran Coupe i xDrive</v>
      </c>
      <c r="C20">
        <v>2015</v>
      </c>
      <c r="D20">
        <v>65982.94</v>
      </c>
      <c r="E20">
        <v>41000</v>
      </c>
      <c r="F20" t="str">
        <v>41,000 mi.</v>
      </c>
      <c r="G20" t="str">
        <v>Gasoline</v>
      </c>
      <c r="H20" t="str">
        <v>445.0HP 4.4L 8 Cylinder Engine Gasoline Fuel</v>
      </c>
      <c r="I20" t="str">
        <v>8-Speed A/T</v>
      </c>
      <c r="J20" t="str">
        <v>Black</v>
      </c>
      <c r="K20" t="str">
        <v>Black</v>
      </c>
      <c r="L20" t="str">
        <v>None reported</v>
      </c>
      <c r="M20">
        <v>0</v>
      </c>
      <c r="N20" t="str">
        <v>Yes</v>
      </c>
      <c r="O20" t="str">
        <v>$30,000</v>
      </c>
      <c r="P20">
        <v>25800</v>
      </c>
      <c r="Q20">
        <v>30000</v>
      </c>
      <c r="R20">
        <v>445</v>
      </c>
      <c r="S20">
        <v>4.4000000000000004</v>
      </c>
      <c r="T20">
        <v>0</v>
      </c>
    </row>
    <row r="21" spans="1:20" x14ac:dyDescent="0.25">
      <c r="A21" t="str">
        <v>BMW</v>
      </c>
      <c r="B21" t="str">
        <v>X7 xDrive40i</v>
      </c>
      <c r="C21">
        <v>2019</v>
      </c>
      <c r="D21">
        <v>56726.016320000002</v>
      </c>
      <c r="E21">
        <v>35248</v>
      </c>
      <c r="F21" t="str">
        <v>35,248 mi.</v>
      </c>
      <c r="G21" t="str">
        <v>Gasoline</v>
      </c>
      <c r="H21" t="str">
        <v>3.0 Liter Twin Turbo</v>
      </c>
      <c r="I21" t="str">
        <v>Automatic</v>
      </c>
      <c r="J21" t="str">
        <v>Arctic Gray Metallic</v>
      </c>
      <c r="K21" t="str">
        <v>Black</v>
      </c>
      <c r="L21" t="str">
        <v>None reported</v>
      </c>
      <c r="M21">
        <v>0</v>
      </c>
      <c r="N21">
        <v>0</v>
      </c>
      <c r="O21" t="str">
        <v>$53,998</v>
      </c>
      <c r="P21">
        <v>46438.28</v>
      </c>
      <c r="Q21">
        <v>53998</v>
      </c>
      <c r="R21" t="e">
        <v>#VALUE!</v>
      </c>
      <c r="S21">
        <v>3</v>
      </c>
      <c r="T21">
        <v>0</v>
      </c>
    </row>
    <row r="22" spans="1:20" x14ac:dyDescent="0.25">
      <c r="A22" t="str">
        <v>BMW</v>
      </c>
      <c r="B22" t="str">
        <v>M5 Base</v>
      </c>
      <c r="C22">
        <v>2013</v>
      </c>
      <c r="D22">
        <v>138403.24</v>
      </c>
      <c r="E22">
        <v>86000</v>
      </c>
      <c r="F22" t="str">
        <v>86,000 mi.</v>
      </c>
      <c r="G22" t="str">
        <v>Gasoline</v>
      </c>
      <c r="H22" t="str">
        <v>560.0HP 4.4L 8 Cylinder Engine Gasoline Fuel</v>
      </c>
      <c r="I22" t="str">
        <v>Transmission w/Dual Shift Mode</v>
      </c>
      <c r="J22" t="str">
        <v>Blue</v>
      </c>
      <c r="K22" t="str">
        <v>White</v>
      </c>
      <c r="L22" t="str">
        <v>None reported</v>
      </c>
      <c r="M22">
        <v>0</v>
      </c>
      <c r="N22" t="str">
        <v>Yes</v>
      </c>
      <c r="O22" t="str">
        <v>$32,000</v>
      </c>
      <c r="P22">
        <v>27520</v>
      </c>
      <c r="Q22">
        <v>32000</v>
      </c>
      <c r="R22">
        <v>560</v>
      </c>
      <c r="S22">
        <v>4.4000000000000004</v>
      </c>
      <c r="T22">
        <v>0</v>
      </c>
    </row>
    <row r="23" spans="1:20" x14ac:dyDescent="0.25">
      <c r="A23" t="str">
        <v>BMW</v>
      </c>
      <c r="B23" t="str">
        <v>X5 3.0i</v>
      </c>
      <c r="C23">
        <v>2004</v>
      </c>
      <c r="D23">
        <v>225307.6</v>
      </c>
      <c r="E23">
        <v>140000</v>
      </c>
      <c r="F23" t="str">
        <v>140,000 mi.</v>
      </c>
      <c r="G23" t="str">
        <v>Gasoline</v>
      </c>
      <c r="H23" t="str">
        <v>225.0HP 3.0L Straight 6 Cylinder Engine Gasoline Fuel</v>
      </c>
      <c r="I23" t="str">
        <v>Transmission w/Dual Shift Mode</v>
      </c>
      <c r="J23" t="str">
        <v>Black</v>
      </c>
      <c r="K23" t="str">
        <v>Beige</v>
      </c>
      <c r="L23" t="str">
        <v>None reported</v>
      </c>
      <c r="M23">
        <v>0</v>
      </c>
      <c r="N23" t="str">
        <v>Yes</v>
      </c>
      <c r="O23" t="str">
        <v>$6,730</v>
      </c>
      <c r="P23">
        <v>5787.8</v>
      </c>
      <c r="Q23">
        <v>6730</v>
      </c>
      <c r="R23">
        <v>225</v>
      </c>
      <c r="S23">
        <v>3</v>
      </c>
      <c r="T23">
        <v>0</v>
      </c>
    </row>
    <row r="24" spans="1:20" x14ac:dyDescent="0.25">
      <c r="A24" t="str">
        <v>BMW</v>
      </c>
      <c r="B24" t="str">
        <v>440 Gran Coupe i</v>
      </c>
      <c r="C24">
        <v>2018</v>
      </c>
      <c r="D24">
        <v>63247.061999999998</v>
      </c>
      <c r="E24">
        <v>39300</v>
      </c>
      <c r="F24" t="str">
        <v>39,300 mi.</v>
      </c>
      <c r="G24" t="str">
        <v>Gasoline</v>
      </c>
      <c r="H24" t="str">
        <v>320.0HP 3.0L Straight 6 Cylinder Engine Gasoline Fuel</v>
      </c>
      <c r="I24" t="str">
        <v>8-Speed A/T</v>
      </c>
      <c r="J24" t="str">
        <v>White</v>
      </c>
      <c r="K24" t="str">
        <v>Beige</v>
      </c>
      <c r="L24" t="str">
        <v>At least 1 accident or damage reported</v>
      </c>
      <c r="M24">
        <v>1</v>
      </c>
      <c r="N24" t="str">
        <v>Yes</v>
      </c>
      <c r="O24" t="str">
        <v>$31,750</v>
      </c>
      <c r="P24">
        <v>27305</v>
      </c>
      <c r="Q24">
        <v>31750</v>
      </c>
      <c r="R24">
        <v>320</v>
      </c>
      <c r="S24">
        <v>3</v>
      </c>
      <c r="T24">
        <v>0</v>
      </c>
    </row>
    <row r="25" spans="1:20" x14ac:dyDescent="0.25">
      <c r="A25" t="str">
        <v>BMW</v>
      </c>
      <c r="B25" t="str">
        <v>M6 Base</v>
      </c>
      <c r="C25">
        <v>2016</v>
      </c>
      <c r="D25">
        <v>73707.771999999997</v>
      </c>
      <c r="E25">
        <v>45800</v>
      </c>
      <c r="F25" t="str">
        <v>45,800 mi.</v>
      </c>
      <c r="G25" t="str">
        <v>Gasoline</v>
      </c>
      <c r="H25" t="str">
        <v>560.0HP 4.4L 8 Cylinder Engine Gasoline Fuel</v>
      </c>
      <c r="I25" t="str">
        <v>7-Speed A/T</v>
      </c>
      <c r="J25" t="str">
        <v>Gold</v>
      </c>
      <c r="K25" t="str">
        <v>Black</v>
      </c>
      <c r="L25">
        <v>0</v>
      </c>
      <c r="M25">
        <v>0</v>
      </c>
      <c r="N25">
        <v>0</v>
      </c>
      <c r="O25" t="str">
        <v>$36,800</v>
      </c>
      <c r="P25">
        <v>31648</v>
      </c>
      <c r="Q25">
        <v>36800</v>
      </c>
      <c r="R25">
        <v>560</v>
      </c>
      <c r="S25">
        <v>4.4000000000000004</v>
      </c>
      <c r="T25">
        <v>0</v>
      </c>
    </row>
    <row r="26" spans="1:20" x14ac:dyDescent="0.25">
      <c r="A26" t="str">
        <v>BMW</v>
      </c>
      <c r="B26" t="str">
        <v>X6 sDrive35i</v>
      </c>
      <c r="C26">
        <v>2016</v>
      </c>
      <c r="D26">
        <v>113590.43588</v>
      </c>
      <c r="E26">
        <v>70582</v>
      </c>
      <c r="F26" t="str">
        <v>70,582 mi.</v>
      </c>
      <c r="G26" t="str">
        <v>Gasoline</v>
      </c>
      <c r="H26" t="str">
        <v>300.0HP 3.0L Straight 6 Cylinder Engine Gasoline Fuel</v>
      </c>
      <c r="I26" t="str">
        <v>8-Speed A/T</v>
      </c>
      <c r="J26" t="str">
        <v>Black</v>
      </c>
      <c r="K26" t="str">
        <v>White</v>
      </c>
      <c r="L26" t="str">
        <v>At least 1 accident or damage reported</v>
      </c>
      <c r="M26">
        <v>1</v>
      </c>
      <c r="N26" t="str">
        <v>Yes</v>
      </c>
      <c r="O26" t="str">
        <v>$35,000</v>
      </c>
      <c r="P26">
        <v>30100</v>
      </c>
      <c r="Q26">
        <v>35000</v>
      </c>
      <c r="R26">
        <v>300</v>
      </c>
      <c r="S26">
        <v>3</v>
      </c>
      <c r="T26">
        <v>0</v>
      </c>
    </row>
    <row r="27" spans="1:20" x14ac:dyDescent="0.25">
      <c r="A27" t="str">
        <v>BMW</v>
      </c>
      <c r="B27" t="str">
        <v>M8 Competition</v>
      </c>
      <c r="C27">
        <v>2020</v>
      </c>
      <c r="D27">
        <v>17551.462039999999</v>
      </c>
      <c r="E27">
        <v>10906</v>
      </c>
      <c r="F27" t="str">
        <v>10,906 mi.</v>
      </c>
      <c r="G27" t="str">
        <v>Gasoline</v>
      </c>
      <c r="H27" t="str">
        <v>4.4 Liter Twin Turbo</v>
      </c>
      <c r="I27" t="str">
        <v>Automatic</v>
      </c>
      <c r="J27" t="str">
        <v>Donington Grey Metallic</v>
      </c>
      <c r="K27" t="str">
        <v>Black</v>
      </c>
      <c r="L27" t="str">
        <v>None reported</v>
      </c>
      <c r="M27">
        <v>0</v>
      </c>
      <c r="N27">
        <v>0</v>
      </c>
      <c r="O27" t="str">
        <v>$96,998</v>
      </c>
      <c r="P27">
        <v>83418.28</v>
      </c>
      <c r="Q27">
        <v>96998</v>
      </c>
      <c r="R27" t="e">
        <v>#VALUE!</v>
      </c>
      <c r="S27">
        <v>4.4000000000000004</v>
      </c>
      <c r="T27">
        <v>0</v>
      </c>
    </row>
    <row r="28" spans="1:20" x14ac:dyDescent="0.25">
      <c r="A28" t="str">
        <v>BMW</v>
      </c>
      <c r="B28" t="str">
        <v>i8 Base</v>
      </c>
      <c r="C28">
        <v>2015</v>
      </c>
      <c r="D28">
        <v>1361.50164</v>
      </c>
      <c r="E28">
        <v>846</v>
      </c>
      <c r="F28" t="str">
        <v>846 mi.</v>
      </c>
      <c r="G28" t="str">
        <v>Plug-In Hybrid</v>
      </c>
      <c r="H28" t="str">
        <v>357.0HP 1.5L 3 Cylinder Engine Plug-In Electric/Gas</v>
      </c>
      <c r="I28" t="str">
        <v>A/T</v>
      </c>
      <c r="J28" t="str">
        <v>White</v>
      </c>
      <c r="K28" t="str">
        <v>White</v>
      </c>
      <c r="L28" t="str">
        <v>None reported</v>
      </c>
      <c r="M28">
        <v>0</v>
      </c>
      <c r="N28" t="str">
        <v>Yes</v>
      </c>
      <c r="O28" t="str">
        <v>$86,999</v>
      </c>
      <c r="P28">
        <v>74819.14</v>
      </c>
      <c r="Q28">
        <v>86999</v>
      </c>
      <c r="R28">
        <v>357</v>
      </c>
      <c r="S28">
        <v>1.5</v>
      </c>
      <c r="T28">
        <v>0</v>
      </c>
    </row>
    <row r="29" spans="1:20" x14ac:dyDescent="0.25">
      <c r="A29" t="str">
        <v>BMW</v>
      </c>
      <c r="B29" t="str">
        <v>640 i</v>
      </c>
      <c r="C29">
        <v>2016</v>
      </c>
      <c r="D29">
        <v>64502.347199999997</v>
      </c>
      <c r="E29">
        <v>40080</v>
      </c>
      <c r="F29" t="str">
        <v>40,080 mi.</v>
      </c>
      <c r="G29" t="str">
        <v>Gasoline</v>
      </c>
      <c r="H29" t="str">
        <v>315.0HP 3.0L Straight 6 Cylinder Engine Gasoline Fuel</v>
      </c>
      <c r="I29" t="str">
        <v>8-Speed A/T</v>
      </c>
      <c r="J29" t="str">
        <v>Black</v>
      </c>
      <c r="K29" t="str">
        <v>Black</v>
      </c>
      <c r="L29" t="str">
        <v>None reported</v>
      </c>
      <c r="M29">
        <v>0</v>
      </c>
      <c r="N29" t="str">
        <v>Yes</v>
      </c>
      <c r="O29" t="str">
        <v>$28,499</v>
      </c>
      <c r="P29">
        <v>24509.14</v>
      </c>
      <c r="Q29">
        <v>28499</v>
      </c>
      <c r="R29">
        <v>315</v>
      </c>
      <c r="S29">
        <v>3</v>
      </c>
      <c r="T29">
        <v>0</v>
      </c>
    </row>
    <row r="30" spans="1:20" x14ac:dyDescent="0.25">
      <c r="A30" t="str">
        <v>BMW</v>
      </c>
      <c r="B30" t="str">
        <v>M4 Base</v>
      </c>
      <c r="C30">
        <v>2016</v>
      </c>
      <c r="D30">
        <v>100583.75</v>
      </c>
      <c r="E30">
        <v>62500</v>
      </c>
      <c r="F30" t="str">
        <v>62,500 mi.</v>
      </c>
      <c r="G30" t="str">
        <v>Gasoline</v>
      </c>
      <c r="H30" t="str">
        <v>425.0HP 3.0L Straight 6 Cylinder Engine Gasoline Fuel</v>
      </c>
      <c r="I30" t="str">
        <v>7-Speed A/T</v>
      </c>
      <c r="J30" t="str">
        <v>Black</v>
      </c>
      <c r="K30" t="str">
        <v>Orange</v>
      </c>
      <c r="L30" t="str">
        <v>At least 1 accident or damage reported</v>
      </c>
      <c r="M30">
        <v>1</v>
      </c>
      <c r="N30" t="str">
        <v>Yes</v>
      </c>
      <c r="O30" t="str">
        <v>$40,500</v>
      </c>
      <c r="P30">
        <v>34830</v>
      </c>
      <c r="Q30">
        <v>40500</v>
      </c>
      <c r="R30">
        <v>425</v>
      </c>
      <c r="S30">
        <v>3</v>
      </c>
      <c r="T30">
        <v>0</v>
      </c>
    </row>
    <row r="31" spans="1:20" x14ac:dyDescent="0.25">
      <c r="A31" t="str">
        <v>BMW</v>
      </c>
      <c r="B31" t="str">
        <v>M550 i xDrive</v>
      </c>
      <c r="C31">
        <v>2020</v>
      </c>
      <c r="D31">
        <v>64373.599999999999</v>
      </c>
      <c r="E31">
        <v>40000</v>
      </c>
      <c r="F31" t="str">
        <v>40,000 mi.</v>
      </c>
      <c r="G31" t="str">
        <v>Gasoline</v>
      </c>
      <c r="H31" t="str">
        <v>523.0HP 4.4L 8 Cylinder Engine Gasoline Fuel</v>
      </c>
      <c r="I31" t="str">
        <v>Transmission w/Dual Shift Mode</v>
      </c>
      <c r="J31" t="str">
        <v>Blue</v>
      </c>
      <c r="K31" t="str">
        <v>Black</v>
      </c>
      <c r="L31" t="str">
        <v>None reported</v>
      </c>
      <c r="M31">
        <v>0</v>
      </c>
      <c r="N31" t="str">
        <v>Yes</v>
      </c>
      <c r="O31" t="str">
        <v>$53,000</v>
      </c>
      <c r="P31">
        <v>45580</v>
      </c>
      <c r="Q31">
        <v>53000</v>
      </c>
      <c r="R31">
        <v>523</v>
      </c>
      <c r="S31">
        <v>4.4000000000000004</v>
      </c>
      <c r="T31">
        <v>0</v>
      </c>
    </row>
    <row r="32" spans="1:20" x14ac:dyDescent="0.25">
      <c r="A32" t="str">
        <v>BMW</v>
      </c>
      <c r="B32" t="str">
        <v>540 i xDrive</v>
      </c>
      <c r="C32">
        <v>2020</v>
      </c>
      <c r="D32">
        <v>60231.158839999996</v>
      </c>
      <c r="E32">
        <v>37426</v>
      </c>
      <c r="F32" t="str">
        <v>37,426 mi.</v>
      </c>
      <c r="G32" t="str">
        <v>Gasoline</v>
      </c>
      <c r="H32" t="str">
        <v>2.0 Liter Turbo</v>
      </c>
      <c r="I32" t="str">
        <v>Automatic</v>
      </c>
      <c r="J32" t="str">
        <v>White</v>
      </c>
      <c r="K32" t="str">
        <v>Black</v>
      </c>
      <c r="L32" t="str">
        <v>None reported</v>
      </c>
      <c r="M32">
        <v>0</v>
      </c>
      <c r="N32">
        <v>0</v>
      </c>
      <c r="O32" t="str">
        <v>$39,998</v>
      </c>
      <c r="P32">
        <v>34398.28</v>
      </c>
      <c r="Q32">
        <v>39998</v>
      </c>
      <c r="R32" t="e">
        <v>#VALUE!</v>
      </c>
      <c r="S32">
        <v>2</v>
      </c>
      <c r="T32">
        <v>0</v>
      </c>
    </row>
    <row r="33" spans="1:20" x14ac:dyDescent="0.25">
      <c r="A33" t="str">
        <v>BMW</v>
      </c>
      <c r="B33" t="str">
        <v>X1 sDrive28i</v>
      </c>
      <c r="C33">
        <v>2014</v>
      </c>
      <c r="D33">
        <v>80627.933999999994</v>
      </c>
      <c r="E33">
        <v>50100</v>
      </c>
      <c r="F33" t="str">
        <v>50,100 mi.</v>
      </c>
      <c r="G33" t="str">
        <v>Gasoline</v>
      </c>
      <c r="H33" t="str">
        <v>240.0HP 2.0L 4 Cylinder Engine Gasoline Fuel</v>
      </c>
      <c r="I33" t="str">
        <v>A/T</v>
      </c>
      <c r="J33" t="str">
        <v>Brown</v>
      </c>
      <c r="K33" t="str">
        <v>Beige</v>
      </c>
      <c r="L33" t="str">
        <v>None reported</v>
      </c>
      <c r="M33">
        <v>0</v>
      </c>
      <c r="N33" t="str">
        <v>Yes</v>
      </c>
      <c r="O33" t="str">
        <v>$10,795</v>
      </c>
      <c r="P33">
        <v>9283.7000000000007</v>
      </c>
      <c r="Q33">
        <v>10795</v>
      </c>
      <c r="R33">
        <v>240</v>
      </c>
      <c r="S33">
        <v>2</v>
      </c>
      <c r="T33">
        <v>0</v>
      </c>
    </row>
    <row r="34" spans="1:20" x14ac:dyDescent="0.25">
      <c r="A34" t="str">
        <v>BMW</v>
      </c>
      <c r="B34" t="str">
        <v>M4 Base</v>
      </c>
      <c r="C34">
        <v>2015</v>
      </c>
      <c r="D34">
        <v>42808.444000000003</v>
      </c>
      <c r="E34">
        <v>26600</v>
      </c>
      <c r="F34" t="str">
        <v>26,600 mi.</v>
      </c>
      <c r="G34" t="str">
        <v>Gasoline</v>
      </c>
      <c r="H34" t="str">
        <v>425.0HP 3.0L Straight 6 Cylinder Engine Gasoline Fuel</v>
      </c>
      <c r="I34" t="str">
        <v>A/T</v>
      </c>
      <c r="J34" t="str">
        <v>White</v>
      </c>
      <c r="K34" t="str">
        <v>â€“</v>
      </c>
      <c r="L34" t="str">
        <v>None reported</v>
      </c>
      <c r="M34">
        <v>0</v>
      </c>
      <c r="N34" t="str">
        <v>Yes</v>
      </c>
      <c r="O34" t="str">
        <v>$53,000</v>
      </c>
      <c r="P34">
        <v>45580</v>
      </c>
      <c r="Q34">
        <v>53000</v>
      </c>
      <c r="R34">
        <v>425</v>
      </c>
      <c r="S34">
        <v>3</v>
      </c>
      <c r="T34">
        <v>0</v>
      </c>
    </row>
    <row r="35" spans="1:20" x14ac:dyDescent="0.25">
      <c r="A35" t="str">
        <v>BMW</v>
      </c>
      <c r="B35" t="str">
        <v>X6 xDrive40i</v>
      </c>
      <c r="C35">
        <v>2020</v>
      </c>
      <c r="D35">
        <v>72542.609840000005</v>
      </c>
      <c r="E35">
        <v>45076</v>
      </c>
      <c r="F35" t="str">
        <v>45,076 mi.</v>
      </c>
      <c r="G35" t="str">
        <v>Gasoline</v>
      </c>
      <c r="H35" t="str">
        <v>3.0 Liter Turbo</v>
      </c>
      <c r="I35" t="str">
        <v>Automatic</v>
      </c>
      <c r="J35" t="str">
        <v>Blue</v>
      </c>
      <c r="K35" t="str">
        <v>Black</v>
      </c>
      <c r="L35" t="str">
        <v>None reported</v>
      </c>
      <c r="M35">
        <v>0</v>
      </c>
      <c r="N35">
        <v>0</v>
      </c>
      <c r="O35" t="str">
        <v>$57,998</v>
      </c>
      <c r="P35">
        <v>49878.28</v>
      </c>
      <c r="Q35">
        <v>57998</v>
      </c>
      <c r="R35" t="e">
        <v>#VALUE!</v>
      </c>
      <c r="S35">
        <v>3</v>
      </c>
      <c r="T35">
        <v>0</v>
      </c>
    </row>
    <row r="36" spans="1:20" x14ac:dyDescent="0.25">
      <c r="A36" t="str">
        <v>BMW</v>
      </c>
      <c r="B36" t="str">
        <v>X1 xDrive28i</v>
      </c>
      <c r="C36">
        <v>2020</v>
      </c>
      <c r="D36">
        <v>29289.988000000001</v>
      </c>
      <c r="E36">
        <v>18200</v>
      </c>
      <c r="F36" t="str">
        <v>18,200 mi.</v>
      </c>
      <c r="G36" t="str">
        <v>Gasoline</v>
      </c>
      <c r="H36" t="str">
        <v>228.0HP 2.0L 4 Cylinder Engine Gasoline Fuel</v>
      </c>
      <c r="I36" t="str">
        <v>A/T</v>
      </c>
      <c r="J36" t="str">
        <v>White</v>
      </c>
      <c r="K36" t="str">
        <v>Beige</v>
      </c>
      <c r="L36" t="str">
        <v>At least 1 accident or damage reported</v>
      </c>
      <c r="M36">
        <v>1</v>
      </c>
      <c r="N36" t="str">
        <v>Yes</v>
      </c>
      <c r="O36" t="str">
        <v>$29,500</v>
      </c>
      <c r="P36">
        <v>25370</v>
      </c>
      <c r="Q36">
        <v>29500</v>
      </c>
      <c r="R36">
        <v>228</v>
      </c>
      <c r="S36">
        <v>2</v>
      </c>
      <c r="T36">
        <v>0</v>
      </c>
    </row>
    <row r="37" spans="1:20" x14ac:dyDescent="0.25">
      <c r="A37" t="str">
        <v>BMW</v>
      </c>
      <c r="B37" t="str">
        <v>328 xi</v>
      </c>
      <c r="C37">
        <v>2007</v>
      </c>
      <c r="D37">
        <v>133575.22</v>
      </c>
      <c r="E37">
        <v>83000</v>
      </c>
      <c r="F37" t="str">
        <v>83,000 mi.</v>
      </c>
      <c r="G37" t="str">
        <v>Gasoline</v>
      </c>
      <c r="H37" t="str">
        <v>230.0HP 3.0L Straight 6 Cylinder Engine Gasoline Fuel</v>
      </c>
      <c r="I37" t="str">
        <v>6-Speed A/T</v>
      </c>
      <c r="J37" t="str">
        <v>Black</v>
      </c>
      <c r="K37" t="str">
        <v>Brown</v>
      </c>
      <c r="L37" t="str">
        <v>None reported</v>
      </c>
      <c r="M37">
        <v>0</v>
      </c>
      <c r="N37" t="str">
        <v>Yes</v>
      </c>
      <c r="O37" t="str">
        <v>$8,995</v>
      </c>
      <c r="P37">
        <v>7735.7</v>
      </c>
      <c r="Q37">
        <v>8995</v>
      </c>
      <c r="R37">
        <v>230</v>
      </c>
      <c r="S37">
        <v>3</v>
      </c>
      <c r="T37">
        <v>0</v>
      </c>
    </row>
    <row r="38" spans="1:20" x14ac:dyDescent="0.25">
      <c r="A38" t="str">
        <v>BMW</v>
      </c>
      <c r="B38" t="str">
        <v>M235 i</v>
      </c>
      <c r="C38">
        <v>2014</v>
      </c>
      <c r="D38">
        <v>201891.70300000001</v>
      </c>
      <c r="E38">
        <v>125450</v>
      </c>
      <c r="F38" t="str">
        <v>125,450 mi.</v>
      </c>
      <c r="G38" t="str">
        <v>Gasoline</v>
      </c>
      <c r="H38" t="str">
        <v>320.0HP 3.0L Straight 6 Cylinder Engine Gasoline Fuel</v>
      </c>
      <c r="I38" t="str">
        <v>6-Speed M/T</v>
      </c>
      <c r="J38" t="str">
        <v>Blue</v>
      </c>
      <c r="K38" t="str">
        <v>Black</v>
      </c>
      <c r="L38" t="str">
        <v>None reported</v>
      </c>
      <c r="M38">
        <v>0</v>
      </c>
      <c r="N38" t="str">
        <v>Yes</v>
      </c>
      <c r="O38" t="str">
        <v>$17,200</v>
      </c>
      <c r="P38">
        <v>14792</v>
      </c>
      <c r="Q38">
        <v>17200</v>
      </c>
      <c r="R38">
        <v>320</v>
      </c>
      <c r="S38">
        <v>3</v>
      </c>
      <c r="T38">
        <v>0</v>
      </c>
    </row>
    <row r="39" spans="1:20" x14ac:dyDescent="0.25">
      <c r="A39" t="str">
        <v>BMW</v>
      </c>
      <c r="B39" t="str">
        <v>X3 xDrive30i</v>
      </c>
      <c r="C39">
        <v>2021</v>
      </c>
      <c r="D39">
        <v>4010.4752800000001</v>
      </c>
      <c r="E39">
        <v>2492</v>
      </c>
      <c r="F39" t="str">
        <v>2,492 mi.</v>
      </c>
      <c r="G39" t="str">
        <v>Gasoline</v>
      </c>
      <c r="H39" t="str">
        <v>2.0 Liter Turbo</v>
      </c>
      <c r="I39" t="str">
        <v>Automatic</v>
      </c>
      <c r="J39" t="str">
        <v>Phytonic Blue Metallic</v>
      </c>
      <c r="K39" t="str">
        <v>Canberra Beige/Black</v>
      </c>
      <c r="L39" t="str">
        <v>None reported</v>
      </c>
      <c r="M39">
        <v>0</v>
      </c>
      <c r="N39">
        <v>0</v>
      </c>
      <c r="O39" t="str">
        <v>$41,598</v>
      </c>
      <c r="P39">
        <v>35774.28</v>
      </c>
      <c r="Q39">
        <v>41598</v>
      </c>
      <c r="R39" t="e">
        <v>#VALUE!</v>
      </c>
      <c r="S39">
        <v>2</v>
      </c>
      <c r="T39">
        <v>0</v>
      </c>
    </row>
    <row r="40" spans="1:20" x14ac:dyDescent="0.25">
      <c r="A40" t="str">
        <v>BMW</v>
      </c>
      <c r="B40" t="str">
        <v>M5 Base</v>
      </c>
      <c r="C40">
        <v>2018</v>
      </c>
      <c r="D40">
        <v>32991.47</v>
      </c>
      <c r="E40">
        <v>20500</v>
      </c>
      <c r="F40" t="str">
        <v>20,500 mi.</v>
      </c>
      <c r="G40" t="str">
        <v>Gasoline</v>
      </c>
      <c r="H40" t="str">
        <v>600.0HP 4.4L 8 Cylinder Engine Gasoline Fuel</v>
      </c>
      <c r="I40" t="str">
        <v>8-Speed A/T</v>
      </c>
      <c r="J40" t="str">
        <v>Silver</v>
      </c>
      <c r="K40" t="str">
        <v>Black</v>
      </c>
      <c r="L40" t="str">
        <v>None reported</v>
      </c>
      <c r="M40">
        <v>0</v>
      </c>
      <c r="N40" t="str">
        <v>Yes</v>
      </c>
      <c r="O40" t="str">
        <v>$67,000</v>
      </c>
      <c r="P40">
        <v>57620</v>
      </c>
      <c r="Q40">
        <v>67000</v>
      </c>
      <c r="R40">
        <v>600</v>
      </c>
      <c r="S40">
        <v>4.4000000000000004</v>
      </c>
      <c r="T40">
        <v>0</v>
      </c>
    </row>
    <row r="41" spans="1:20" x14ac:dyDescent="0.25">
      <c r="A41" t="str">
        <v>BMW</v>
      </c>
      <c r="B41" t="str">
        <v>440 i xDrive</v>
      </c>
      <c r="C41">
        <v>2018</v>
      </c>
      <c r="D41">
        <v>118286.49</v>
      </c>
      <c r="E41">
        <v>73500</v>
      </c>
      <c r="F41" t="str">
        <v>73,500 mi.</v>
      </c>
      <c r="G41" t="str">
        <v>Gasoline</v>
      </c>
      <c r="H41" t="str">
        <v>320.0HP 3.0L Straight 6 Cylinder Engine Gasoline Fuel</v>
      </c>
      <c r="I41" t="str">
        <v>A/T</v>
      </c>
      <c r="J41" t="str">
        <v>Black</v>
      </c>
      <c r="K41" t="str">
        <v>Blue</v>
      </c>
      <c r="L41" t="str">
        <v>None reported</v>
      </c>
      <c r="M41">
        <v>0</v>
      </c>
      <c r="N41" t="str">
        <v>Yes</v>
      </c>
      <c r="O41" t="str">
        <v>$32,000</v>
      </c>
      <c r="P41">
        <v>27520</v>
      </c>
      <c r="Q41">
        <v>32000</v>
      </c>
      <c r="R41">
        <v>320</v>
      </c>
      <c r="S41">
        <v>3</v>
      </c>
      <c r="T41">
        <v>0</v>
      </c>
    </row>
    <row r="42" spans="1:20" x14ac:dyDescent="0.25">
      <c r="A42" t="str">
        <v>BMW</v>
      </c>
      <c r="B42" t="str">
        <v>M6 Base</v>
      </c>
      <c r="C42">
        <v>2014</v>
      </c>
      <c r="D42">
        <v>47475.53</v>
      </c>
      <c r="E42">
        <v>29500</v>
      </c>
      <c r="F42" t="str">
        <v>29,500 mi.</v>
      </c>
      <c r="G42" t="str">
        <v>Gasoline</v>
      </c>
      <c r="H42" t="str">
        <v>560.0HP 4.4L 8 Cylinder Engine Gasoline Fuel</v>
      </c>
      <c r="I42" t="str">
        <v>Transmission w/Dual Shift Mode</v>
      </c>
      <c r="J42" t="str">
        <v>Silver</v>
      </c>
      <c r="K42" t="str">
        <v>Black</v>
      </c>
      <c r="L42" t="str">
        <v>None reported</v>
      </c>
      <c r="M42">
        <v>0</v>
      </c>
      <c r="N42" t="str">
        <v>Yes</v>
      </c>
      <c r="O42" t="str">
        <v>$40,999</v>
      </c>
      <c r="P42">
        <v>35259.14</v>
      </c>
      <c r="Q42">
        <v>40999</v>
      </c>
      <c r="R42">
        <v>560</v>
      </c>
      <c r="S42">
        <v>4.4000000000000004</v>
      </c>
      <c r="T42">
        <v>0</v>
      </c>
    </row>
    <row r="43" spans="1:20" x14ac:dyDescent="0.25">
      <c r="A43" t="str">
        <v>BMW</v>
      </c>
      <c r="B43" t="str">
        <v>Z4 3.0i Roadster</v>
      </c>
      <c r="C43">
        <v>2006</v>
      </c>
      <c r="D43">
        <v>74847.184720000005</v>
      </c>
      <c r="E43">
        <v>46508</v>
      </c>
      <c r="F43" t="str">
        <v>46,508 mi.</v>
      </c>
      <c r="G43" t="str">
        <v>Gasoline</v>
      </c>
      <c r="H43" t="str">
        <v>215.0HP 3.0L Straight 6 Cylinder Engine Gasoline Fuel</v>
      </c>
      <c r="I43" t="str">
        <v>Transmission w/Dual Shift Mode</v>
      </c>
      <c r="J43" t="str">
        <v>Green</v>
      </c>
      <c r="K43" t="str">
        <v>Beige</v>
      </c>
      <c r="L43" t="str">
        <v>At least 1 accident or damage reported</v>
      </c>
      <c r="M43">
        <v>1</v>
      </c>
      <c r="N43" t="str">
        <v>Yes</v>
      </c>
      <c r="O43" t="str">
        <v>$11,500</v>
      </c>
      <c r="P43">
        <v>9890</v>
      </c>
      <c r="Q43">
        <v>11500</v>
      </c>
      <c r="R43">
        <v>215</v>
      </c>
      <c r="S43">
        <v>3</v>
      </c>
      <c r="T43">
        <v>0</v>
      </c>
    </row>
    <row r="44" spans="1:20" x14ac:dyDescent="0.25">
      <c r="A44" t="str">
        <v>BMW</v>
      </c>
      <c r="B44" t="str">
        <v>M6 Base</v>
      </c>
      <c r="C44">
        <v>2015</v>
      </c>
      <c r="D44">
        <v>30015.800340000002</v>
      </c>
      <c r="E44">
        <v>18651</v>
      </c>
      <c r="F44" t="str">
        <v>18,651 mi.</v>
      </c>
      <c r="G44" t="str">
        <v>Gasoline</v>
      </c>
      <c r="H44" t="str">
        <v>560.0HP 4.4L 8 Cylinder Engine Gasoline Fuel</v>
      </c>
      <c r="I44" t="str">
        <v>Transmission w/Dual Shift Mode</v>
      </c>
      <c r="J44" t="str">
        <v>Red</v>
      </c>
      <c r="K44" t="str">
        <v>Black</v>
      </c>
      <c r="L44" t="str">
        <v>None reported</v>
      </c>
      <c r="M44">
        <v>0</v>
      </c>
      <c r="N44" t="str">
        <v>Yes</v>
      </c>
      <c r="O44" t="str">
        <v>$59,549</v>
      </c>
      <c r="P44">
        <v>51212.14</v>
      </c>
      <c r="Q44">
        <v>59549</v>
      </c>
      <c r="R44">
        <v>560</v>
      </c>
      <c r="S44">
        <v>4.4000000000000004</v>
      </c>
      <c r="T44">
        <v>0</v>
      </c>
    </row>
    <row r="45" spans="1:20" x14ac:dyDescent="0.25">
      <c r="A45" t="str">
        <v>BMW</v>
      </c>
      <c r="B45" t="str">
        <v>X3 M40i</v>
      </c>
      <c r="C45">
        <v>2019</v>
      </c>
      <c r="D45">
        <v>58641.130920000003</v>
      </c>
      <c r="E45">
        <v>36438</v>
      </c>
      <c r="F45" t="str">
        <v>36,438 mi.</v>
      </c>
      <c r="G45" t="str">
        <v>Gasoline</v>
      </c>
      <c r="H45" t="str">
        <v>3.0 Liter Turbo</v>
      </c>
      <c r="I45" t="str">
        <v>Automatic</v>
      </c>
      <c r="J45" t="str">
        <v>Alpine White</v>
      </c>
      <c r="K45" t="str">
        <v>Oyster W/Contrast</v>
      </c>
      <c r="L45" t="str">
        <v>None reported</v>
      </c>
      <c r="M45">
        <v>0</v>
      </c>
      <c r="N45">
        <v>0</v>
      </c>
      <c r="O45" t="str">
        <v>$39,998</v>
      </c>
      <c r="P45">
        <v>34398.28</v>
      </c>
      <c r="Q45">
        <v>39998</v>
      </c>
      <c r="R45" t="e">
        <v>#VALUE!</v>
      </c>
      <c r="S45">
        <v>3</v>
      </c>
      <c r="T45">
        <v>0</v>
      </c>
    </row>
    <row r="46" spans="1:20" x14ac:dyDescent="0.25">
      <c r="A46" t="str">
        <v>BMW</v>
      </c>
      <c r="B46" t="str">
        <v>Z4 sDrive28i</v>
      </c>
      <c r="C46">
        <v>2015</v>
      </c>
      <c r="D46">
        <v>92617.516999999993</v>
      </c>
      <c r="E46">
        <v>57550</v>
      </c>
      <c r="F46" t="str">
        <v>57,550 mi.</v>
      </c>
      <c r="G46" t="str">
        <v>Gasoline</v>
      </c>
      <c r="H46" t="str">
        <v>240.0HP 2.0L 4 Cylinder Engine Gasoline Fuel</v>
      </c>
      <c r="I46" t="str">
        <v>6-Speed M/T</v>
      </c>
      <c r="J46" t="str">
        <v>Black</v>
      </c>
      <c r="K46" t="str">
        <v>White</v>
      </c>
      <c r="L46" t="str">
        <v>None reported</v>
      </c>
      <c r="M46">
        <v>0</v>
      </c>
      <c r="N46" t="str">
        <v>Yes</v>
      </c>
      <c r="O46" t="str">
        <v>$29,995</v>
      </c>
      <c r="P46">
        <v>25795.7</v>
      </c>
      <c r="Q46">
        <v>29995</v>
      </c>
      <c r="R46">
        <v>240</v>
      </c>
      <c r="S46">
        <v>2</v>
      </c>
      <c r="T46">
        <v>0</v>
      </c>
    </row>
    <row r="47" spans="1:20" x14ac:dyDescent="0.25">
      <c r="A47" t="str">
        <v>BMW</v>
      </c>
      <c r="B47" t="str">
        <v>X7 xDrive40i</v>
      </c>
      <c r="C47">
        <v>2023</v>
      </c>
      <c r="D47">
        <v>3921.9615800000001</v>
      </c>
      <c r="E47">
        <v>2437</v>
      </c>
      <c r="F47" t="str">
        <v>2,437 mi.</v>
      </c>
      <c r="G47" t="str">
        <v>Hybrid</v>
      </c>
      <c r="H47" t="str">
        <v>375.0HP 3.0L Straight 6 Cylinder Engine Gasoline/Mild Electric Hybrid</v>
      </c>
      <c r="I47" t="str">
        <v>Transmission w/Dual Shift Mode</v>
      </c>
      <c r="J47" t="str">
        <v>Gray</v>
      </c>
      <c r="K47" t="str">
        <v>Black</v>
      </c>
      <c r="L47" t="str">
        <v>None reported</v>
      </c>
      <c r="M47">
        <v>0</v>
      </c>
      <c r="N47" t="str">
        <v>Yes</v>
      </c>
      <c r="O47" t="str">
        <v>$78,350</v>
      </c>
      <c r="P47">
        <v>67381</v>
      </c>
      <c r="Q47">
        <v>78350</v>
      </c>
      <c r="R47">
        <v>375</v>
      </c>
      <c r="S47">
        <v>3</v>
      </c>
      <c r="T47">
        <v>0</v>
      </c>
    </row>
    <row r="48" spans="1:20" x14ac:dyDescent="0.25">
      <c r="A48" t="str">
        <v>BMW</v>
      </c>
      <c r="B48" t="str">
        <v>750 Li xDrive</v>
      </c>
      <c r="C48">
        <v>2012</v>
      </c>
      <c r="D48">
        <v>165762.01999999999</v>
      </c>
      <c r="E48">
        <v>103000</v>
      </c>
      <c r="F48" t="str">
        <v>103,000 mi.</v>
      </c>
      <c r="G48" t="str">
        <v>Gasoline</v>
      </c>
      <c r="H48" t="str">
        <v>407.0HP 4.4L 8 Cylinder Engine Gasoline Fuel</v>
      </c>
      <c r="I48" t="str">
        <v>6-Speed A/T</v>
      </c>
      <c r="J48" t="str">
        <v>Black</v>
      </c>
      <c r="K48" t="str">
        <v>Black</v>
      </c>
      <c r="L48" t="str">
        <v>None reported</v>
      </c>
      <c r="M48">
        <v>0</v>
      </c>
      <c r="N48" t="str">
        <v>Yes</v>
      </c>
      <c r="O48" t="str">
        <v>$16,000</v>
      </c>
      <c r="P48">
        <v>13760</v>
      </c>
      <c r="Q48">
        <v>16000</v>
      </c>
      <c r="R48">
        <v>407</v>
      </c>
      <c r="S48">
        <v>4.4000000000000004</v>
      </c>
      <c r="T48">
        <v>0</v>
      </c>
    </row>
    <row r="49" spans="1:20" x14ac:dyDescent="0.25">
      <c r="A49" t="str">
        <v>BMW</v>
      </c>
      <c r="B49" t="str">
        <v>M3 CS</v>
      </c>
      <c r="C49">
        <v>2024</v>
      </c>
      <c r="D49">
        <v>733.85904000000005</v>
      </c>
      <c r="E49">
        <v>456</v>
      </c>
      <c r="F49" t="str">
        <v>456 mi.</v>
      </c>
      <c r="G49" t="str">
        <v>Gasoline</v>
      </c>
      <c r="H49" t="str">
        <v>543.0HP 3.0L Straight 6 Cylinder Engine Gasoline Fuel</v>
      </c>
      <c r="I49" t="str">
        <v>Transmission w/Dual Shift Mode</v>
      </c>
      <c r="J49" t="str">
        <v>Black</v>
      </c>
      <c r="K49" t="str">
        <v>Black</v>
      </c>
      <c r="L49" t="str">
        <v>None reported</v>
      </c>
      <c r="M49">
        <v>0</v>
      </c>
      <c r="N49" t="str">
        <v>Yes</v>
      </c>
      <c r="O49" t="str">
        <v>$128,995</v>
      </c>
      <c r="P49">
        <v>110935.7</v>
      </c>
      <c r="Q49">
        <v>128995</v>
      </c>
      <c r="R49">
        <v>543</v>
      </c>
      <c r="S49">
        <v>3</v>
      </c>
      <c r="T49">
        <v>0</v>
      </c>
    </row>
    <row r="50" spans="1:20" x14ac:dyDescent="0.25">
      <c r="A50" t="str">
        <v>BMW</v>
      </c>
      <c r="B50" t="str">
        <v>750 i xDrive</v>
      </c>
      <c r="C50">
        <v>2019</v>
      </c>
      <c r="D50">
        <v>46258.86896</v>
      </c>
      <c r="E50">
        <v>28744</v>
      </c>
      <c r="F50" t="str">
        <v>28,744 mi.</v>
      </c>
      <c r="G50" t="str">
        <v>Gasoline</v>
      </c>
      <c r="H50" t="str">
        <v>4.4 Liter DOHC Twin Turbo</v>
      </c>
      <c r="I50" t="str">
        <v>Automatic</v>
      </c>
      <c r="J50" t="str">
        <v>Black</v>
      </c>
      <c r="K50" t="str">
        <v>Black</v>
      </c>
      <c r="L50" t="str">
        <v>None reported</v>
      </c>
      <c r="M50">
        <v>0</v>
      </c>
      <c r="N50">
        <v>0</v>
      </c>
      <c r="O50" t="str">
        <v>$50,998</v>
      </c>
      <c r="P50">
        <v>43858.28</v>
      </c>
      <c r="Q50">
        <v>50998</v>
      </c>
      <c r="R50" t="e">
        <v>#VALUE!</v>
      </c>
      <c r="S50">
        <v>4.4000000000000004</v>
      </c>
      <c r="T50">
        <v>0</v>
      </c>
    </row>
    <row r="51" spans="1:20" x14ac:dyDescent="0.25">
      <c r="A51" t="str">
        <v>BMW</v>
      </c>
      <c r="B51" t="str">
        <v>M3 Base</v>
      </c>
      <c r="C51">
        <v>2015</v>
      </c>
      <c r="D51">
        <v>105894.572</v>
      </c>
      <c r="E51">
        <v>65800</v>
      </c>
      <c r="F51" t="str">
        <v>65,800 mi.</v>
      </c>
      <c r="G51" t="str">
        <v>Gasoline</v>
      </c>
      <c r="H51" t="str">
        <v>425.0HP 3.0L Straight 6 Cylinder Engine Gasoline Fuel</v>
      </c>
      <c r="I51" t="str">
        <v>Transmission w/Dual Shift Mode</v>
      </c>
      <c r="J51" t="str">
        <v>White</v>
      </c>
      <c r="K51" t="str">
        <v>Red</v>
      </c>
      <c r="L51" t="str">
        <v>None reported</v>
      </c>
      <c r="M51">
        <v>0</v>
      </c>
      <c r="N51" t="str">
        <v>Yes</v>
      </c>
      <c r="O51" t="str">
        <v>$44,950</v>
      </c>
      <c r="P51">
        <v>38657</v>
      </c>
      <c r="Q51">
        <v>44950</v>
      </c>
      <c r="R51">
        <v>425</v>
      </c>
      <c r="S51">
        <v>3</v>
      </c>
      <c r="T51">
        <v>0</v>
      </c>
    </row>
    <row r="52" spans="1:20" x14ac:dyDescent="0.25">
      <c r="A52" t="str">
        <v>BMW</v>
      </c>
      <c r="B52" t="str">
        <v>X5 M Base</v>
      </c>
      <c r="C52">
        <v>2023</v>
      </c>
      <c r="D52">
        <v>6997.41032</v>
      </c>
      <c r="E52">
        <v>4348</v>
      </c>
      <c r="F52" t="str">
        <v>4,348 mi.</v>
      </c>
      <c r="G52" t="str">
        <v>Gasoline</v>
      </c>
      <c r="H52" t="str">
        <v>4.4L V8 32V GDI DOHC Twin Turbo</v>
      </c>
      <c r="I52" t="str">
        <v>8-Speed Automatic</v>
      </c>
      <c r="J52" t="str">
        <v>Alpine White</v>
      </c>
      <c r="K52" t="str">
        <v>Black</v>
      </c>
      <c r="L52" t="str">
        <v>None reported</v>
      </c>
      <c r="M52">
        <v>0</v>
      </c>
      <c r="N52">
        <v>0</v>
      </c>
      <c r="O52" t="str">
        <v>$105,900</v>
      </c>
      <c r="P52">
        <v>91074</v>
      </c>
      <c r="Q52">
        <v>105900</v>
      </c>
      <c r="R52" t="e">
        <v>#VALUE!</v>
      </c>
      <c r="S52" t="e">
        <v>#VALUE!</v>
      </c>
      <c r="T52">
        <v>0</v>
      </c>
    </row>
    <row r="53" spans="1:20" x14ac:dyDescent="0.25">
      <c r="A53" t="str">
        <v>BMW</v>
      </c>
      <c r="B53" t="str">
        <v>M760 i xDrive</v>
      </c>
      <c r="C53">
        <v>2021</v>
      </c>
      <c r="D53">
        <v>17828.268520000001</v>
      </c>
      <c r="E53">
        <v>11078</v>
      </c>
      <c r="F53" t="str">
        <v>11,078 mi.</v>
      </c>
      <c r="G53" t="str">
        <v>Gasoline</v>
      </c>
      <c r="H53" t="str">
        <v>6.6L V-12 gasoline direct injection, DOHC, variable valve contro</v>
      </c>
      <c r="I53" t="str">
        <v>Automatic, 8-Spd Sport w/Sport &amp; Manual Modes</v>
      </c>
      <c r="J53" t="str">
        <v>BLACK</v>
      </c>
      <c r="K53" t="str">
        <v>WHITE</v>
      </c>
      <c r="L53" t="str">
        <v>None reported</v>
      </c>
      <c r="M53">
        <v>0</v>
      </c>
      <c r="N53">
        <v>0</v>
      </c>
      <c r="O53" t="str">
        <v>$91,900</v>
      </c>
      <c r="P53">
        <v>79034</v>
      </c>
      <c r="Q53">
        <v>91900</v>
      </c>
      <c r="R53" t="e">
        <v>#VALUE!</v>
      </c>
      <c r="S53" t="e">
        <v>#VALUE!</v>
      </c>
      <c r="T53">
        <v>0</v>
      </c>
    </row>
    <row r="54" spans="1:20" x14ac:dyDescent="0.25">
      <c r="A54" t="str">
        <v>BMW</v>
      </c>
      <c r="B54" t="str">
        <v>M3 Base</v>
      </c>
      <c r="C54">
        <v>2009</v>
      </c>
      <c r="D54">
        <v>180246.08</v>
      </c>
      <c r="E54">
        <v>112000</v>
      </c>
      <c r="F54" t="str">
        <v>112,000 mi.</v>
      </c>
      <c r="G54" t="str">
        <v>Gasoline</v>
      </c>
      <c r="H54" t="str">
        <v>420.0HP 4.0L 8 Cylinder Engine Gasoline Fuel</v>
      </c>
      <c r="I54" t="str">
        <v>Transmission w/Dual Shift Mode</v>
      </c>
      <c r="J54" t="str">
        <v>Gray</v>
      </c>
      <c r="K54" t="str">
        <v>Black</v>
      </c>
      <c r="L54" t="str">
        <v>At least 1 accident or damage reported</v>
      </c>
      <c r="M54">
        <v>1</v>
      </c>
      <c r="N54" t="str">
        <v>Yes</v>
      </c>
      <c r="O54" t="str">
        <v>$28,000</v>
      </c>
      <c r="P54">
        <v>24080</v>
      </c>
      <c r="Q54">
        <v>28000</v>
      </c>
      <c r="R54">
        <v>420</v>
      </c>
      <c r="S54">
        <v>4</v>
      </c>
      <c r="T54">
        <v>0</v>
      </c>
    </row>
    <row r="55" spans="1:20" x14ac:dyDescent="0.25">
      <c r="A55" t="str">
        <v>BMW</v>
      </c>
      <c r="B55" t="str">
        <v>X2 xDrive28i</v>
      </c>
      <c r="C55">
        <v>2022</v>
      </c>
      <c r="D55">
        <v>53108.22</v>
      </c>
      <c r="E55">
        <v>33000</v>
      </c>
      <c r="F55" t="str">
        <v>33,000 mi.</v>
      </c>
      <c r="G55" t="str">
        <v>Gasoline</v>
      </c>
      <c r="H55" t="str">
        <v>228.0HP 2.0L 4 Cylinder Engine Gasoline Fuel</v>
      </c>
      <c r="I55" t="str">
        <v>Transmission w/Dual Shift Mode</v>
      </c>
      <c r="J55" t="str">
        <v>Orange</v>
      </c>
      <c r="K55" t="str">
        <v>Black</v>
      </c>
      <c r="L55" t="str">
        <v>None reported</v>
      </c>
      <c r="M55">
        <v>0</v>
      </c>
      <c r="N55" t="str">
        <v>Yes</v>
      </c>
      <c r="O55" t="str">
        <v>$29,999</v>
      </c>
      <c r="P55">
        <v>25799.14</v>
      </c>
      <c r="Q55">
        <v>29999</v>
      </c>
      <c r="R55">
        <v>228</v>
      </c>
      <c r="S55">
        <v>2</v>
      </c>
      <c r="T55">
        <v>0</v>
      </c>
    </row>
    <row r="56" spans="1:20" x14ac:dyDescent="0.25">
      <c r="A56" t="str">
        <v>BMW</v>
      </c>
      <c r="B56" t="str">
        <v>X7 xDrive40i</v>
      </c>
      <c r="C56">
        <v>2023</v>
      </c>
      <c r="D56">
        <v>4747.5529999999999</v>
      </c>
      <c r="E56">
        <v>2950</v>
      </c>
      <c r="F56" t="str">
        <v>2,950 mi.</v>
      </c>
      <c r="G56" t="str">
        <v>Hybrid</v>
      </c>
      <c r="H56" t="str">
        <v>375.0HP 3.0L Straight 6 Cylinder Engine Gasoline/Mild Electric Hybrid</v>
      </c>
      <c r="I56" t="str">
        <v>8-Speed A/T</v>
      </c>
      <c r="J56" t="str">
        <v>Black</v>
      </c>
      <c r="K56" t="str">
        <v>Brown</v>
      </c>
      <c r="L56" t="str">
        <v>None reported</v>
      </c>
      <c r="M56">
        <v>0</v>
      </c>
      <c r="N56" t="str">
        <v>Yes</v>
      </c>
      <c r="O56" t="str">
        <v>$87,000</v>
      </c>
      <c r="P56">
        <v>74820</v>
      </c>
      <c r="Q56">
        <v>87000</v>
      </c>
      <c r="R56">
        <v>375</v>
      </c>
      <c r="S56">
        <v>3</v>
      </c>
      <c r="T56">
        <v>0</v>
      </c>
    </row>
    <row r="57" spans="1:20" x14ac:dyDescent="0.25">
      <c r="A57" t="str">
        <v>BMW</v>
      </c>
      <c r="B57" t="str">
        <v>X1 xDrive28i</v>
      </c>
      <c r="C57">
        <v>2021</v>
      </c>
      <c r="D57">
        <v>41710.87412</v>
      </c>
      <c r="E57">
        <v>25918</v>
      </c>
      <c r="F57" t="str">
        <v>25,918 mi.</v>
      </c>
      <c r="G57" t="str">
        <v>Gasoline</v>
      </c>
      <c r="H57" t="str">
        <v>228.0HP 2.0L 4 Cylinder Engine Gasoline Fuel</v>
      </c>
      <c r="I57" t="str">
        <v>Transmission w/Dual Shift Mode</v>
      </c>
      <c r="J57" t="str">
        <v>Gray</v>
      </c>
      <c r="K57" t="str">
        <v>Black</v>
      </c>
      <c r="L57" t="str">
        <v>None reported</v>
      </c>
      <c r="M57">
        <v>0</v>
      </c>
      <c r="N57" t="str">
        <v>Yes</v>
      </c>
      <c r="O57" t="str">
        <v>$32,000</v>
      </c>
      <c r="P57">
        <v>27520</v>
      </c>
      <c r="Q57">
        <v>32000</v>
      </c>
      <c r="R57">
        <v>228</v>
      </c>
      <c r="S57">
        <v>2</v>
      </c>
      <c r="T57">
        <v>0</v>
      </c>
    </row>
    <row r="58" spans="1:20" x14ac:dyDescent="0.25">
      <c r="A58" t="str">
        <v>BMW</v>
      </c>
      <c r="B58" t="str">
        <v>135 i</v>
      </c>
      <c r="C58">
        <v>2008</v>
      </c>
      <c r="D58">
        <v>140012.57999999999</v>
      </c>
      <c r="E58">
        <v>87000</v>
      </c>
      <c r="F58" t="str">
        <v>87,000 mi.</v>
      </c>
      <c r="G58" t="str">
        <v>Gasoline</v>
      </c>
      <c r="H58" t="str">
        <v>300.0HP 3.0L Straight 6 Cylinder Engine Gasoline Fuel</v>
      </c>
      <c r="I58" t="str">
        <v>A/T</v>
      </c>
      <c r="J58" t="str">
        <v>White</v>
      </c>
      <c r="K58" t="str">
        <v>Beige</v>
      </c>
      <c r="L58" t="str">
        <v>None reported</v>
      </c>
      <c r="M58">
        <v>0</v>
      </c>
      <c r="N58" t="str">
        <v>Yes</v>
      </c>
      <c r="O58" t="str">
        <v>$15,300</v>
      </c>
      <c r="P58">
        <v>13158</v>
      </c>
      <c r="Q58">
        <v>15300</v>
      </c>
      <c r="R58">
        <v>300</v>
      </c>
      <c r="S58">
        <v>3</v>
      </c>
      <c r="T58">
        <v>0</v>
      </c>
    </row>
    <row r="59" spans="1:20" x14ac:dyDescent="0.25">
      <c r="A59" t="str">
        <v>BMW</v>
      </c>
      <c r="B59" t="str">
        <v>Z4 2.5i Roadster</v>
      </c>
      <c r="C59">
        <v>2005</v>
      </c>
      <c r="D59">
        <v>222088.92</v>
      </c>
      <c r="E59">
        <v>138000</v>
      </c>
      <c r="F59" t="str">
        <v>138,000 mi.</v>
      </c>
      <c r="G59" t="str">
        <v>Gasoline</v>
      </c>
      <c r="H59" t="str">
        <v>184.0HP 2.5L Straight 6 Cylinder Engine Gasoline Fuel</v>
      </c>
      <c r="I59" t="str">
        <v>5-Speed A/T</v>
      </c>
      <c r="J59" t="str">
        <v>White</v>
      </c>
      <c r="K59" t="str">
        <v>Beige</v>
      </c>
      <c r="L59" t="str">
        <v>None reported</v>
      </c>
      <c r="M59">
        <v>0</v>
      </c>
      <c r="N59" t="str">
        <v>Yes</v>
      </c>
      <c r="O59" t="str">
        <v>$9,950</v>
      </c>
      <c r="P59">
        <v>8557</v>
      </c>
      <c r="Q59">
        <v>9950</v>
      </c>
      <c r="R59">
        <v>184</v>
      </c>
      <c r="S59">
        <v>2.5</v>
      </c>
      <c r="T59">
        <v>0</v>
      </c>
    </row>
    <row r="60" spans="1:20" x14ac:dyDescent="0.25">
      <c r="A60" t="str">
        <v>BMW</v>
      </c>
      <c r="B60" t="str">
        <v>550 Gran Turismo i</v>
      </c>
      <c r="C60">
        <v>2013</v>
      </c>
      <c r="D60">
        <v>127686.64494</v>
      </c>
      <c r="E60">
        <v>79341</v>
      </c>
      <c r="F60" t="str">
        <v>79,341 mi.</v>
      </c>
      <c r="G60" t="str">
        <v>Gasoline</v>
      </c>
      <c r="H60" t="str">
        <v>445.0HP 4.4L 8 Cylinder Engine Gasoline Fuel</v>
      </c>
      <c r="I60" t="str">
        <v>A/T</v>
      </c>
      <c r="J60" t="str">
        <v>Gold</v>
      </c>
      <c r="K60" t="str">
        <v>Brown</v>
      </c>
      <c r="L60" t="str">
        <v>None reported</v>
      </c>
      <c r="M60">
        <v>0</v>
      </c>
      <c r="N60" t="str">
        <v>Yes</v>
      </c>
      <c r="O60" t="str">
        <v>$16,800</v>
      </c>
      <c r="P60">
        <v>14448</v>
      </c>
      <c r="Q60">
        <v>16800</v>
      </c>
      <c r="R60">
        <v>445</v>
      </c>
      <c r="S60">
        <v>4.4000000000000004</v>
      </c>
      <c r="T60">
        <v>0</v>
      </c>
    </row>
    <row r="61" spans="1:20" x14ac:dyDescent="0.25">
      <c r="A61" t="str">
        <v>BMW</v>
      </c>
      <c r="B61" t="str">
        <v>430 i xDrive</v>
      </c>
      <c r="C61">
        <v>2021</v>
      </c>
      <c r="D61">
        <v>27197.846000000001</v>
      </c>
      <c r="E61">
        <v>16900</v>
      </c>
      <c r="F61" t="str">
        <v>16,900 mi.</v>
      </c>
      <c r="G61" t="str">
        <v>Gasoline</v>
      </c>
      <c r="H61" t="str">
        <v>255.0HP 2.0L 4 Cylinder Engine Gasoline Fuel</v>
      </c>
      <c r="I61" t="str">
        <v>8-Speed A/T</v>
      </c>
      <c r="J61" t="str">
        <v>Blue</v>
      </c>
      <c r="K61" t="str">
        <v>White</v>
      </c>
      <c r="L61" t="str">
        <v>None reported</v>
      </c>
      <c r="M61">
        <v>0</v>
      </c>
      <c r="N61" t="str">
        <v>Yes</v>
      </c>
      <c r="O61" t="str">
        <v>$43,000</v>
      </c>
      <c r="P61">
        <v>36980</v>
      </c>
      <c r="Q61">
        <v>43000</v>
      </c>
      <c r="R61">
        <v>255</v>
      </c>
      <c r="S61">
        <v>2</v>
      </c>
      <c r="T61">
        <v>0</v>
      </c>
    </row>
    <row r="62" spans="1:20" x14ac:dyDescent="0.25">
      <c r="A62" t="str">
        <v>BMW</v>
      </c>
      <c r="B62" t="str">
        <v>M2 Base</v>
      </c>
      <c r="C62">
        <v>2023</v>
      </c>
      <c r="D62">
        <v>1866.8344</v>
      </c>
      <c r="E62">
        <v>1160</v>
      </c>
      <c r="F62" t="str">
        <v>1,160 mi.</v>
      </c>
      <c r="G62" t="str">
        <v>Gasoline</v>
      </c>
      <c r="H62" t="str">
        <v>453.0HP 3.0L Straight 6 Cylinder Engine Gasoline Fuel</v>
      </c>
      <c r="I62" t="str">
        <v>6-Speed M/T</v>
      </c>
      <c r="J62" t="str">
        <v>Gray</v>
      </c>
      <c r="K62" t="str">
        <v>Black</v>
      </c>
      <c r="L62" t="str">
        <v>None reported</v>
      </c>
      <c r="M62">
        <v>0</v>
      </c>
      <c r="N62" t="str">
        <v>Yes</v>
      </c>
      <c r="O62" t="str">
        <v>$73,600</v>
      </c>
      <c r="P62">
        <v>63296</v>
      </c>
      <c r="Q62">
        <v>73600</v>
      </c>
      <c r="R62">
        <v>453</v>
      </c>
      <c r="S62">
        <v>3</v>
      </c>
      <c r="T62">
        <v>0</v>
      </c>
    </row>
    <row r="63" spans="1:20" x14ac:dyDescent="0.25">
      <c r="A63" t="str">
        <v>BMW</v>
      </c>
      <c r="B63" t="str">
        <v>330e iPerformance</v>
      </c>
      <c r="C63">
        <v>2017</v>
      </c>
      <c r="D63">
        <v>66868.077000000005</v>
      </c>
      <c r="E63">
        <v>41550</v>
      </c>
      <c r="F63" t="str">
        <v>41,550 mi.</v>
      </c>
      <c r="G63" t="str">
        <v>Plug-In Hybrid</v>
      </c>
      <c r="H63" t="str">
        <v>247.0HP 2.0L 4 Cylinder Engine Plug-In Electric/Gas</v>
      </c>
      <c r="I63" t="str">
        <v>Transmission w/Dual Shift Mode</v>
      </c>
      <c r="J63" t="str">
        <v>Silver</v>
      </c>
      <c r="K63" t="str">
        <v>Black</v>
      </c>
      <c r="L63" t="str">
        <v>None reported</v>
      </c>
      <c r="M63">
        <v>0</v>
      </c>
      <c r="N63" t="str">
        <v>Yes</v>
      </c>
      <c r="O63" t="str">
        <v>$20,995</v>
      </c>
      <c r="P63">
        <v>18055.7</v>
      </c>
      <c r="Q63">
        <v>20995</v>
      </c>
      <c r="R63">
        <v>247</v>
      </c>
      <c r="S63">
        <v>2</v>
      </c>
      <c r="T63">
        <v>0</v>
      </c>
    </row>
    <row r="64" spans="1:20" x14ac:dyDescent="0.25">
      <c r="A64" t="str">
        <v>BMW</v>
      </c>
      <c r="B64" t="str">
        <v>X5 PHEV xDrive45e</v>
      </c>
      <c r="C64">
        <v>2023</v>
      </c>
      <c r="D64">
        <v>8590.6569199999994</v>
      </c>
      <c r="E64">
        <v>5338</v>
      </c>
      <c r="F64" t="str">
        <v>5,338 mi.</v>
      </c>
      <c r="G64" t="str">
        <v>Plug-In Hybrid</v>
      </c>
      <c r="H64" t="str">
        <v>389.0HP 3.0L Straight 6 Cylinder Engine Plug-In Electric/Gas</v>
      </c>
      <c r="I64" t="str">
        <v>8-Speed A/T</v>
      </c>
      <c r="J64" t="str">
        <v>Blue</v>
      </c>
      <c r="K64" t="str">
        <v>White</v>
      </c>
      <c r="L64" t="str">
        <v>None reported</v>
      </c>
      <c r="M64">
        <v>0</v>
      </c>
      <c r="N64" t="str">
        <v>Yes</v>
      </c>
      <c r="O64" t="str">
        <v>$76,500</v>
      </c>
      <c r="P64">
        <v>65790</v>
      </c>
      <c r="Q64">
        <v>76500</v>
      </c>
      <c r="R64">
        <v>389</v>
      </c>
      <c r="S64">
        <v>3</v>
      </c>
      <c r="T64">
        <v>0</v>
      </c>
    </row>
    <row r="65" spans="1:20" x14ac:dyDescent="0.25">
      <c r="A65" t="str">
        <v>BMW</v>
      </c>
      <c r="B65" t="str">
        <v>X6 M Base</v>
      </c>
      <c r="C65">
        <v>2018</v>
      </c>
      <c r="D65">
        <v>77716.637940000001</v>
      </c>
      <c r="E65">
        <v>48291</v>
      </c>
      <c r="F65" t="str">
        <v>48,291 mi.</v>
      </c>
      <c r="G65" t="str">
        <v>Gasoline</v>
      </c>
      <c r="H65" t="str">
        <v>567.0HP 4.4L 8 Cylinder Engine Gasoline Fuel</v>
      </c>
      <c r="I65" t="str">
        <v>Transmission w/Dual Shift Mode</v>
      </c>
      <c r="J65" t="str">
        <v>Gray</v>
      </c>
      <c r="K65" t="str">
        <v>Brown</v>
      </c>
      <c r="L65" t="str">
        <v>None reported</v>
      </c>
      <c r="M65">
        <v>0</v>
      </c>
      <c r="N65" t="str">
        <v>Yes</v>
      </c>
      <c r="O65" t="str">
        <v>$67,250</v>
      </c>
      <c r="P65">
        <v>57835</v>
      </c>
      <c r="Q65">
        <v>67250</v>
      </c>
      <c r="R65">
        <v>567</v>
      </c>
      <c r="S65">
        <v>4.4000000000000004</v>
      </c>
      <c r="T65">
        <v>0</v>
      </c>
    </row>
    <row r="66" spans="1:20" x14ac:dyDescent="0.25">
      <c r="A66" t="str">
        <v>BMW</v>
      </c>
      <c r="B66" t="str">
        <v>M4 Base</v>
      </c>
      <c r="C66">
        <v>2020</v>
      </c>
      <c r="D66">
        <v>36459.597699999998</v>
      </c>
      <c r="E66">
        <v>22655</v>
      </c>
      <c r="F66" t="str">
        <v>22,655 mi.</v>
      </c>
      <c r="G66" t="str">
        <v>Gasoline</v>
      </c>
      <c r="H66" t="str">
        <v>425.0HP 3.0L Straight 6 Cylinder Engine Gasoline Fuel</v>
      </c>
      <c r="I66" t="str">
        <v>7-Speed A/T</v>
      </c>
      <c r="J66" t="str">
        <v>Silver</v>
      </c>
      <c r="K66" t="str">
        <v>Black</v>
      </c>
      <c r="L66" t="str">
        <v>None reported</v>
      </c>
      <c r="M66">
        <v>0</v>
      </c>
      <c r="N66" t="str">
        <v>Yes</v>
      </c>
      <c r="O66" t="str">
        <v>$63,999</v>
      </c>
      <c r="P66">
        <v>55039.14</v>
      </c>
      <c r="Q66">
        <v>63999</v>
      </c>
      <c r="R66">
        <v>425</v>
      </c>
      <c r="S66">
        <v>3</v>
      </c>
      <c r="T66">
        <v>0</v>
      </c>
    </row>
    <row r="67" spans="1:20" x14ac:dyDescent="0.25">
      <c r="A67" t="str">
        <v>BMW</v>
      </c>
      <c r="B67" t="str">
        <v>X6 M Base</v>
      </c>
      <c r="C67">
        <v>2018</v>
      </c>
      <c r="D67">
        <v>77248.319999999992</v>
      </c>
      <c r="E67">
        <v>48000</v>
      </c>
      <c r="F67" t="str">
        <v>48,000 mi.</v>
      </c>
      <c r="G67" t="str">
        <v>Gasoline</v>
      </c>
      <c r="H67" t="str">
        <v>567.0HP 4.4L 8 Cylinder Engine Gasoline Fuel</v>
      </c>
      <c r="I67" t="str">
        <v>8-Speed A/T</v>
      </c>
      <c r="J67" t="str">
        <v>Blue</v>
      </c>
      <c r="K67" t="str">
        <v>Black</v>
      </c>
      <c r="L67" t="str">
        <v>None reported</v>
      </c>
      <c r="M67">
        <v>0</v>
      </c>
      <c r="N67" t="str">
        <v>Yes</v>
      </c>
      <c r="O67" t="str">
        <v>$54,000</v>
      </c>
      <c r="P67">
        <v>46440</v>
      </c>
      <c r="Q67">
        <v>54000</v>
      </c>
      <c r="R67">
        <v>567</v>
      </c>
      <c r="S67">
        <v>4.4000000000000004</v>
      </c>
      <c r="T67">
        <v>0</v>
      </c>
    </row>
    <row r="68" spans="1:20" x14ac:dyDescent="0.25">
      <c r="A68" t="str">
        <v>BMW</v>
      </c>
      <c r="B68" t="str">
        <v>430 430i</v>
      </c>
      <c r="C68">
        <v>2022</v>
      </c>
      <c r="D68">
        <v>12485.25972</v>
      </c>
      <c r="E68">
        <v>7758</v>
      </c>
      <c r="F68" t="str">
        <v>7,758 mi.</v>
      </c>
      <c r="G68" t="str">
        <v>Gasoline</v>
      </c>
      <c r="H68" t="str">
        <v>2.0 Liter Turbo</v>
      </c>
      <c r="I68" t="str">
        <v>Automatic</v>
      </c>
      <c r="J68" t="str">
        <v>Black</v>
      </c>
      <c r="K68" t="str">
        <v>Black</v>
      </c>
      <c r="L68" t="str">
        <v>None reported</v>
      </c>
      <c r="M68">
        <v>0</v>
      </c>
      <c r="N68">
        <v>0</v>
      </c>
      <c r="O68" t="str">
        <v>$47,998</v>
      </c>
      <c r="P68">
        <v>41278.28</v>
      </c>
      <c r="Q68">
        <v>47998</v>
      </c>
      <c r="R68" t="e">
        <v>#VALUE!</v>
      </c>
      <c r="S68">
        <v>2</v>
      </c>
      <c r="T68">
        <v>0</v>
      </c>
    </row>
    <row r="69" spans="1:20" x14ac:dyDescent="0.25">
      <c r="A69" t="str">
        <v>BMW</v>
      </c>
      <c r="B69" t="str">
        <v>ALPINA B7 ALPINA B7 xDrive</v>
      </c>
      <c r="C69">
        <v>2020</v>
      </c>
      <c r="D69">
        <v>54313.615660000003</v>
      </c>
      <c r="E69">
        <v>33749</v>
      </c>
      <c r="F69" t="str">
        <v>33,749 mi.</v>
      </c>
      <c r="G69" t="str">
        <v>Gasoline</v>
      </c>
      <c r="H69" t="str">
        <v>4.4 Liter Twin Turbo</v>
      </c>
      <c r="I69" t="str">
        <v>Automatic</v>
      </c>
      <c r="J69" t="str">
        <v>Blue</v>
      </c>
      <c r="K69" t="str">
        <v>Red</v>
      </c>
      <c r="L69" t="str">
        <v>None reported</v>
      </c>
      <c r="M69">
        <v>0</v>
      </c>
      <c r="N69">
        <v>0</v>
      </c>
      <c r="O69" t="str">
        <v>$85,998</v>
      </c>
      <c r="P69">
        <v>73958.28</v>
      </c>
      <c r="Q69">
        <v>85998</v>
      </c>
      <c r="R69" t="e">
        <v>#VALUE!</v>
      </c>
      <c r="S69">
        <v>4.4000000000000004</v>
      </c>
      <c r="T69">
        <v>0</v>
      </c>
    </row>
    <row r="70" spans="1:20" x14ac:dyDescent="0.25">
      <c r="A70" t="str">
        <v>BMW</v>
      </c>
      <c r="B70" t="str">
        <v>M4 Competition xDrive</v>
      </c>
      <c r="C70">
        <v>2023</v>
      </c>
      <c r="D70">
        <v>1802.4608000000001</v>
      </c>
      <c r="E70">
        <v>1120</v>
      </c>
      <c r="F70" t="str">
        <v>1,120 mi.</v>
      </c>
      <c r="G70" t="str">
        <v>Gasoline</v>
      </c>
      <c r="H70" t="str">
        <v>503.0HP 3.0L Straight 6 Cylinder Engine Gasoline Fuel</v>
      </c>
      <c r="I70" t="str">
        <v>8-Speed A/T</v>
      </c>
      <c r="J70" t="str">
        <v>Gray</v>
      </c>
      <c r="K70" t="str">
        <v>White</v>
      </c>
      <c r="L70" t="str">
        <v>None reported</v>
      </c>
      <c r="M70">
        <v>0</v>
      </c>
      <c r="N70" t="str">
        <v>Yes</v>
      </c>
      <c r="O70" t="str">
        <v>$92,900</v>
      </c>
      <c r="P70">
        <v>79894</v>
      </c>
      <c r="Q70">
        <v>92900</v>
      </c>
      <c r="R70">
        <v>503</v>
      </c>
      <c r="S70">
        <v>3</v>
      </c>
      <c r="T70">
        <v>0</v>
      </c>
    </row>
    <row r="71" spans="1:20" x14ac:dyDescent="0.25">
      <c r="A71" t="str">
        <v>BMW</v>
      </c>
      <c r="B71" t="str">
        <v>X6 M Base</v>
      </c>
      <c r="C71">
        <v>2022</v>
      </c>
      <c r="D71">
        <v>16698.511839999999</v>
      </c>
      <c r="E71">
        <v>10376</v>
      </c>
      <c r="F71" t="str">
        <v>10,376 mi.</v>
      </c>
      <c r="G71" t="str">
        <v>Gasoline</v>
      </c>
      <c r="H71" t="str">
        <v>4.4L V8 32V GDI DOHC Twin Turbo</v>
      </c>
      <c r="I71" t="str">
        <v>8-Speed Automatic</v>
      </c>
      <c r="J71" t="str">
        <v>Ametrin Metallic</v>
      </c>
      <c r="K71" t="str">
        <v>Black</v>
      </c>
      <c r="L71" t="str">
        <v>None reported</v>
      </c>
      <c r="M71">
        <v>0</v>
      </c>
      <c r="N71">
        <v>0</v>
      </c>
      <c r="O71" t="str">
        <v>$98,900</v>
      </c>
      <c r="P71">
        <v>85054</v>
      </c>
      <c r="Q71">
        <v>98900</v>
      </c>
      <c r="R71" t="e">
        <v>#VALUE!</v>
      </c>
      <c r="S71" t="e">
        <v>#VALUE!</v>
      </c>
      <c r="T71">
        <v>0</v>
      </c>
    </row>
    <row r="72" spans="1:20" x14ac:dyDescent="0.25">
      <c r="A72" t="str">
        <v>BMW</v>
      </c>
      <c r="B72" t="str">
        <v>ALPINA B7 ALPINA B7 xDrive</v>
      </c>
      <c r="C72">
        <v>2020</v>
      </c>
      <c r="D72">
        <v>105978.25768</v>
      </c>
      <c r="E72">
        <v>65852</v>
      </c>
      <c r="F72" t="str">
        <v>65,852 mi.</v>
      </c>
      <c r="G72" t="str">
        <v>Gasoline</v>
      </c>
      <c r="H72" t="str">
        <v>4.4 Liter Twin Turbo</v>
      </c>
      <c r="I72" t="str">
        <v>Automatic</v>
      </c>
      <c r="J72" t="str">
        <v>Black</v>
      </c>
      <c r="K72" t="str">
        <v>Mocha</v>
      </c>
      <c r="L72" t="str">
        <v>None reported</v>
      </c>
      <c r="M72">
        <v>0</v>
      </c>
      <c r="N72">
        <v>0</v>
      </c>
      <c r="O72" t="str">
        <v>$68,998</v>
      </c>
      <c r="P72">
        <v>59338.28</v>
      </c>
      <c r="Q72">
        <v>68998</v>
      </c>
      <c r="R72" t="e">
        <v>#VALUE!</v>
      </c>
      <c r="S72">
        <v>4.4000000000000004</v>
      </c>
      <c r="T72">
        <v>0</v>
      </c>
    </row>
    <row r="73" spans="1:20" x14ac:dyDescent="0.25">
      <c r="A73" t="str">
        <v>BMW</v>
      </c>
      <c r="B73" t="str">
        <v>i8 Base</v>
      </c>
      <c r="C73">
        <v>2019</v>
      </c>
      <c r="D73">
        <v>29645.652139999998</v>
      </c>
      <c r="E73">
        <v>18421</v>
      </c>
      <c r="F73" t="str">
        <v>18,421 mi.</v>
      </c>
      <c r="G73" t="str">
        <v>Plug-In Hybrid</v>
      </c>
      <c r="H73" t="str">
        <v>369.0HP 1.5L 3 Cylinder Engine Plug-In Electric/Gas</v>
      </c>
      <c r="I73" t="str">
        <v>6-Speed A/T</v>
      </c>
      <c r="J73" t="str">
        <v>Black</v>
      </c>
      <c r="K73" t="str">
        <v>Black</v>
      </c>
      <c r="L73">
        <v>0</v>
      </c>
      <c r="M73">
        <v>0</v>
      </c>
      <c r="N73">
        <v>0</v>
      </c>
      <c r="O73" t="str">
        <v>$85,000</v>
      </c>
      <c r="P73">
        <v>73100</v>
      </c>
      <c r="Q73">
        <v>85000</v>
      </c>
      <c r="R73">
        <v>369</v>
      </c>
      <c r="S73">
        <v>1.5</v>
      </c>
      <c r="T73">
        <v>0</v>
      </c>
    </row>
    <row r="74" spans="1:20" x14ac:dyDescent="0.25">
      <c r="A74" t="str">
        <v>BMW</v>
      </c>
      <c r="B74" t="str">
        <v>M760 i xDrive</v>
      </c>
      <c r="C74">
        <v>2019</v>
      </c>
      <c r="D74">
        <v>23827.888040000002</v>
      </c>
      <c r="E74">
        <v>14806</v>
      </c>
      <c r="F74" t="str">
        <v>14,806 mi.</v>
      </c>
      <c r="G74" t="str">
        <v>Gasoline</v>
      </c>
      <c r="H74" t="str">
        <v>601.0HP 6.6L 12 Cylinder Engine Gasoline Fuel</v>
      </c>
      <c r="I74" t="str">
        <v>Transmission w/Dual Shift Mode</v>
      </c>
      <c r="J74" t="str">
        <v>Black</v>
      </c>
      <c r="K74" t="str">
        <v>Black</v>
      </c>
      <c r="L74" t="str">
        <v>At least 1 accident or damage reported</v>
      </c>
      <c r="M74">
        <v>1</v>
      </c>
      <c r="N74" t="str">
        <v>Yes</v>
      </c>
      <c r="O74" t="str">
        <v>$81,330</v>
      </c>
      <c r="P74">
        <v>69943.8</v>
      </c>
      <c r="Q74">
        <v>81330</v>
      </c>
      <c r="R74">
        <v>601</v>
      </c>
      <c r="S74">
        <v>6.6</v>
      </c>
      <c r="T74">
        <v>0</v>
      </c>
    </row>
    <row r="75" spans="1:20" x14ac:dyDescent="0.25">
      <c r="A75" t="str">
        <v>BMW</v>
      </c>
      <c r="B75" t="str">
        <v>X6 M Base</v>
      </c>
      <c r="C75">
        <v>2023</v>
      </c>
      <c r="D75">
        <v>11265.38</v>
      </c>
      <c r="E75">
        <v>7000</v>
      </c>
      <c r="F75" t="str">
        <v>7,000 mi.</v>
      </c>
      <c r="G75" t="str">
        <v>Gasoline</v>
      </c>
      <c r="H75" t="str">
        <v>600.0HP 4.4L 8 Cylinder Engine Gasoline Fuel</v>
      </c>
      <c r="I75" t="str">
        <v>Transmission w/Dual Shift Mode</v>
      </c>
      <c r="J75" t="str">
        <v>Gray</v>
      </c>
      <c r="K75" t="str">
        <v>Gray</v>
      </c>
      <c r="L75" t="str">
        <v>None reported</v>
      </c>
      <c r="M75">
        <v>0</v>
      </c>
      <c r="N75" t="str">
        <v>Yes</v>
      </c>
      <c r="O75" t="str">
        <v>$144,900</v>
      </c>
      <c r="P75">
        <v>124614</v>
      </c>
      <c r="Q75">
        <v>144900</v>
      </c>
      <c r="R75">
        <v>600</v>
      </c>
      <c r="S75">
        <v>4.4000000000000004</v>
      </c>
      <c r="T75">
        <v>0</v>
      </c>
    </row>
    <row r="76" spans="1:20" x14ac:dyDescent="0.25">
      <c r="A76" t="str">
        <v>BMW</v>
      </c>
      <c r="B76" t="str">
        <v>M240 i</v>
      </c>
      <c r="C76">
        <v>2019</v>
      </c>
      <c r="D76">
        <v>31060.261999999999</v>
      </c>
      <c r="E76">
        <v>19300</v>
      </c>
      <c r="F76" t="str">
        <v>19,300 mi.</v>
      </c>
      <c r="G76" t="str">
        <v>Gasoline</v>
      </c>
      <c r="H76" t="str">
        <v>335.0HP 3.0L Straight 6 Cylinder Engine Gasoline Fuel</v>
      </c>
      <c r="I76" t="str">
        <v>8-Speed A/T</v>
      </c>
      <c r="J76" t="str">
        <v>White</v>
      </c>
      <c r="K76" t="str">
        <v>Red</v>
      </c>
      <c r="L76" t="str">
        <v>None reported</v>
      </c>
      <c r="M76">
        <v>0</v>
      </c>
      <c r="N76" t="str">
        <v>Yes</v>
      </c>
      <c r="O76" t="str">
        <v>$36,000</v>
      </c>
      <c r="P76">
        <v>30960</v>
      </c>
      <c r="Q76">
        <v>36000</v>
      </c>
      <c r="R76">
        <v>335</v>
      </c>
      <c r="S76">
        <v>3</v>
      </c>
      <c r="T76">
        <v>0</v>
      </c>
    </row>
    <row r="77" spans="1:20" x14ac:dyDescent="0.25">
      <c r="A77" t="str">
        <v>BMW</v>
      </c>
      <c r="B77" t="str">
        <v>330e iPerformance</v>
      </c>
      <c r="C77">
        <v>2017</v>
      </c>
      <c r="D77">
        <v>84490.35</v>
      </c>
      <c r="E77">
        <v>52500</v>
      </c>
      <c r="F77" t="str">
        <v>52,500 mi.</v>
      </c>
      <c r="G77" t="str">
        <v>Plug-In Hybrid</v>
      </c>
      <c r="H77" t="str">
        <v>247.0HP 2.0L 4 Cylinder Engine Plug-In Electric/Gas</v>
      </c>
      <c r="I77" t="str">
        <v>Transmission w/Dual Shift Mode</v>
      </c>
      <c r="J77" t="str">
        <v>Blue</v>
      </c>
      <c r="K77" t="str">
        <v>Black</v>
      </c>
      <c r="L77" t="str">
        <v>At least 1 accident or damage reported</v>
      </c>
      <c r="M77">
        <v>1</v>
      </c>
      <c r="N77" t="str">
        <v>Yes</v>
      </c>
      <c r="O77" t="str">
        <v>$24,950</v>
      </c>
      <c r="P77">
        <v>21457</v>
      </c>
      <c r="Q77">
        <v>24950</v>
      </c>
      <c r="R77">
        <v>247</v>
      </c>
      <c r="S77">
        <v>2</v>
      </c>
      <c r="T77">
        <v>0</v>
      </c>
    </row>
    <row r="78" spans="1:20" x14ac:dyDescent="0.25">
      <c r="A78" t="str">
        <v>BMW</v>
      </c>
      <c r="B78" t="str">
        <v>X7 xDrive40i</v>
      </c>
      <c r="C78">
        <v>2022</v>
      </c>
      <c r="D78">
        <v>62234.78714</v>
      </c>
      <c r="E78">
        <v>38671</v>
      </c>
      <c r="F78" t="str">
        <v>38,671 mi.</v>
      </c>
      <c r="G78" t="str">
        <v>Hybrid</v>
      </c>
      <c r="H78" t="str">
        <v>3.0 Liter Turbo</v>
      </c>
      <c r="I78" t="str">
        <v>Automatic</v>
      </c>
      <c r="J78" t="str">
        <v>Gray</v>
      </c>
      <c r="K78" t="str">
        <v>Blk</v>
      </c>
      <c r="L78" t="str">
        <v>None reported</v>
      </c>
      <c r="M78">
        <v>0</v>
      </c>
      <c r="N78">
        <v>0</v>
      </c>
      <c r="O78" t="str">
        <v>$66,998</v>
      </c>
      <c r="P78">
        <v>57618.28</v>
      </c>
      <c r="Q78">
        <v>66998</v>
      </c>
      <c r="R78" t="e">
        <v>#VALUE!</v>
      </c>
      <c r="S78">
        <v>3</v>
      </c>
      <c r="T78">
        <v>0</v>
      </c>
    </row>
    <row r="79" spans="1:20" x14ac:dyDescent="0.25">
      <c r="A79" t="str">
        <v>BMW</v>
      </c>
      <c r="B79" t="str">
        <v>328 i xDrive</v>
      </c>
      <c r="C79">
        <v>2013</v>
      </c>
      <c r="D79">
        <v>154496.63999999998</v>
      </c>
      <c r="E79">
        <v>96000</v>
      </c>
      <c r="F79" t="str">
        <v>96,000 mi.</v>
      </c>
      <c r="G79" t="str">
        <v>Gasoline</v>
      </c>
      <c r="H79" t="str">
        <v>240.0HP 2.0L 4 Cylinder Engine Gasoline Fuel</v>
      </c>
      <c r="I79" t="str">
        <v>Transmission w/Dual Shift Mode</v>
      </c>
      <c r="J79" t="str">
        <v>Black</v>
      </c>
      <c r="K79" t="str">
        <v>Black</v>
      </c>
      <c r="L79" t="str">
        <v>At least 1 accident or damage reported</v>
      </c>
      <c r="M79">
        <v>1</v>
      </c>
      <c r="N79" t="str">
        <v>Yes</v>
      </c>
      <c r="O79" t="str">
        <v>$13,500</v>
      </c>
      <c r="P79">
        <v>11610</v>
      </c>
      <c r="Q79">
        <v>13500</v>
      </c>
      <c r="R79">
        <v>240</v>
      </c>
      <c r="S79">
        <v>2</v>
      </c>
      <c r="T79">
        <v>0</v>
      </c>
    </row>
    <row r="80" spans="1:20" x14ac:dyDescent="0.25">
      <c r="A80" t="str">
        <v>BMW</v>
      </c>
      <c r="B80" t="str">
        <v>135 i</v>
      </c>
      <c r="C80">
        <v>2009</v>
      </c>
      <c r="D80">
        <v>117320.886</v>
      </c>
      <c r="E80">
        <v>72900</v>
      </c>
      <c r="F80" t="str">
        <v>72,900 mi.</v>
      </c>
      <c r="G80" t="str">
        <v>Gasoline</v>
      </c>
      <c r="H80" t="str">
        <v>300.0HP 3.0L Straight 6 Cylinder Engine Gasoline Fuel</v>
      </c>
      <c r="I80" t="str">
        <v>6-Speed A/T</v>
      </c>
      <c r="J80" t="str">
        <v>Gray</v>
      </c>
      <c r="K80" t="str">
        <v>Gray</v>
      </c>
      <c r="L80" t="str">
        <v>None reported</v>
      </c>
      <c r="M80">
        <v>0</v>
      </c>
      <c r="N80" t="str">
        <v>Yes</v>
      </c>
      <c r="O80" t="str">
        <v>$15,500</v>
      </c>
      <c r="P80">
        <v>13330</v>
      </c>
      <c r="Q80">
        <v>15500</v>
      </c>
      <c r="R80">
        <v>300</v>
      </c>
      <c r="S80">
        <v>3</v>
      </c>
      <c r="T80">
        <v>0</v>
      </c>
    </row>
    <row r="81" spans="1:20" x14ac:dyDescent="0.25">
      <c r="A81" t="str">
        <v>BMW</v>
      </c>
      <c r="B81" t="str">
        <v>X7 M50i</v>
      </c>
      <c r="C81">
        <v>2021</v>
      </c>
      <c r="D81">
        <v>11460.110140000001</v>
      </c>
      <c r="E81">
        <v>7121</v>
      </c>
      <c r="F81" t="str">
        <v>7,121 mi.</v>
      </c>
      <c r="G81" t="str">
        <v>Gasoline</v>
      </c>
      <c r="H81" t="str">
        <v>4.4 Liter Twin Turbo</v>
      </c>
      <c r="I81" t="str">
        <v>Automatic</v>
      </c>
      <c r="J81" t="str">
        <v>Gray</v>
      </c>
      <c r="K81" t="str">
        <v>Black</v>
      </c>
      <c r="L81" t="str">
        <v>None reported</v>
      </c>
      <c r="M81">
        <v>0</v>
      </c>
      <c r="N81">
        <v>0</v>
      </c>
      <c r="O81" t="str">
        <v>$94,998</v>
      </c>
      <c r="P81">
        <v>81698.28</v>
      </c>
      <c r="Q81">
        <v>94998</v>
      </c>
      <c r="R81" t="e">
        <v>#VALUE!</v>
      </c>
      <c r="S81">
        <v>4.4000000000000004</v>
      </c>
      <c r="T81">
        <v>0</v>
      </c>
    </row>
    <row r="82" spans="1:20" x14ac:dyDescent="0.25">
      <c r="A82" t="str">
        <v>BMW</v>
      </c>
      <c r="B82" t="str">
        <v>X7 xDrive40i</v>
      </c>
      <c r="C82">
        <v>2021</v>
      </c>
      <c r="D82">
        <v>48777.486060000003</v>
      </c>
      <c r="E82">
        <v>30309</v>
      </c>
      <c r="F82" t="str">
        <v>30,309 mi.</v>
      </c>
      <c r="G82" t="str">
        <v>Hybrid</v>
      </c>
      <c r="H82" t="str">
        <v>3.0 Liter Turbo</v>
      </c>
      <c r="I82" t="str">
        <v>Automatic</v>
      </c>
      <c r="J82" t="str">
        <v>Blue</v>
      </c>
      <c r="K82" t="str">
        <v>Tan</v>
      </c>
      <c r="L82" t="str">
        <v>None reported</v>
      </c>
      <c r="M82">
        <v>0</v>
      </c>
      <c r="N82">
        <v>0</v>
      </c>
      <c r="O82" t="str">
        <v>$63,598</v>
      </c>
      <c r="P82">
        <v>54694.28</v>
      </c>
      <c r="Q82">
        <v>63598</v>
      </c>
      <c r="R82" t="e">
        <v>#VALUE!</v>
      </c>
      <c r="S82">
        <v>3</v>
      </c>
      <c r="T82">
        <v>0</v>
      </c>
    </row>
    <row r="83" spans="1:20" x14ac:dyDescent="0.25">
      <c r="A83" t="str">
        <v>BMW</v>
      </c>
      <c r="B83" t="str">
        <v>740 i</v>
      </c>
      <c r="C83">
        <v>2016</v>
      </c>
      <c r="D83">
        <v>117481.81999999999</v>
      </c>
      <c r="E83">
        <v>73000</v>
      </c>
      <c r="F83" t="str">
        <v>73,000 mi.</v>
      </c>
      <c r="G83" t="str">
        <v>Gasoline</v>
      </c>
      <c r="H83" t="str">
        <v>320.0HP 3.0L Straight 6 Cylinder Engine Gasoline Fuel</v>
      </c>
      <c r="I83" t="str">
        <v>Transmission w/Dual Shift Mode</v>
      </c>
      <c r="J83" t="str">
        <v>Black</v>
      </c>
      <c r="K83" t="str">
        <v>Black</v>
      </c>
      <c r="L83" t="str">
        <v>None reported</v>
      </c>
      <c r="M83">
        <v>0</v>
      </c>
      <c r="N83" t="str">
        <v>Yes</v>
      </c>
      <c r="O83" t="str">
        <v>$23,999</v>
      </c>
      <c r="P83">
        <v>20639.14</v>
      </c>
      <c r="Q83">
        <v>23999</v>
      </c>
      <c r="R83">
        <v>320</v>
      </c>
      <c r="S83">
        <v>3</v>
      </c>
      <c r="T83">
        <v>0</v>
      </c>
    </row>
    <row r="84" spans="1:20" x14ac:dyDescent="0.25">
      <c r="A84" t="str">
        <v>BMW</v>
      </c>
      <c r="B84" t="str">
        <v>X7 ALPINA XB7</v>
      </c>
      <c r="C84">
        <v>2022</v>
      </c>
      <c r="D84">
        <v>7264.5607600000003</v>
      </c>
      <c r="E84">
        <v>4514</v>
      </c>
      <c r="F84" t="str">
        <v>4,514 mi.</v>
      </c>
      <c r="G84" t="str">
        <v>Gasoline</v>
      </c>
      <c r="H84" t="str">
        <v>4.4 Liter Twin Turbo</v>
      </c>
      <c r="I84" t="str">
        <v>Automatic</v>
      </c>
      <c r="J84" t="str">
        <v>Gray</v>
      </c>
      <c r="K84" t="str">
        <v>Black</v>
      </c>
      <c r="L84" t="str">
        <v>None reported</v>
      </c>
      <c r="M84">
        <v>0</v>
      </c>
      <c r="N84">
        <v>0</v>
      </c>
      <c r="O84" t="str">
        <v>$132,998</v>
      </c>
      <c r="P84">
        <v>114378.28</v>
      </c>
      <c r="Q84">
        <v>132998</v>
      </c>
      <c r="R84" t="e">
        <v>#VALUE!</v>
      </c>
      <c r="S84">
        <v>4.4000000000000004</v>
      </c>
      <c r="T84">
        <v>0</v>
      </c>
    </row>
    <row r="85" spans="1:20" x14ac:dyDescent="0.25">
      <c r="A85" t="str">
        <v>BMW</v>
      </c>
      <c r="B85" t="str">
        <v>M6 Base</v>
      </c>
      <c r="C85">
        <v>2015</v>
      </c>
      <c r="D85">
        <v>59545.58</v>
      </c>
      <c r="E85">
        <v>37000</v>
      </c>
      <c r="F85" t="str">
        <v>37,000 mi.</v>
      </c>
      <c r="G85" t="str">
        <v>Gasoline</v>
      </c>
      <c r="H85" t="str">
        <v>560.0HP 4.4L 8 Cylinder Engine Gasoline Fuel</v>
      </c>
      <c r="I85" t="str">
        <v>Transmission w/Dual Shift Mode</v>
      </c>
      <c r="J85" t="str">
        <v>Silver</v>
      </c>
      <c r="K85" t="str">
        <v>Silver</v>
      </c>
      <c r="L85" t="str">
        <v>None reported</v>
      </c>
      <c r="M85">
        <v>0</v>
      </c>
      <c r="N85" t="str">
        <v>Yes</v>
      </c>
      <c r="O85" t="str">
        <v>$45,950</v>
      </c>
      <c r="P85">
        <v>39517</v>
      </c>
      <c r="Q85">
        <v>45950</v>
      </c>
      <c r="R85">
        <v>560</v>
      </c>
      <c r="S85">
        <v>4.4000000000000004</v>
      </c>
      <c r="T85">
        <v>0</v>
      </c>
    </row>
    <row r="86" spans="1:20" x14ac:dyDescent="0.25">
      <c r="A86" t="str">
        <v>BMW</v>
      </c>
      <c r="B86" t="str">
        <v>X6 M Base</v>
      </c>
      <c r="C86">
        <v>2021</v>
      </c>
      <c r="D86">
        <v>17866.892680000001</v>
      </c>
      <c r="E86">
        <v>11102</v>
      </c>
      <c r="F86" t="str">
        <v>11,102 mi.</v>
      </c>
      <c r="G86" t="str">
        <v>Gasoline</v>
      </c>
      <c r="H86" t="str">
        <v>600.0HP 4.4L 8 Cylinder Engine Gasoline Fuel</v>
      </c>
      <c r="I86" t="str">
        <v>8-Speed A/T</v>
      </c>
      <c r="J86" t="str">
        <v>Black</v>
      </c>
      <c r="K86" t="str">
        <v>Black</v>
      </c>
      <c r="L86" t="str">
        <v>None reported</v>
      </c>
      <c r="M86">
        <v>0</v>
      </c>
      <c r="N86" t="str">
        <v>Yes</v>
      </c>
      <c r="O86" t="str">
        <v>$101,000</v>
      </c>
      <c r="P86">
        <v>86860</v>
      </c>
      <c r="Q86">
        <v>101000</v>
      </c>
      <c r="R86">
        <v>600</v>
      </c>
      <c r="S86">
        <v>4.4000000000000004</v>
      </c>
      <c r="T86">
        <v>0</v>
      </c>
    </row>
    <row r="87" spans="1:20" x14ac:dyDescent="0.25">
      <c r="A87" t="str">
        <v>BMW</v>
      </c>
      <c r="B87" t="str">
        <v>X7 xDrive50i</v>
      </c>
      <c r="C87">
        <v>2019</v>
      </c>
      <c r="D87">
        <v>50142.206380000003</v>
      </c>
      <c r="E87">
        <v>31157</v>
      </c>
      <c r="F87" t="str">
        <v>31,157 mi.</v>
      </c>
      <c r="G87" t="str">
        <v>Gasoline</v>
      </c>
      <c r="H87" t="str">
        <v>4.4 Liter GDI DOHC Twin Turbo</v>
      </c>
      <c r="I87" t="str">
        <v>Automatic</v>
      </c>
      <c r="J87" t="str">
        <v>Black</v>
      </c>
      <c r="K87" t="str">
        <v>Blk</v>
      </c>
      <c r="L87" t="str">
        <v>None reported</v>
      </c>
      <c r="M87">
        <v>0</v>
      </c>
      <c r="N87">
        <v>0</v>
      </c>
      <c r="O87" t="str">
        <v>$65,998</v>
      </c>
      <c r="P87">
        <v>56758.28</v>
      </c>
      <c r="Q87">
        <v>65998</v>
      </c>
      <c r="R87" t="e">
        <v>#VALUE!</v>
      </c>
      <c r="S87">
        <v>4.4000000000000004</v>
      </c>
      <c r="T87">
        <v>0</v>
      </c>
    </row>
    <row r="88" spans="1:20" x14ac:dyDescent="0.25">
      <c r="A88" t="str">
        <v>BMW</v>
      </c>
      <c r="B88" t="str">
        <v>435 i</v>
      </c>
      <c r="C88">
        <v>2014</v>
      </c>
      <c r="D88">
        <v>129086.77073999999</v>
      </c>
      <c r="E88">
        <v>80211</v>
      </c>
      <c r="F88" t="str">
        <v>80,211 mi.</v>
      </c>
      <c r="G88" t="str">
        <v>Gasoline</v>
      </c>
      <c r="H88" t="str">
        <v>300.0HP 3.0L Straight 6 Cylinder Engine Gasoline Fuel</v>
      </c>
      <c r="I88" t="str">
        <v>A/T</v>
      </c>
      <c r="J88" t="str">
        <v>Gray</v>
      </c>
      <c r="K88" t="str">
        <v>Red</v>
      </c>
      <c r="L88" t="str">
        <v>At least 1 accident or damage reported</v>
      </c>
      <c r="M88">
        <v>1</v>
      </c>
      <c r="N88" t="str">
        <v>Yes</v>
      </c>
      <c r="O88" t="str">
        <v>$17,995</v>
      </c>
      <c r="P88">
        <v>15475.699999999999</v>
      </c>
      <c r="Q88">
        <v>17995</v>
      </c>
      <c r="R88">
        <v>300</v>
      </c>
      <c r="S88">
        <v>3</v>
      </c>
      <c r="T88">
        <v>0</v>
      </c>
    </row>
    <row r="89" spans="1:20" x14ac:dyDescent="0.25">
      <c r="A89" t="str">
        <v>BMW</v>
      </c>
      <c r="B89" t="str">
        <v>740 i</v>
      </c>
      <c r="C89">
        <v>2018</v>
      </c>
      <c r="D89">
        <v>65965.237259999994</v>
      </c>
      <c r="E89">
        <v>40989</v>
      </c>
      <c r="F89" t="str">
        <v>40,989 mi.</v>
      </c>
      <c r="G89" t="str">
        <v>Gasoline</v>
      </c>
      <c r="H89" t="str">
        <v>320.0HP 3.0L Straight 6 Cylinder Engine Gasoline Fuel</v>
      </c>
      <c r="I89" t="str">
        <v>8-Speed A/T</v>
      </c>
      <c r="J89" t="str">
        <v>Black</v>
      </c>
      <c r="K89" t="str">
        <v>Gold</v>
      </c>
      <c r="L89" t="str">
        <v>None reported</v>
      </c>
      <c r="M89">
        <v>0</v>
      </c>
      <c r="N89" t="str">
        <v>Yes</v>
      </c>
      <c r="O89" t="str">
        <v>$35,000</v>
      </c>
      <c r="P89">
        <v>30100</v>
      </c>
      <c r="Q89">
        <v>35000</v>
      </c>
      <c r="R89">
        <v>320</v>
      </c>
      <c r="S89">
        <v>3</v>
      </c>
      <c r="T89">
        <v>0</v>
      </c>
    </row>
    <row r="90" spans="1:20" x14ac:dyDescent="0.25">
      <c r="A90" t="str">
        <v>BMW</v>
      </c>
      <c r="B90" t="str">
        <v>M3 Base</v>
      </c>
      <c r="C90">
        <v>2011</v>
      </c>
      <c r="D90">
        <v>168980.7</v>
      </c>
      <c r="E90">
        <v>105000</v>
      </c>
      <c r="F90" t="str">
        <v>105,000 mi.</v>
      </c>
      <c r="G90" t="str">
        <v>Gasoline</v>
      </c>
      <c r="H90" t="str">
        <v>414.0HP 4.0L 8 Cylinder Engine Gasoline Fuel</v>
      </c>
      <c r="I90" t="str">
        <v>6-Speed M/T</v>
      </c>
      <c r="J90" t="str">
        <v>Silver</v>
      </c>
      <c r="K90" t="str">
        <v>Black</v>
      </c>
      <c r="L90" t="str">
        <v>At least 1 accident or damage reported</v>
      </c>
      <c r="M90">
        <v>1</v>
      </c>
      <c r="N90" t="str">
        <v>Yes</v>
      </c>
      <c r="O90" t="str">
        <v>$21,900</v>
      </c>
      <c r="P90">
        <v>18834</v>
      </c>
      <c r="Q90">
        <v>21900</v>
      </c>
      <c r="R90">
        <v>414</v>
      </c>
      <c r="S90">
        <v>4</v>
      </c>
      <c r="T90">
        <v>0</v>
      </c>
    </row>
    <row r="91" spans="1:20" x14ac:dyDescent="0.25">
      <c r="A91" t="str">
        <v>BMW</v>
      </c>
      <c r="B91" t="str">
        <v>M3 Base</v>
      </c>
      <c r="C91">
        <v>2011</v>
      </c>
      <c r="D91">
        <v>116318.26718</v>
      </c>
      <c r="E91">
        <v>72277</v>
      </c>
      <c r="F91" t="str">
        <v>72,277 mi.</v>
      </c>
      <c r="G91" t="str">
        <v>Gasoline</v>
      </c>
      <c r="H91" t="str">
        <v>414.0HP 4.0L 8 Cylinder Engine Gasoline Fuel</v>
      </c>
      <c r="I91" t="str">
        <v>Transmission w/Dual Shift Mode</v>
      </c>
      <c r="J91" t="str">
        <v>Gray</v>
      </c>
      <c r="K91" t="str">
        <v>Red</v>
      </c>
      <c r="L91" t="str">
        <v>None reported</v>
      </c>
      <c r="M91">
        <v>0</v>
      </c>
      <c r="N91" t="str">
        <v>Yes</v>
      </c>
      <c r="O91" t="str">
        <v>$34,950</v>
      </c>
      <c r="P91">
        <v>30057</v>
      </c>
      <c r="Q91">
        <v>34950</v>
      </c>
      <c r="R91">
        <v>414</v>
      </c>
      <c r="S91">
        <v>4</v>
      </c>
      <c r="T91">
        <v>0</v>
      </c>
    </row>
    <row r="92" spans="1:20" x14ac:dyDescent="0.25">
      <c r="A92" t="str">
        <v>BMW</v>
      </c>
      <c r="B92" t="str">
        <v>M4 Base</v>
      </c>
      <c r="C92">
        <v>2018</v>
      </c>
      <c r="D92">
        <v>31543.063999999998</v>
      </c>
      <c r="E92">
        <v>19600</v>
      </c>
      <c r="F92" t="str">
        <v>19,600 mi.</v>
      </c>
      <c r="G92" t="str">
        <v>Gasoline</v>
      </c>
      <c r="H92" t="str">
        <v>425.0HP 3.0L Straight 6 Cylinder Engine Gasoline Fuel</v>
      </c>
      <c r="I92" t="str">
        <v>7-Speed A/T</v>
      </c>
      <c r="J92" t="str">
        <v>Black</v>
      </c>
      <c r="K92" t="str">
        <v>Black</v>
      </c>
      <c r="L92" t="str">
        <v>At least 1 accident or damage reported</v>
      </c>
      <c r="M92">
        <v>1</v>
      </c>
      <c r="N92" t="str">
        <v>Yes</v>
      </c>
      <c r="O92" t="str">
        <v>$62,000</v>
      </c>
      <c r="P92">
        <v>53320</v>
      </c>
      <c r="Q92">
        <v>62000</v>
      </c>
      <c r="R92">
        <v>425</v>
      </c>
      <c r="S92">
        <v>3</v>
      </c>
      <c r="T92">
        <v>0</v>
      </c>
    </row>
    <row r="93" spans="1:20" x14ac:dyDescent="0.25">
      <c r="A93" t="str">
        <v>BMW</v>
      </c>
      <c r="B93" t="str">
        <v>M6 Base</v>
      </c>
      <c r="C93">
        <v>2014</v>
      </c>
      <c r="D93">
        <v>105492.23699999999</v>
      </c>
      <c r="E93">
        <v>65550</v>
      </c>
      <c r="F93" t="str">
        <v>65,550 mi.</v>
      </c>
      <c r="G93" t="str">
        <v>Gasoline</v>
      </c>
      <c r="H93" t="str">
        <v>560.0HP 4.4L 8 Cylinder Engine Gasoline Fuel</v>
      </c>
      <c r="I93" t="str">
        <v>Transmission w/Dual Shift Mode</v>
      </c>
      <c r="J93" t="str">
        <v>Black</v>
      </c>
      <c r="K93" t="str">
        <v>Black</v>
      </c>
      <c r="L93" t="str">
        <v>None reported</v>
      </c>
      <c r="M93">
        <v>0</v>
      </c>
      <c r="N93" t="str">
        <v>Yes</v>
      </c>
      <c r="O93" t="str">
        <v>$39,985</v>
      </c>
      <c r="P93">
        <v>34387.1</v>
      </c>
      <c r="Q93">
        <v>39985</v>
      </c>
      <c r="R93">
        <v>560</v>
      </c>
      <c r="S93">
        <v>4.4000000000000004</v>
      </c>
      <c r="T93">
        <v>0</v>
      </c>
    </row>
    <row r="94" spans="1:20" x14ac:dyDescent="0.25">
      <c r="A94" t="str">
        <v>BMW</v>
      </c>
      <c r="B94" t="str">
        <v>M4 Base</v>
      </c>
      <c r="C94">
        <v>2023</v>
      </c>
      <c r="D94">
        <v>24140.1</v>
      </c>
      <c r="E94">
        <v>15000</v>
      </c>
      <c r="F94" t="str">
        <v>15,000 mi.</v>
      </c>
      <c r="G94" t="str">
        <v>Gasoline</v>
      </c>
      <c r="H94" t="str">
        <v>3L I-6 gasoline direct injection, DOHC, Double VANOS variable va</v>
      </c>
      <c r="I94" t="str">
        <v>Automatic, 8-Spd M STEPTRONIC w/Drivelogic, Sport &amp; Manual Modes</v>
      </c>
      <c r="J94" t="str">
        <v>BLUE</v>
      </c>
      <c r="K94" t="str">
        <v>ORANGE</v>
      </c>
      <c r="L94" t="str">
        <v>None reported</v>
      </c>
      <c r="M94">
        <v>0</v>
      </c>
      <c r="N94">
        <v>0</v>
      </c>
      <c r="O94" t="str">
        <v>$81,000</v>
      </c>
      <c r="P94">
        <v>69660</v>
      </c>
      <c r="Q94">
        <v>81000</v>
      </c>
      <c r="R94" t="e">
        <v>#VALUE!</v>
      </c>
      <c r="S94" t="e">
        <v>#VALUE!</v>
      </c>
      <c r="T94">
        <v>0</v>
      </c>
    </row>
    <row r="95" spans="1:20" x14ac:dyDescent="0.25">
      <c r="A95" t="str">
        <v>BMW</v>
      </c>
      <c r="B95" t="str">
        <v>M440 i</v>
      </c>
      <c r="C95">
        <v>2021</v>
      </c>
      <c r="D95">
        <v>22047.957999999999</v>
      </c>
      <c r="E95">
        <v>13700</v>
      </c>
      <c r="F95" t="str">
        <v>13,700 mi.</v>
      </c>
      <c r="G95" t="str">
        <v>Hybrid</v>
      </c>
      <c r="H95" t="str">
        <v>382.0HP 3.0L Straight 6 Cylinder Engine Gasoline/Mild Electric Hybrid</v>
      </c>
      <c r="I95" t="str">
        <v>8-Speed A/T</v>
      </c>
      <c r="J95" t="str">
        <v>Black</v>
      </c>
      <c r="K95" t="str">
        <v>Beige</v>
      </c>
      <c r="L95">
        <v>0</v>
      </c>
      <c r="M95">
        <v>0</v>
      </c>
      <c r="N95">
        <v>0</v>
      </c>
      <c r="O95" t="str">
        <v>$60,000</v>
      </c>
      <c r="P95">
        <v>51600</v>
      </c>
      <c r="Q95">
        <v>60000</v>
      </c>
      <c r="R95">
        <v>382</v>
      </c>
      <c r="S95">
        <v>3</v>
      </c>
      <c r="T95">
        <v>0</v>
      </c>
    </row>
    <row r="96" spans="1:20" x14ac:dyDescent="0.25">
      <c r="A96" t="str">
        <v>BMW</v>
      </c>
      <c r="B96" t="str">
        <v>X6 xDrive50i</v>
      </c>
      <c r="C96">
        <v>2017</v>
      </c>
      <c r="D96">
        <v>126333.19</v>
      </c>
      <c r="E96">
        <v>78500</v>
      </c>
      <c r="F96" t="str">
        <v>78,500 mi.</v>
      </c>
      <c r="G96" t="str">
        <v>Gasoline</v>
      </c>
      <c r="H96" t="str">
        <v>445.0HP 4.4L 8 Cylinder Engine Gasoline Fuel</v>
      </c>
      <c r="I96" t="str">
        <v>8-Speed A/T</v>
      </c>
      <c r="J96" t="str">
        <v>Red</v>
      </c>
      <c r="K96" t="str">
        <v>Brown</v>
      </c>
      <c r="L96" t="str">
        <v>At least 1 accident or damage reported</v>
      </c>
      <c r="M96">
        <v>1</v>
      </c>
      <c r="N96" t="str">
        <v>Yes</v>
      </c>
      <c r="O96" t="str">
        <v>$42,000</v>
      </c>
      <c r="P96">
        <v>36120</v>
      </c>
      <c r="Q96">
        <v>42000</v>
      </c>
      <c r="R96">
        <v>445</v>
      </c>
      <c r="S96">
        <v>4.4000000000000004</v>
      </c>
      <c r="T96">
        <v>0</v>
      </c>
    </row>
    <row r="97" spans="1:20" x14ac:dyDescent="0.25">
      <c r="A97" t="str">
        <v>BMW</v>
      </c>
      <c r="B97" t="str">
        <v>M3 Base</v>
      </c>
      <c r="C97">
        <v>2011</v>
      </c>
      <c r="D97">
        <v>184897.07259999998</v>
      </c>
      <c r="E97">
        <v>114890</v>
      </c>
      <c r="F97" t="str">
        <v>114,890 mi.</v>
      </c>
      <c r="G97" t="str">
        <v>Gasoline</v>
      </c>
      <c r="H97" t="str">
        <v>414.0HP 4.0L 8 Cylinder Engine Gasoline Fuel</v>
      </c>
      <c r="I97" t="str">
        <v>Transmission w/Dual Shift Mode</v>
      </c>
      <c r="J97" t="str">
        <v>White</v>
      </c>
      <c r="K97" t="str">
        <v>Beige</v>
      </c>
      <c r="L97" t="str">
        <v>None reported</v>
      </c>
      <c r="M97">
        <v>0</v>
      </c>
      <c r="N97" t="str">
        <v>Yes</v>
      </c>
      <c r="O97" t="str">
        <v>$20,990</v>
      </c>
      <c r="P97">
        <v>18051.400000000001</v>
      </c>
      <c r="Q97">
        <v>20990</v>
      </c>
      <c r="R97">
        <v>414</v>
      </c>
      <c r="S97">
        <v>4</v>
      </c>
      <c r="T97">
        <v>0</v>
      </c>
    </row>
    <row r="98" spans="1:20" x14ac:dyDescent="0.25">
      <c r="A98" t="str">
        <v>BMW</v>
      </c>
      <c r="B98" t="str">
        <v>X5 xDrive40i</v>
      </c>
      <c r="C98">
        <v>2019</v>
      </c>
      <c r="D98">
        <v>80467</v>
      </c>
      <c r="E98">
        <v>50000</v>
      </c>
      <c r="F98" t="str">
        <v>50,000 mi.</v>
      </c>
      <c r="G98" t="str">
        <v>Gasoline</v>
      </c>
      <c r="H98" t="str">
        <v>335.0HP 3.0L Straight 6 Cylinder Engine Gasoline Fuel</v>
      </c>
      <c r="I98" t="str">
        <v>8-Speed A/T</v>
      </c>
      <c r="J98" t="str">
        <v>Blue</v>
      </c>
      <c r="K98" t="str">
        <v>Gold</v>
      </c>
      <c r="L98" t="str">
        <v>None reported</v>
      </c>
      <c r="M98">
        <v>0</v>
      </c>
      <c r="N98" t="str">
        <v>Yes</v>
      </c>
      <c r="O98" t="str">
        <v>$43,000</v>
      </c>
      <c r="P98">
        <v>36980</v>
      </c>
      <c r="Q98">
        <v>43000</v>
      </c>
      <c r="R98">
        <v>335</v>
      </c>
      <c r="S98">
        <v>3</v>
      </c>
      <c r="T98">
        <v>0</v>
      </c>
    </row>
    <row r="99" spans="1:20" x14ac:dyDescent="0.25">
      <c r="A99" t="str">
        <v>BMW</v>
      </c>
      <c r="B99" t="str">
        <v>M4 Base</v>
      </c>
      <c r="C99">
        <v>2018</v>
      </c>
      <c r="D99">
        <v>31060.261999999999</v>
      </c>
      <c r="E99">
        <v>19300</v>
      </c>
      <c r="F99" t="str">
        <v>19,300 mi.</v>
      </c>
      <c r="G99" t="str">
        <v>Gasoline</v>
      </c>
      <c r="H99" t="str">
        <v>425.0HP 3.0L Straight 6 Cylinder Engine Gasoline Fuel</v>
      </c>
      <c r="I99" t="str">
        <v>6-Speed M/T</v>
      </c>
      <c r="J99" t="str">
        <v>White</v>
      </c>
      <c r="K99" t="str">
        <v>Silver</v>
      </c>
      <c r="L99" t="str">
        <v>None reported</v>
      </c>
      <c r="M99">
        <v>0</v>
      </c>
      <c r="N99" t="str">
        <v>Yes</v>
      </c>
      <c r="O99" t="str">
        <v>$64,000</v>
      </c>
      <c r="P99">
        <v>55040</v>
      </c>
      <c r="Q99">
        <v>64000</v>
      </c>
      <c r="R99">
        <v>425</v>
      </c>
      <c r="S99">
        <v>3</v>
      </c>
      <c r="T99">
        <v>0</v>
      </c>
    </row>
    <row r="100" spans="1:20" x14ac:dyDescent="0.25">
      <c r="A100" t="str">
        <v>BMW</v>
      </c>
      <c r="B100" t="str">
        <v>M440 i xDrive</v>
      </c>
      <c r="C100">
        <v>2021</v>
      </c>
      <c r="D100">
        <v>39106.962</v>
      </c>
      <c r="E100">
        <v>24300</v>
      </c>
      <c r="F100" t="str">
        <v>24,300 mi.</v>
      </c>
      <c r="G100" t="str">
        <v>Hybrid</v>
      </c>
      <c r="H100" t="str">
        <v>382.0HP 3.0L Straight 6 Cylinder Engine Gasoline/Mild Electric Hybrid</v>
      </c>
      <c r="I100" t="str">
        <v>8-Speed A/T</v>
      </c>
      <c r="J100" t="str">
        <v>Gray</v>
      </c>
      <c r="K100" t="str">
        <v>Beige</v>
      </c>
      <c r="L100" t="str">
        <v>None reported</v>
      </c>
      <c r="M100">
        <v>0</v>
      </c>
      <c r="N100" t="str">
        <v>Yes</v>
      </c>
      <c r="O100" t="str">
        <v>$49,999</v>
      </c>
      <c r="P100">
        <v>42999.14</v>
      </c>
      <c r="Q100">
        <v>49999</v>
      </c>
      <c r="R100">
        <v>382</v>
      </c>
      <c r="S100">
        <v>3</v>
      </c>
      <c r="T100">
        <v>0</v>
      </c>
    </row>
    <row r="101" spans="1:20" x14ac:dyDescent="0.25">
      <c r="A101" t="str">
        <v>BMW</v>
      </c>
      <c r="B101" t="str">
        <v>X5 eDrive xDrive40e</v>
      </c>
      <c r="C101">
        <v>2018</v>
      </c>
      <c r="D101">
        <v>72565.140599999999</v>
      </c>
      <c r="E101">
        <v>45090</v>
      </c>
      <c r="F101" t="str">
        <v>45,090 mi.</v>
      </c>
      <c r="G101" t="str">
        <v>Plug-In Hybrid</v>
      </c>
      <c r="H101" t="str">
        <v>313.0HP 2.0L 4 Cylinder Engine Plug-In Electric/Gas</v>
      </c>
      <c r="I101" t="str">
        <v>8-Speed A/T</v>
      </c>
      <c r="J101" t="str">
        <v>Gray</v>
      </c>
      <c r="K101" t="str">
        <v>Black</v>
      </c>
      <c r="L101" t="str">
        <v>At least 1 accident or damage reported</v>
      </c>
      <c r="M101">
        <v>1</v>
      </c>
      <c r="N101" t="str">
        <v>Yes</v>
      </c>
      <c r="O101" t="str">
        <v>$30,750</v>
      </c>
      <c r="P101">
        <v>26445</v>
      </c>
      <c r="Q101">
        <v>30750</v>
      </c>
      <c r="R101">
        <v>313</v>
      </c>
      <c r="S101">
        <v>2</v>
      </c>
      <c r="T101">
        <v>0</v>
      </c>
    </row>
    <row r="102" spans="1:20" x14ac:dyDescent="0.25">
      <c r="A102" t="str">
        <v>BMW</v>
      </c>
      <c r="B102" t="str">
        <v>M4 Base</v>
      </c>
      <c r="C102">
        <v>2020</v>
      </c>
      <c r="D102">
        <v>46896.167600000001</v>
      </c>
      <c r="E102">
        <v>29140</v>
      </c>
      <c r="F102" t="str">
        <v>29,140 mi.</v>
      </c>
      <c r="G102" t="str">
        <v>Gasoline</v>
      </c>
      <c r="H102" t="str">
        <v>425.0HP 3.0L Straight 6 Cylinder Engine Gasoline Fuel</v>
      </c>
      <c r="I102" t="str">
        <v>M/T</v>
      </c>
      <c r="J102" t="str">
        <v>Orange</v>
      </c>
      <c r="K102" t="str">
        <v>Orange</v>
      </c>
      <c r="L102" t="str">
        <v>None reported</v>
      </c>
      <c r="M102">
        <v>0</v>
      </c>
      <c r="N102" t="str">
        <v>Yes</v>
      </c>
      <c r="O102" t="str">
        <v>$71,995</v>
      </c>
      <c r="P102">
        <v>61915.7</v>
      </c>
      <c r="Q102">
        <v>71995</v>
      </c>
      <c r="R102">
        <v>425</v>
      </c>
      <c r="S102">
        <v>3</v>
      </c>
      <c r="T102">
        <v>0</v>
      </c>
    </row>
    <row r="103" spans="1:20" x14ac:dyDescent="0.25">
      <c r="A103" t="str">
        <v>BMW</v>
      </c>
      <c r="B103" t="str">
        <v>M340 i xDrive</v>
      </c>
      <c r="C103">
        <v>2022</v>
      </c>
      <c r="D103">
        <v>14484.06</v>
      </c>
      <c r="E103">
        <v>9000</v>
      </c>
      <c r="F103" t="str">
        <v>9,000 mi.</v>
      </c>
      <c r="G103" t="str">
        <v>Hybrid</v>
      </c>
      <c r="H103" t="str">
        <v>382.0HP 3.0L Straight 6 Cylinder Engine Gasoline/Mild Electric Hybrid</v>
      </c>
      <c r="I103" t="str">
        <v>8-Speed A/T</v>
      </c>
      <c r="J103" t="str">
        <v>White</v>
      </c>
      <c r="K103" t="str">
        <v>Red</v>
      </c>
      <c r="L103" t="str">
        <v>None reported</v>
      </c>
      <c r="M103">
        <v>0</v>
      </c>
      <c r="N103" t="str">
        <v>Yes</v>
      </c>
      <c r="O103" t="str">
        <v>$56,900</v>
      </c>
      <c r="P103">
        <v>48934</v>
      </c>
      <c r="Q103">
        <v>56900</v>
      </c>
      <c r="R103">
        <v>382</v>
      </c>
      <c r="S103">
        <v>3</v>
      </c>
      <c r="T103">
        <v>0</v>
      </c>
    </row>
    <row r="104" spans="1:20" x14ac:dyDescent="0.25">
      <c r="A104" t="str">
        <v>BMW</v>
      </c>
      <c r="B104" t="str">
        <v>ALPINA B7 Base</v>
      </c>
      <c r="C104">
        <v>2013</v>
      </c>
      <c r="D104">
        <v>59143.245000000003</v>
      </c>
      <c r="E104">
        <v>36750</v>
      </c>
      <c r="F104" t="str">
        <v>36,750 mi.</v>
      </c>
      <c r="G104" t="str">
        <v>Gasoline</v>
      </c>
      <c r="H104" t="str">
        <v>445.0HP 4.4L 8 Cylinder Engine Gasoline Fuel</v>
      </c>
      <c r="I104" t="str">
        <v>A/T</v>
      </c>
      <c r="J104" t="str">
        <v>Black</v>
      </c>
      <c r="K104" t="str">
        <v>Black</v>
      </c>
      <c r="L104" t="str">
        <v>None reported</v>
      </c>
      <c r="M104">
        <v>0</v>
      </c>
      <c r="N104" t="str">
        <v>Yes</v>
      </c>
      <c r="O104" t="str">
        <v>$35,999</v>
      </c>
      <c r="P104">
        <v>30959.14</v>
      </c>
      <c r="Q104">
        <v>35999</v>
      </c>
      <c r="R104">
        <v>445</v>
      </c>
      <c r="S104">
        <v>4.4000000000000004</v>
      </c>
      <c r="T104">
        <v>0</v>
      </c>
    </row>
    <row r="105" spans="1:20" x14ac:dyDescent="0.25">
      <c r="A105" t="str">
        <v>BMW</v>
      </c>
      <c r="B105" t="str">
        <v>X5 M Base</v>
      </c>
      <c r="C105">
        <v>2022</v>
      </c>
      <c r="D105">
        <v>13368.78738</v>
      </c>
      <c r="E105">
        <v>8307</v>
      </c>
      <c r="F105" t="str">
        <v>8,307 mi.</v>
      </c>
      <c r="G105" t="str">
        <v>Gasoline</v>
      </c>
      <c r="H105" t="str">
        <v>4.4L V8 32V GDI DOHC Twin Turbo</v>
      </c>
      <c r="I105" t="str">
        <v>8-Speed Automatic</v>
      </c>
      <c r="J105" t="str">
        <v>Blue Metallic</v>
      </c>
      <c r="K105" t="str">
        <v>Sakhir Orange</v>
      </c>
      <c r="L105" t="str">
        <v>None reported</v>
      </c>
      <c r="M105">
        <v>0</v>
      </c>
      <c r="N105">
        <v>0</v>
      </c>
      <c r="O105" t="str">
        <v>$98,900</v>
      </c>
      <c r="P105">
        <v>85054</v>
      </c>
      <c r="Q105">
        <v>98900</v>
      </c>
      <c r="R105" t="e">
        <v>#VALUE!</v>
      </c>
      <c r="S105" t="e">
        <v>#VALUE!</v>
      </c>
      <c r="T105">
        <v>0</v>
      </c>
    </row>
    <row r="106" spans="1:20" x14ac:dyDescent="0.25">
      <c r="A106" t="str">
        <v>BMW</v>
      </c>
      <c r="B106" t="str">
        <v>M3 Base</v>
      </c>
      <c r="C106">
        <v>2023</v>
      </c>
      <c r="D106">
        <v>6607.9500399999997</v>
      </c>
      <c r="E106">
        <v>4106</v>
      </c>
      <c r="F106" t="str">
        <v>4,106 mi.</v>
      </c>
      <c r="G106" t="str">
        <v>Gasoline</v>
      </c>
      <c r="H106" t="str">
        <v>3.0L I6 24V GDI DOHC Twin Turbo</v>
      </c>
      <c r="I106" t="str">
        <v>6-Speed Manual</v>
      </c>
      <c r="J106" t="str">
        <v>Isle of Man Green Metallic</v>
      </c>
      <c r="K106" t="str">
        <v>Kyalami Orange</v>
      </c>
      <c r="L106" t="str">
        <v>None reported</v>
      </c>
      <c r="M106">
        <v>0</v>
      </c>
      <c r="N106" t="str">
        <v>Yes</v>
      </c>
      <c r="O106" t="str">
        <v>$84,645</v>
      </c>
      <c r="P106">
        <v>72794.7</v>
      </c>
      <c r="Q106">
        <v>84645</v>
      </c>
      <c r="R106" t="e">
        <v>#VALUE!</v>
      </c>
      <c r="S106" t="e">
        <v>#VALUE!</v>
      </c>
      <c r="T106">
        <v>0</v>
      </c>
    </row>
    <row r="107" spans="1:20" x14ac:dyDescent="0.25">
      <c r="A107" t="str">
        <v>BMW</v>
      </c>
      <c r="B107" t="str">
        <v>M3 Base</v>
      </c>
      <c r="C107">
        <v>1999</v>
      </c>
      <c r="D107">
        <v>297245.098</v>
      </c>
      <c r="E107">
        <v>184700</v>
      </c>
      <c r="F107" t="str">
        <v>184,700 mi.</v>
      </c>
      <c r="G107" t="str">
        <v>Gasoline</v>
      </c>
      <c r="H107" t="str">
        <v>240.0HP 3.2L Straight 6 Cylinder Engine Gasoline Fuel</v>
      </c>
      <c r="I107" t="str">
        <v>5-Speed M/T</v>
      </c>
      <c r="J107" t="str">
        <v>Blue</v>
      </c>
      <c r="K107" t="str">
        <v>Gray</v>
      </c>
      <c r="L107" t="str">
        <v>None reported</v>
      </c>
      <c r="M107">
        <v>0</v>
      </c>
      <c r="N107" t="str">
        <v>Yes</v>
      </c>
      <c r="O107" t="str">
        <v>$36,950</v>
      </c>
      <c r="P107">
        <v>31777</v>
      </c>
      <c r="Q107">
        <v>36950</v>
      </c>
      <c r="R107">
        <v>240</v>
      </c>
      <c r="S107">
        <v>3.2</v>
      </c>
      <c r="T107">
        <v>0</v>
      </c>
    </row>
    <row r="108" spans="1:20" x14ac:dyDescent="0.25">
      <c r="A108" t="str">
        <v>BMW</v>
      </c>
      <c r="B108" t="str">
        <v>M5 Base</v>
      </c>
      <c r="C108">
        <v>2018</v>
      </c>
      <c r="D108">
        <v>76765.517999999996</v>
      </c>
      <c r="E108">
        <v>47700</v>
      </c>
      <c r="F108" t="str">
        <v>47,700 mi.</v>
      </c>
      <c r="G108" t="str">
        <v>Gasoline</v>
      </c>
      <c r="H108" t="str">
        <v>600.0HP 4.4L 8 Cylinder Engine Gasoline Fuel</v>
      </c>
      <c r="I108" t="str">
        <v>8-Speed A/T</v>
      </c>
      <c r="J108" t="str">
        <v>Red</v>
      </c>
      <c r="K108" t="str">
        <v>White</v>
      </c>
      <c r="L108" t="str">
        <v>At least 1 accident or damage reported</v>
      </c>
      <c r="M108">
        <v>1</v>
      </c>
      <c r="N108" t="str">
        <v>Yes</v>
      </c>
      <c r="O108" t="str">
        <v>$54,999</v>
      </c>
      <c r="P108">
        <v>47299.14</v>
      </c>
      <c r="Q108">
        <v>54999</v>
      </c>
      <c r="R108">
        <v>600</v>
      </c>
      <c r="S108">
        <v>4.4000000000000004</v>
      </c>
      <c r="T108">
        <v>0</v>
      </c>
    </row>
    <row r="109" spans="1:20" x14ac:dyDescent="0.25">
      <c r="A109" t="str">
        <v>BMW</v>
      </c>
      <c r="B109" t="str">
        <v>435 i</v>
      </c>
      <c r="C109">
        <v>2014</v>
      </c>
      <c r="D109">
        <v>86260.623999999996</v>
      </c>
      <c r="E109">
        <v>53600</v>
      </c>
      <c r="F109" t="str">
        <v>53,600 mi.</v>
      </c>
      <c r="G109" t="str">
        <v>Gasoline</v>
      </c>
      <c r="H109" t="str">
        <v>300.0HP 3.0L Straight 6 Cylinder Engine Gasoline Fuel</v>
      </c>
      <c r="I109" t="str">
        <v>8-Speed A/T</v>
      </c>
      <c r="J109" t="str">
        <v>Silver</v>
      </c>
      <c r="K109" t="str">
        <v>Black</v>
      </c>
      <c r="L109" t="str">
        <v>None reported</v>
      </c>
      <c r="M109">
        <v>0</v>
      </c>
      <c r="N109" t="str">
        <v>Yes</v>
      </c>
      <c r="O109" t="str">
        <v>$25,980</v>
      </c>
      <c r="P109">
        <v>22342.799999999999</v>
      </c>
      <c r="Q109">
        <v>25980</v>
      </c>
      <c r="R109">
        <v>300</v>
      </c>
      <c r="S109">
        <v>3</v>
      </c>
      <c r="T109">
        <v>0</v>
      </c>
    </row>
    <row r="110" spans="1:20" x14ac:dyDescent="0.25">
      <c r="A110" t="str">
        <v>BMW</v>
      </c>
      <c r="B110" t="str">
        <v>M5 Base</v>
      </c>
      <c r="C110">
        <v>2018</v>
      </c>
      <c r="D110">
        <v>50034.380599999997</v>
      </c>
      <c r="E110">
        <v>31090</v>
      </c>
      <c r="F110" t="str">
        <v>31,090 mi.</v>
      </c>
      <c r="G110" t="str">
        <v>Gasoline</v>
      </c>
      <c r="H110" t="str">
        <v>600.0HP 4.4L 8 Cylinder Engine Gasoline Fuel</v>
      </c>
      <c r="I110" t="str">
        <v>8-Speed A/T</v>
      </c>
      <c r="J110" t="str">
        <v>Green</v>
      </c>
      <c r="K110" t="str">
        <v>Black</v>
      </c>
      <c r="L110" t="str">
        <v>At least 1 accident or damage reported</v>
      </c>
      <c r="M110">
        <v>1</v>
      </c>
      <c r="N110" t="str">
        <v>Yes</v>
      </c>
      <c r="O110" t="str">
        <v>$68,000</v>
      </c>
      <c r="P110">
        <v>58480</v>
      </c>
      <c r="Q110">
        <v>68000</v>
      </c>
      <c r="R110">
        <v>600</v>
      </c>
      <c r="S110">
        <v>4.4000000000000004</v>
      </c>
      <c r="T110">
        <v>0</v>
      </c>
    </row>
    <row r="111" spans="1:20" x14ac:dyDescent="0.25">
      <c r="A111" t="str">
        <v>BMW</v>
      </c>
      <c r="B111" t="str">
        <v>M6 Gran Coupe Base</v>
      </c>
      <c r="C111">
        <v>2019</v>
      </c>
      <c r="D111">
        <v>32991.47</v>
      </c>
      <c r="E111">
        <v>20500</v>
      </c>
      <c r="F111" t="str">
        <v>20,500 mi.</v>
      </c>
      <c r="G111" t="str">
        <v>Gasoline</v>
      </c>
      <c r="H111" t="str">
        <v>560.0HP 4.4L 8 Cylinder Engine Gasoline Fuel</v>
      </c>
      <c r="I111" t="str">
        <v>Transmission w/Dual Shift Mode</v>
      </c>
      <c r="J111" t="str">
        <v>Blue</v>
      </c>
      <c r="K111" t="str">
        <v>Black</v>
      </c>
      <c r="L111" t="str">
        <v>None reported</v>
      </c>
      <c r="M111">
        <v>0</v>
      </c>
      <c r="N111" t="str">
        <v>Yes</v>
      </c>
      <c r="O111" t="str">
        <v>$67,900</v>
      </c>
      <c r="P111">
        <v>58394</v>
      </c>
      <c r="Q111">
        <v>67900</v>
      </c>
      <c r="R111">
        <v>560</v>
      </c>
      <c r="S111">
        <v>4.4000000000000004</v>
      </c>
      <c r="T111">
        <v>0</v>
      </c>
    </row>
    <row r="112" spans="1:20" x14ac:dyDescent="0.25">
      <c r="A112" t="str">
        <v>BMW</v>
      </c>
      <c r="B112" t="str">
        <v>650 i</v>
      </c>
      <c r="C112">
        <v>2009</v>
      </c>
      <c r="D112">
        <v>56326.9</v>
      </c>
      <c r="E112">
        <v>35000</v>
      </c>
      <c r="F112" t="str">
        <v>35,000 mi.</v>
      </c>
      <c r="G112" t="str">
        <v>Gasoline</v>
      </c>
      <c r="H112" t="str">
        <v>360.0HP 4.8L 8 Cylinder Engine Gasoline Fuel</v>
      </c>
      <c r="I112" t="str">
        <v>A/T</v>
      </c>
      <c r="J112" t="str">
        <v>Black</v>
      </c>
      <c r="K112" t="str">
        <v>Black</v>
      </c>
      <c r="L112" t="str">
        <v>None reported</v>
      </c>
      <c r="M112">
        <v>0</v>
      </c>
      <c r="N112" t="str">
        <v>Yes</v>
      </c>
      <c r="O112" t="str">
        <v>$18,500</v>
      </c>
      <c r="P112">
        <v>15910</v>
      </c>
      <c r="Q112">
        <v>18500</v>
      </c>
      <c r="R112">
        <v>360</v>
      </c>
      <c r="S112">
        <v>4.8</v>
      </c>
      <c r="T112">
        <v>0</v>
      </c>
    </row>
    <row r="113" spans="1:20" x14ac:dyDescent="0.25">
      <c r="A113" t="str">
        <v>BMW</v>
      </c>
      <c r="B113" t="str">
        <v>650 i</v>
      </c>
      <c r="C113">
        <v>2012</v>
      </c>
      <c r="D113">
        <v>64309.2264</v>
      </c>
      <c r="E113">
        <v>39960</v>
      </c>
      <c r="F113" t="str">
        <v>39,960 mi.</v>
      </c>
      <c r="G113" t="str">
        <v>Gasoline</v>
      </c>
      <c r="H113" t="str">
        <v>400.0HP 4.4L 8 Cylinder Engine Gasoline Fuel</v>
      </c>
      <c r="I113" t="str">
        <v>6-Speed M/T</v>
      </c>
      <c r="J113" t="str">
        <v>White</v>
      </c>
      <c r="K113" t="str">
        <v>Brown</v>
      </c>
      <c r="L113" t="str">
        <v>None reported</v>
      </c>
      <c r="M113">
        <v>0</v>
      </c>
      <c r="N113" t="str">
        <v>Yes</v>
      </c>
      <c r="O113" t="str">
        <v>$38,995</v>
      </c>
      <c r="P113">
        <v>33535.699999999997</v>
      </c>
      <c r="Q113">
        <v>38995</v>
      </c>
      <c r="R113">
        <v>400</v>
      </c>
      <c r="S113">
        <v>4.4000000000000004</v>
      </c>
      <c r="T113">
        <v>0</v>
      </c>
    </row>
    <row r="114" spans="1:20" x14ac:dyDescent="0.25">
      <c r="A114" t="str">
        <v>BMW</v>
      </c>
      <c r="B114" t="str">
        <v>650 i</v>
      </c>
      <c r="C114">
        <v>2014</v>
      </c>
      <c r="D114">
        <v>64373.599999999999</v>
      </c>
      <c r="E114">
        <v>40000</v>
      </c>
      <c r="F114" t="str">
        <v>40,000 mi.</v>
      </c>
      <c r="G114" t="str">
        <v>Gasoline</v>
      </c>
      <c r="H114" t="str">
        <v>445.0HP 4.4L 8 Cylinder Engine Gasoline Fuel</v>
      </c>
      <c r="I114" t="str">
        <v>Transmission w/Dual Shift Mode</v>
      </c>
      <c r="J114" t="str">
        <v>White</v>
      </c>
      <c r="K114" t="str">
        <v>Beige</v>
      </c>
      <c r="L114" t="str">
        <v>None reported</v>
      </c>
      <c r="M114">
        <v>0</v>
      </c>
      <c r="N114" t="str">
        <v>Yes</v>
      </c>
      <c r="O114" t="str">
        <v>$34,000</v>
      </c>
      <c r="P114">
        <v>29240</v>
      </c>
      <c r="Q114">
        <v>34000</v>
      </c>
      <c r="R114">
        <v>445</v>
      </c>
      <c r="S114">
        <v>4.4000000000000004</v>
      </c>
      <c r="T114">
        <v>0</v>
      </c>
    </row>
    <row r="115" spans="1:20" x14ac:dyDescent="0.25">
      <c r="A115" t="str">
        <v>BMW</v>
      </c>
      <c r="B115" t="str">
        <v>X7 xDrive40i</v>
      </c>
      <c r="C115">
        <v>2020</v>
      </c>
      <c r="D115">
        <v>72808.150940000007</v>
      </c>
      <c r="E115">
        <v>45241</v>
      </c>
      <c r="F115" t="str">
        <v>45,241 mi.</v>
      </c>
      <c r="G115" t="str">
        <v>Gasoline</v>
      </c>
      <c r="H115" t="str">
        <v>335.0HP 3.0L Straight 6 Cylinder Engine Gasoline Fuel</v>
      </c>
      <c r="I115" t="str">
        <v>A/T</v>
      </c>
      <c r="J115" t="str">
        <v>Blue</v>
      </c>
      <c r="K115" t="str">
        <v>Brown</v>
      </c>
      <c r="L115" t="str">
        <v>None reported</v>
      </c>
      <c r="M115">
        <v>0</v>
      </c>
      <c r="N115" t="str">
        <v>Yes</v>
      </c>
      <c r="O115" t="str">
        <v>$54,500</v>
      </c>
      <c r="P115">
        <v>46870</v>
      </c>
      <c r="Q115">
        <v>54500</v>
      </c>
      <c r="R115">
        <v>335</v>
      </c>
      <c r="S115">
        <v>3</v>
      </c>
      <c r="T115">
        <v>0</v>
      </c>
    </row>
    <row r="116" spans="1:20" x14ac:dyDescent="0.25">
      <c r="A116" t="str">
        <v>BMW</v>
      </c>
      <c r="B116" t="str">
        <v>M5 Base</v>
      </c>
      <c r="C116">
        <v>2013</v>
      </c>
      <c r="D116">
        <v>98403.094299999997</v>
      </c>
      <c r="E116">
        <v>61145</v>
      </c>
      <c r="F116" t="str">
        <v>61,145 mi.</v>
      </c>
      <c r="G116" t="str">
        <v>Gasoline</v>
      </c>
      <c r="H116" t="str">
        <v>560.0HP 4.4L 8 Cylinder Engine Gasoline Fuel</v>
      </c>
      <c r="I116" t="str">
        <v>7-Speed A/T</v>
      </c>
      <c r="J116" t="str">
        <v>White</v>
      </c>
      <c r="K116" t="str">
        <v>Beige</v>
      </c>
      <c r="L116" t="str">
        <v>At least 1 accident or damage reported</v>
      </c>
      <c r="M116">
        <v>1</v>
      </c>
      <c r="N116" t="str">
        <v>Yes</v>
      </c>
      <c r="O116" t="str">
        <v>$37,500</v>
      </c>
      <c r="P116">
        <v>32250</v>
      </c>
      <c r="Q116">
        <v>37500</v>
      </c>
      <c r="R116">
        <v>560</v>
      </c>
      <c r="S116">
        <v>4.4000000000000004</v>
      </c>
      <c r="T116">
        <v>0</v>
      </c>
    </row>
    <row r="117" spans="1:20" x14ac:dyDescent="0.25">
      <c r="A117" t="str">
        <v>BMW</v>
      </c>
      <c r="B117" t="str">
        <v>540 i xDrive</v>
      </c>
      <c r="C117">
        <v>2019</v>
      </c>
      <c r="D117">
        <v>57936.24</v>
      </c>
      <c r="E117">
        <v>36000</v>
      </c>
      <c r="F117" t="str">
        <v>36,000 mi.</v>
      </c>
      <c r="G117" t="str">
        <v>Gasoline</v>
      </c>
      <c r="H117" t="str">
        <v>335.0HP 3.0L Straight 6 Cylinder Engine Gasoline Fuel</v>
      </c>
      <c r="I117" t="str">
        <v>8-Speed A/T</v>
      </c>
      <c r="J117" t="str">
        <v>Gray</v>
      </c>
      <c r="K117" t="str">
        <v>Black</v>
      </c>
      <c r="L117" t="str">
        <v>At least 1 accident or damage reported</v>
      </c>
      <c r="M117">
        <v>1</v>
      </c>
      <c r="N117" t="str">
        <v>Yes</v>
      </c>
      <c r="O117" t="str">
        <v>$41,995</v>
      </c>
      <c r="P117">
        <v>36115.699999999997</v>
      </c>
      <c r="Q117">
        <v>41995</v>
      </c>
      <c r="R117">
        <v>335</v>
      </c>
      <c r="S117">
        <v>3</v>
      </c>
      <c r="T117">
        <v>0</v>
      </c>
    </row>
    <row r="118" spans="1:20" x14ac:dyDescent="0.25">
      <c r="A118" t="str">
        <v>BMW</v>
      </c>
      <c r="B118" t="str">
        <v>X6 xDrive35i</v>
      </c>
      <c r="C118">
        <v>2009</v>
      </c>
      <c r="D118">
        <v>148072.15471999999</v>
      </c>
      <c r="E118">
        <v>92008</v>
      </c>
      <c r="F118" t="str">
        <v>92,008 mi.</v>
      </c>
      <c r="G118" t="str">
        <v>Gasoline</v>
      </c>
      <c r="H118" t="str">
        <v>300.0HP 3.0L Straight 6 Cylinder Engine Gasoline Fuel</v>
      </c>
      <c r="I118" t="str">
        <v>6-Speed A/T</v>
      </c>
      <c r="J118" t="str">
        <v>White</v>
      </c>
      <c r="K118" t="str">
        <v>Black</v>
      </c>
      <c r="L118" t="str">
        <v>None reported</v>
      </c>
      <c r="M118">
        <v>0</v>
      </c>
      <c r="N118" t="str">
        <v>Yes</v>
      </c>
      <c r="O118" t="str">
        <v>$12,500</v>
      </c>
      <c r="P118">
        <v>10750</v>
      </c>
      <c r="Q118">
        <v>12500</v>
      </c>
      <c r="R118">
        <v>300</v>
      </c>
      <c r="S118">
        <v>3</v>
      </c>
      <c r="T118">
        <v>0</v>
      </c>
    </row>
    <row r="119" spans="1:20" x14ac:dyDescent="0.25">
      <c r="A119" t="str">
        <v>BMW</v>
      </c>
      <c r="B119" t="str">
        <v>M4 Base</v>
      </c>
      <c r="C119">
        <v>2018</v>
      </c>
      <c r="D119">
        <v>11587.248</v>
      </c>
      <c r="E119">
        <v>7200</v>
      </c>
      <c r="F119" t="str">
        <v>7,200 mi.</v>
      </c>
      <c r="G119" t="str">
        <v>Gasoline</v>
      </c>
      <c r="H119" t="str">
        <v>425.0HP 3.0L Straight 6 Cylinder Engine Gasoline Fuel</v>
      </c>
      <c r="I119" t="str">
        <v>7-Speed A/T</v>
      </c>
      <c r="J119" t="str">
        <v>Black</v>
      </c>
      <c r="K119" t="str">
        <v>Black</v>
      </c>
      <c r="L119" t="str">
        <v>None reported</v>
      </c>
      <c r="M119">
        <v>0</v>
      </c>
      <c r="N119" t="str">
        <v>Yes</v>
      </c>
      <c r="O119" t="str">
        <v>$64,000</v>
      </c>
      <c r="P119">
        <v>55040</v>
      </c>
      <c r="Q119">
        <v>64000</v>
      </c>
      <c r="R119">
        <v>425</v>
      </c>
      <c r="S119">
        <v>3</v>
      </c>
      <c r="T119">
        <v>0</v>
      </c>
    </row>
    <row r="120" spans="1:20" x14ac:dyDescent="0.25">
      <c r="A120" t="str">
        <v>BMW</v>
      </c>
      <c r="B120" t="str">
        <v>M8 Base</v>
      </c>
      <c r="C120">
        <v>2020</v>
      </c>
      <c r="D120">
        <v>41070.356800000001</v>
      </c>
      <c r="E120">
        <v>25520</v>
      </c>
      <c r="F120" t="str">
        <v>25,520 mi.</v>
      </c>
      <c r="G120" t="str">
        <v>Gasoline</v>
      </c>
      <c r="H120" t="str">
        <v>4.4L V8 32V GDI DOHC Twin Turbo</v>
      </c>
      <c r="I120" t="str">
        <v>8-Speed Automatic</v>
      </c>
      <c r="J120" t="str">
        <v>Brands Hatch Gray Metallic</v>
      </c>
      <c r="K120" t="str">
        <v>Black</v>
      </c>
      <c r="L120" t="str">
        <v>None reported</v>
      </c>
      <c r="M120">
        <v>0</v>
      </c>
      <c r="N120">
        <v>0</v>
      </c>
      <c r="O120" t="str">
        <v>$84,900</v>
      </c>
      <c r="P120">
        <v>73014</v>
      </c>
      <c r="Q120">
        <v>84900</v>
      </c>
      <c r="R120" t="e">
        <v>#VALUE!</v>
      </c>
      <c r="S120" t="e">
        <v>#VALUE!</v>
      </c>
      <c r="T120">
        <v>0</v>
      </c>
    </row>
    <row r="121" spans="1:20" x14ac:dyDescent="0.25">
      <c r="A121" t="str">
        <v>BMW</v>
      </c>
      <c r="B121" t="str">
        <v>750 i xDrive</v>
      </c>
      <c r="C121">
        <v>2019</v>
      </c>
      <c r="D121">
        <v>67441.002040000007</v>
      </c>
      <c r="E121">
        <v>41906</v>
      </c>
      <c r="F121" t="str">
        <v>41,906 mi.</v>
      </c>
      <c r="G121" t="str">
        <v>Gasoline</v>
      </c>
      <c r="H121" t="str">
        <v>445.0HP 4.4L 8 Cylinder Engine Gasoline Fuel</v>
      </c>
      <c r="I121" t="str">
        <v>8-Speed A/T</v>
      </c>
      <c r="J121" t="str">
        <v>Blue</v>
      </c>
      <c r="K121" t="str">
        <v>White</v>
      </c>
      <c r="L121" t="str">
        <v>At least 1 accident or damage reported</v>
      </c>
      <c r="M121">
        <v>1</v>
      </c>
      <c r="N121" t="str">
        <v>Yes</v>
      </c>
      <c r="O121" t="str">
        <v>$45,999</v>
      </c>
      <c r="P121">
        <v>39559.14</v>
      </c>
      <c r="Q121">
        <v>45999</v>
      </c>
      <c r="R121">
        <v>445</v>
      </c>
      <c r="S121">
        <v>4.4000000000000004</v>
      </c>
      <c r="T121">
        <v>0</v>
      </c>
    </row>
    <row r="122" spans="1:20" x14ac:dyDescent="0.25">
      <c r="A122" t="str">
        <v>BMW</v>
      </c>
      <c r="B122" t="str">
        <v>X6 xDrive40i</v>
      </c>
      <c r="C122">
        <v>2022</v>
      </c>
      <c r="D122">
        <v>20921.419999999998</v>
      </c>
      <c r="E122">
        <v>13000</v>
      </c>
      <c r="F122" t="str">
        <v>13,000 mi.</v>
      </c>
      <c r="G122" t="str">
        <v>Hybrid</v>
      </c>
      <c r="H122" t="str">
        <v>335.0HP 3.0L Straight 6 Cylinder Engine Gasoline/Mild Electric Hybrid</v>
      </c>
      <c r="I122" t="str">
        <v>Transmission w/Dual Shift Mode</v>
      </c>
      <c r="J122" t="str">
        <v>Gray</v>
      </c>
      <c r="K122" t="str">
        <v>Orange</v>
      </c>
      <c r="L122" t="str">
        <v>None reported</v>
      </c>
      <c r="M122">
        <v>0</v>
      </c>
      <c r="N122" t="str">
        <v>Yes</v>
      </c>
      <c r="O122" t="str">
        <v>$69,000</v>
      </c>
      <c r="P122">
        <v>59340</v>
      </c>
      <c r="Q122">
        <v>69000</v>
      </c>
      <c r="R122">
        <v>335</v>
      </c>
      <c r="S122">
        <v>3</v>
      </c>
      <c r="T122">
        <v>0</v>
      </c>
    </row>
    <row r="123" spans="1:20" x14ac:dyDescent="0.25">
      <c r="A123" t="str">
        <v>BMW</v>
      </c>
      <c r="B123" t="str">
        <v>750 i xDrive</v>
      </c>
      <c r="C123">
        <v>2019</v>
      </c>
      <c r="D123">
        <v>53911.280659999997</v>
      </c>
      <c r="E123">
        <v>33499</v>
      </c>
      <c r="F123" t="str">
        <v>33,499 mi.</v>
      </c>
      <c r="G123" t="str">
        <v>Gasoline</v>
      </c>
      <c r="H123" t="str">
        <v>445.0HP 4.4L 8 Cylinder Engine Gasoline Fuel</v>
      </c>
      <c r="I123" t="str">
        <v>A/T</v>
      </c>
      <c r="J123" t="str">
        <v>Gray</v>
      </c>
      <c r="K123" t="str">
        <v>Black</v>
      </c>
      <c r="L123" t="str">
        <v>At least 1 accident or damage reported</v>
      </c>
      <c r="M123">
        <v>1</v>
      </c>
      <c r="N123" t="str">
        <v>Yes</v>
      </c>
      <c r="O123" t="str">
        <v>$44,495</v>
      </c>
      <c r="P123">
        <v>38265.699999999997</v>
      </c>
      <c r="Q123">
        <v>44495</v>
      </c>
      <c r="R123">
        <v>445</v>
      </c>
      <c r="S123">
        <v>4.4000000000000004</v>
      </c>
      <c r="T123">
        <v>0</v>
      </c>
    </row>
    <row r="124" spans="1:20" x14ac:dyDescent="0.25">
      <c r="A124" t="str">
        <v>BMW</v>
      </c>
      <c r="B124" t="str">
        <v>i3 Base w/Range Extender</v>
      </c>
      <c r="C124">
        <v>2014</v>
      </c>
      <c r="D124">
        <v>47560.825019999997</v>
      </c>
      <c r="E124">
        <v>29553</v>
      </c>
      <c r="F124" t="str">
        <v>29,553 mi.</v>
      </c>
      <c r="G124">
        <v>0</v>
      </c>
      <c r="H124" t="str">
        <v>170.0HP 0.65L Electric Motor Electric Fuel System</v>
      </c>
      <c r="I124" t="str">
        <v>1-Speed A/T</v>
      </c>
      <c r="J124" t="str">
        <v>Black</v>
      </c>
      <c r="K124" t="str">
        <v>Gray</v>
      </c>
      <c r="L124" t="str">
        <v>None reported</v>
      </c>
      <c r="M124">
        <v>0</v>
      </c>
      <c r="N124" t="str">
        <v>Yes</v>
      </c>
      <c r="O124" t="str">
        <v>$12,800</v>
      </c>
      <c r="P124">
        <v>11008</v>
      </c>
      <c r="Q124">
        <v>12800</v>
      </c>
      <c r="R124">
        <v>170</v>
      </c>
      <c r="S124">
        <v>0.65</v>
      </c>
      <c r="T124">
        <v>0</v>
      </c>
    </row>
    <row r="125" spans="1:20" x14ac:dyDescent="0.25">
      <c r="A125" t="str">
        <v>BMW</v>
      </c>
      <c r="B125" t="str">
        <v>335 i</v>
      </c>
      <c r="C125">
        <v>2010</v>
      </c>
      <c r="D125">
        <v>147327.03030000001</v>
      </c>
      <c r="E125">
        <v>91545</v>
      </c>
      <c r="F125" t="str">
        <v>91,545 mi.</v>
      </c>
      <c r="G125" t="str">
        <v>Gasoline</v>
      </c>
      <c r="H125" t="str">
        <v>300.0HP 3.0L Straight 6 Cylinder Engine Gasoline Fuel</v>
      </c>
      <c r="I125" t="str">
        <v>6-Speed A/T</v>
      </c>
      <c r="J125" t="str">
        <v>Black</v>
      </c>
      <c r="K125" t="str">
        <v>Black</v>
      </c>
      <c r="L125" t="str">
        <v>None reported</v>
      </c>
      <c r="M125">
        <v>0</v>
      </c>
      <c r="N125" t="str">
        <v>Yes</v>
      </c>
      <c r="O125" t="str">
        <v>$13,000</v>
      </c>
      <c r="P125">
        <v>11180</v>
      </c>
      <c r="Q125">
        <v>13000</v>
      </c>
      <c r="R125">
        <v>300</v>
      </c>
      <c r="S125">
        <v>3</v>
      </c>
      <c r="T125">
        <v>0</v>
      </c>
    </row>
    <row r="126" spans="1:20" x14ac:dyDescent="0.25">
      <c r="A126" t="str">
        <v>BMW</v>
      </c>
      <c r="B126" t="str">
        <v>435 Gran Coupe i</v>
      </c>
      <c r="C126">
        <v>2015</v>
      </c>
      <c r="D126">
        <v>96721.334000000003</v>
      </c>
      <c r="E126">
        <v>60100</v>
      </c>
      <c r="F126" t="str">
        <v>60,100 mi.</v>
      </c>
      <c r="G126" t="str">
        <v>Gasoline</v>
      </c>
      <c r="H126" t="str">
        <v>300.0HP 3.0L Straight 6 Cylinder Engine Gasoline Fuel</v>
      </c>
      <c r="I126" t="str">
        <v>8-Speed A/T</v>
      </c>
      <c r="J126" t="str">
        <v>Blue</v>
      </c>
      <c r="K126" t="str">
        <v>Beige</v>
      </c>
      <c r="L126" t="str">
        <v>None reported</v>
      </c>
      <c r="M126">
        <v>0</v>
      </c>
      <c r="N126" t="str">
        <v>Yes</v>
      </c>
      <c r="O126" t="str">
        <v>$24,995</v>
      </c>
      <c r="P126">
        <v>21495.7</v>
      </c>
      <c r="Q126">
        <v>24995</v>
      </c>
      <c r="R126">
        <v>300</v>
      </c>
      <c r="S126">
        <v>3</v>
      </c>
      <c r="T126">
        <v>0</v>
      </c>
    </row>
    <row r="127" spans="1:20" x14ac:dyDescent="0.25">
      <c r="A127" t="str">
        <v>BMW</v>
      </c>
      <c r="B127" t="str">
        <v>M5 Base</v>
      </c>
      <c r="C127">
        <v>2023</v>
      </c>
      <c r="D127">
        <v>1313.22144</v>
      </c>
      <c r="E127">
        <v>816</v>
      </c>
      <c r="F127" t="str">
        <v>816 mi.</v>
      </c>
      <c r="G127" t="str">
        <v>Gasoline</v>
      </c>
      <c r="H127" t="str">
        <v>4.4L V8 32V GDI DOHC Twin Turbo</v>
      </c>
      <c r="I127" t="str">
        <v>8-Speed Automatic</v>
      </c>
      <c r="J127" t="str">
        <v>Alpine White</v>
      </c>
      <c r="K127" t="str">
        <v>Black</v>
      </c>
      <c r="L127" t="str">
        <v>None reported</v>
      </c>
      <c r="M127">
        <v>0</v>
      </c>
      <c r="N127">
        <v>0</v>
      </c>
      <c r="O127" t="str">
        <v>$109,900</v>
      </c>
      <c r="P127">
        <v>94514</v>
      </c>
      <c r="Q127">
        <v>109900</v>
      </c>
      <c r="R127" t="e">
        <v>#VALUE!</v>
      </c>
      <c r="S127" t="e">
        <v>#VALUE!</v>
      </c>
      <c r="T127">
        <v>0</v>
      </c>
    </row>
    <row r="128" spans="1:20" x14ac:dyDescent="0.25">
      <c r="A128" t="str">
        <v>BMW</v>
      </c>
      <c r="B128" t="str">
        <v>M8 Competition</v>
      </c>
      <c r="C128">
        <v>2022</v>
      </c>
      <c r="D128">
        <v>8075.6681200000003</v>
      </c>
      <c r="E128">
        <v>5018</v>
      </c>
      <c r="F128" t="str">
        <v>5,018 mi.</v>
      </c>
      <c r="G128" t="str">
        <v>Gasoline</v>
      </c>
      <c r="H128" t="str">
        <v>4.4 Liter Twin Turbo</v>
      </c>
      <c r="I128" t="str">
        <v>Automatic</v>
      </c>
      <c r="J128" t="str">
        <v>â€“</v>
      </c>
      <c r="K128" t="str">
        <v>Sakhir Orange/Black</v>
      </c>
      <c r="L128" t="str">
        <v>None reported</v>
      </c>
      <c r="M128">
        <v>0</v>
      </c>
      <c r="N128">
        <v>0</v>
      </c>
      <c r="O128" t="str">
        <v>$114,998</v>
      </c>
      <c r="P128">
        <v>98898.28</v>
      </c>
      <c r="Q128">
        <v>114998</v>
      </c>
      <c r="R128" t="e">
        <v>#VALUE!</v>
      </c>
      <c r="S128">
        <v>4.4000000000000004</v>
      </c>
      <c r="T128">
        <v>0</v>
      </c>
    </row>
    <row r="129" spans="1:20" x14ac:dyDescent="0.25">
      <c r="A129" t="str">
        <v>BMW</v>
      </c>
      <c r="B129" t="str">
        <v>M5 Competition</v>
      </c>
      <c r="C129">
        <v>2020</v>
      </c>
      <c r="D129">
        <v>56970.635999999999</v>
      </c>
      <c r="E129">
        <v>35400</v>
      </c>
      <c r="F129" t="str">
        <v>35,400 mi.</v>
      </c>
      <c r="G129" t="str">
        <v>Gasoline</v>
      </c>
      <c r="H129" t="str">
        <v>617.0HP 4.4L 8 Cylinder Engine Gasoline Fuel</v>
      </c>
      <c r="I129" t="str">
        <v>8-Speed A/T</v>
      </c>
      <c r="J129" t="str">
        <v>Orange</v>
      </c>
      <c r="K129" t="str">
        <v>Black</v>
      </c>
      <c r="L129" t="str">
        <v>None reported</v>
      </c>
      <c r="M129">
        <v>0</v>
      </c>
      <c r="N129" t="str">
        <v>Yes</v>
      </c>
      <c r="O129" t="str">
        <v>$71,950</v>
      </c>
      <c r="P129">
        <v>61877</v>
      </c>
      <c r="Q129">
        <v>71950</v>
      </c>
      <c r="R129">
        <v>617</v>
      </c>
      <c r="S129">
        <v>4.4000000000000004</v>
      </c>
      <c r="T129">
        <v>0</v>
      </c>
    </row>
    <row r="130" spans="1:20" x14ac:dyDescent="0.25">
      <c r="A130" t="str">
        <v>BMW</v>
      </c>
      <c r="B130" t="str">
        <v>M760 M760i xDrive</v>
      </c>
      <c r="C130">
        <v>2020</v>
      </c>
      <c r="D130">
        <v>37706.836199999998</v>
      </c>
      <c r="E130">
        <v>23430</v>
      </c>
      <c r="F130" t="str">
        <v>23,430 mi.</v>
      </c>
      <c r="G130" t="str">
        <v>Gasoline</v>
      </c>
      <c r="H130" t="str">
        <v>6.6 Liter Twin Turbo</v>
      </c>
      <c r="I130" t="str">
        <v>Automatic</v>
      </c>
      <c r="J130" t="str">
        <v>White</v>
      </c>
      <c r="K130" t="str">
        <v>Black</v>
      </c>
      <c r="L130" t="str">
        <v>None reported</v>
      </c>
      <c r="M130">
        <v>0</v>
      </c>
      <c r="N130">
        <v>0</v>
      </c>
      <c r="O130" t="str">
        <v>$80,998</v>
      </c>
      <c r="P130">
        <v>69658.28</v>
      </c>
      <c r="Q130">
        <v>80998</v>
      </c>
      <c r="R130" t="e">
        <v>#VALUE!</v>
      </c>
      <c r="S130">
        <v>6.6</v>
      </c>
      <c r="T130">
        <v>0</v>
      </c>
    </row>
    <row r="131" spans="1:20" x14ac:dyDescent="0.25">
      <c r="A131" t="str">
        <v>BMW</v>
      </c>
      <c r="B131" t="str">
        <v>X1 sDrive28i</v>
      </c>
      <c r="C131">
        <v>2022</v>
      </c>
      <c r="D131">
        <v>69201.62</v>
      </c>
      <c r="E131">
        <v>43000</v>
      </c>
      <c r="F131" t="str">
        <v>43,000 mi.</v>
      </c>
      <c r="G131" t="str">
        <v>Gasoline</v>
      </c>
      <c r="H131" t="str">
        <v>228.0HP 2.0L 4 Cylinder Engine Gasoline Fuel</v>
      </c>
      <c r="I131" t="str">
        <v>8-Speed A/T</v>
      </c>
      <c r="J131" t="str">
        <v>Gray</v>
      </c>
      <c r="K131" t="str">
        <v>Black</v>
      </c>
      <c r="L131" t="str">
        <v>None reported</v>
      </c>
      <c r="M131">
        <v>0</v>
      </c>
      <c r="N131" t="str">
        <v>Yes</v>
      </c>
      <c r="O131" t="str">
        <v>$35,750</v>
      </c>
      <c r="P131">
        <v>30745</v>
      </c>
      <c r="Q131">
        <v>35750</v>
      </c>
      <c r="R131">
        <v>228</v>
      </c>
      <c r="S131">
        <v>2</v>
      </c>
      <c r="T131">
        <v>0</v>
      </c>
    </row>
    <row r="132" spans="1:20" x14ac:dyDescent="0.25">
      <c r="A132" t="str">
        <v>BMW</v>
      </c>
      <c r="B132" t="str">
        <v>M5 Base</v>
      </c>
      <c r="C132">
        <v>2018</v>
      </c>
      <c r="D132">
        <v>65982.94</v>
      </c>
      <c r="E132">
        <v>41000</v>
      </c>
      <c r="F132" t="str">
        <v>41,000 mi.</v>
      </c>
      <c r="G132" t="str">
        <v>Gasoline</v>
      </c>
      <c r="H132" t="str">
        <v>600.0HP 4.4L 8 Cylinder Engine Gasoline Fuel</v>
      </c>
      <c r="I132" t="str">
        <v>Transmission w/Dual Shift Mode</v>
      </c>
      <c r="J132" t="str">
        <v>White</v>
      </c>
      <c r="K132" t="str">
        <v>White</v>
      </c>
      <c r="L132" t="str">
        <v>None reported</v>
      </c>
      <c r="M132">
        <v>0</v>
      </c>
      <c r="N132" t="str">
        <v>Yes</v>
      </c>
      <c r="O132" t="str">
        <v>$60,200</v>
      </c>
      <c r="P132">
        <v>51772</v>
      </c>
      <c r="Q132">
        <v>60200</v>
      </c>
      <c r="R132">
        <v>600</v>
      </c>
      <c r="S132">
        <v>4.4000000000000004</v>
      </c>
      <c r="T132">
        <v>0</v>
      </c>
    </row>
    <row r="133" spans="1:20" x14ac:dyDescent="0.25">
      <c r="A133" t="str">
        <v>BMW</v>
      </c>
      <c r="B133" t="str">
        <v>528 i xDrive</v>
      </c>
      <c r="C133">
        <v>2016</v>
      </c>
      <c r="D133">
        <v>215651.56</v>
      </c>
      <c r="E133">
        <v>134000</v>
      </c>
      <c r="F133" t="str">
        <v>134,000 mi.</v>
      </c>
      <c r="G133" t="str">
        <v>Gasoline</v>
      </c>
      <c r="H133" t="str">
        <v>240.0HP 2.0L 4 Cylinder Engine Gasoline Fuel</v>
      </c>
      <c r="I133" t="str">
        <v>A/T</v>
      </c>
      <c r="J133" t="str">
        <v>Brown</v>
      </c>
      <c r="K133" t="str">
        <v>Brown</v>
      </c>
      <c r="L133" t="str">
        <v>At least 1 accident or damage reported</v>
      </c>
      <c r="M133">
        <v>1</v>
      </c>
      <c r="N133" t="str">
        <v>Yes</v>
      </c>
      <c r="O133" t="str">
        <v>$13,500</v>
      </c>
      <c r="P133">
        <v>11610</v>
      </c>
      <c r="Q133">
        <v>13500</v>
      </c>
      <c r="R133">
        <v>240</v>
      </c>
      <c r="S133">
        <v>2</v>
      </c>
      <c r="T133">
        <v>0</v>
      </c>
    </row>
    <row r="134" spans="1:20" x14ac:dyDescent="0.25">
      <c r="A134" t="str">
        <v>BMW</v>
      </c>
      <c r="B134" t="str">
        <v>X6 M Base</v>
      </c>
      <c r="C134">
        <v>2021</v>
      </c>
      <c r="D134">
        <v>28968.12</v>
      </c>
      <c r="E134">
        <v>18000</v>
      </c>
      <c r="F134" t="str">
        <v>18,000 mi.</v>
      </c>
      <c r="G134" t="str">
        <v>Gasoline</v>
      </c>
      <c r="H134" t="str">
        <v>600.0HP 4.4L 8 Cylinder Engine Gasoline Fuel</v>
      </c>
      <c r="I134" t="str">
        <v>8-Speed A/T</v>
      </c>
      <c r="J134" t="str">
        <v>Black</v>
      </c>
      <c r="K134" t="str">
        <v>Black</v>
      </c>
      <c r="L134" t="str">
        <v>None reported</v>
      </c>
      <c r="M134">
        <v>0</v>
      </c>
      <c r="N134" t="str">
        <v>Yes</v>
      </c>
      <c r="O134" t="str">
        <v>$94,000</v>
      </c>
      <c r="P134">
        <v>80840</v>
      </c>
      <c r="Q134">
        <v>94000</v>
      </c>
      <c r="R134">
        <v>600</v>
      </c>
      <c r="S134">
        <v>4.4000000000000004</v>
      </c>
      <c r="T134">
        <v>0</v>
      </c>
    </row>
    <row r="135" spans="1:20" x14ac:dyDescent="0.25">
      <c r="A135" t="str">
        <v>BMW</v>
      </c>
      <c r="B135" t="str">
        <v>528 i xDrive</v>
      </c>
      <c r="C135">
        <v>2016</v>
      </c>
      <c r="D135">
        <v>193120.8</v>
      </c>
      <c r="E135">
        <v>120000</v>
      </c>
      <c r="F135" t="str">
        <v>120,000 mi.</v>
      </c>
      <c r="G135" t="str">
        <v>Gasoline</v>
      </c>
      <c r="H135" t="str">
        <v>240.0HP 2.0L 4 Cylinder Engine Gasoline Fuel</v>
      </c>
      <c r="I135" t="str">
        <v>A/T</v>
      </c>
      <c r="J135" t="str">
        <v>White</v>
      </c>
      <c r="K135" t="str">
        <v>White</v>
      </c>
      <c r="L135" t="str">
        <v>None reported</v>
      </c>
      <c r="M135">
        <v>0</v>
      </c>
      <c r="N135" t="str">
        <v>Yes</v>
      </c>
      <c r="O135" t="str">
        <v>$16,000</v>
      </c>
      <c r="P135">
        <v>13760</v>
      </c>
      <c r="Q135">
        <v>16000</v>
      </c>
      <c r="R135">
        <v>240</v>
      </c>
      <c r="S135">
        <v>2</v>
      </c>
      <c r="T135">
        <v>0</v>
      </c>
    </row>
    <row r="136" spans="1:20" x14ac:dyDescent="0.25">
      <c r="A136" t="str">
        <v>BMW</v>
      </c>
      <c r="B136" t="str">
        <v>M3 Base</v>
      </c>
      <c r="C136">
        <v>2015</v>
      </c>
      <c r="D136">
        <v>119091.16</v>
      </c>
      <c r="E136">
        <v>74000</v>
      </c>
      <c r="F136" t="str">
        <v>74,000 mi.</v>
      </c>
      <c r="G136" t="str">
        <v>Gasoline</v>
      </c>
      <c r="H136" t="str">
        <v>425.0HP 3.0L Straight 6 Cylinder Engine Gasoline Fuel</v>
      </c>
      <c r="I136" t="str">
        <v>M/T</v>
      </c>
      <c r="J136" t="str">
        <v>Gray</v>
      </c>
      <c r="K136" t="str">
        <v>Black</v>
      </c>
      <c r="L136" t="str">
        <v>None reported</v>
      </c>
      <c r="M136">
        <v>0</v>
      </c>
      <c r="N136" t="str">
        <v>Yes</v>
      </c>
      <c r="O136" t="str">
        <v>$40,000</v>
      </c>
      <c r="P136">
        <v>34400</v>
      </c>
      <c r="Q136">
        <v>40000</v>
      </c>
      <c r="R136">
        <v>425</v>
      </c>
      <c r="S136">
        <v>3</v>
      </c>
      <c r="T136">
        <v>0</v>
      </c>
    </row>
    <row r="137" spans="1:20" x14ac:dyDescent="0.25">
      <c r="A137" t="str">
        <v>BMW</v>
      </c>
      <c r="B137" t="str">
        <v>X5 xDrive50i</v>
      </c>
      <c r="C137">
        <v>2015</v>
      </c>
      <c r="D137">
        <v>115872.48</v>
      </c>
      <c r="E137">
        <v>72000</v>
      </c>
      <c r="F137" t="str">
        <v>72,000 mi.</v>
      </c>
      <c r="G137" t="str">
        <v>Gasoline</v>
      </c>
      <c r="H137" t="str">
        <v>445.0HP 4.4L 8 Cylinder Engine Gasoline Fuel</v>
      </c>
      <c r="I137" t="str">
        <v>Transmission w/Dual Shift Mode</v>
      </c>
      <c r="J137" t="str">
        <v>Black</v>
      </c>
      <c r="K137" t="str">
        <v>Brown</v>
      </c>
      <c r="L137" t="str">
        <v>At least 1 accident or damage reported</v>
      </c>
      <c r="M137">
        <v>1</v>
      </c>
      <c r="N137" t="str">
        <v>Yes</v>
      </c>
      <c r="O137" t="str">
        <v>$26,500</v>
      </c>
      <c r="P137">
        <v>22790</v>
      </c>
      <c r="Q137">
        <v>26500</v>
      </c>
      <c r="R137">
        <v>445</v>
      </c>
      <c r="S137">
        <v>4.4000000000000004</v>
      </c>
      <c r="T137">
        <v>0</v>
      </c>
    </row>
    <row r="138" spans="1:20" x14ac:dyDescent="0.25">
      <c r="A138" t="str">
        <v>BMW</v>
      </c>
      <c r="B138" t="str">
        <v>M2 Base</v>
      </c>
      <c r="C138">
        <v>2018</v>
      </c>
      <c r="D138">
        <v>40233.5</v>
      </c>
      <c r="E138">
        <v>25000</v>
      </c>
      <c r="F138" t="str">
        <v>25,000 mi.</v>
      </c>
      <c r="G138" t="str">
        <v>Gasoline</v>
      </c>
      <c r="H138" t="str">
        <v>365.0HP 3.0L Straight 6 Cylinder Engine Gasoline Fuel</v>
      </c>
      <c r="I138" t="str">
        <v>7-Speed A/T</v>
      </c>
      <c r="J138" t="str">
        <v>Black</v>
      </c>
      <c r="K138" t="str">
        <v>Black</v>
      </c>
      <c r="L138" t="str">
        <v>None reported</v>
      </c>
      <c r="M138">
        <v>0</v>
      </c>
      <c r="N138" t="str">
        <v>Yes</v>
      </c>
      <c r="O138" t="str">
        <v>$52,000</v>
      </c>
      <c r="P138">
        <v>44720</v>
      </c>
      <c r="Q138">
        <v>52000</v>
      </c>
      <c r="R138">
        <v>365</v>
      </c>
      <c r="S138">
        <v>3</v>
      </c>
      <c r="T138">
        <v>0</v>
      </c>
    </row>
    <row r="139" spans="1:20" x14ac:dyDescent="0.25">
      <c r="A139" t="str">
        <v>BMW</v>
      </c>
      <c r="B139" t="str">
        <v>230 i</v>
      </c>
      <c r="C139">
        <v>2019</v>
      </c>
      <c r="D139">
        <v>48280.2</v>
      </c>
      <c r="E139">
        <v>30000</v>
      </c>
      <c r="F139" t="str">
        <v>30,000 mi.</v>
      </c>
      <c r="G139" t="str">
        <v>Gasoline</v>
      </c>
      <c r="H139" t="str">
        <v>248.0HP 2.0L 4 Cylinder Engine Gasoline Fuel</v>
      </c>
      <c r="I139" t="str">
        <v>8-Speed A/T</v>
      </c>
      <c r="J139" t="str">
        <v>Blue</v>
      </c>
      <c r="K139" t="str">
        <v>Beige</v>
      </c>
      <c r="L139" t="str">
        <v>At least 1 accident or damage reported</v>
      </c>
      <c r="M139">
        <v>1</v>
      </c>
      <c r="N139" t="str">
        <v>Yes</v>
      </c>
      <c r="O139" t="str">
        <v>$29,000</v>
      </c>
      <c r="P139">
        <v>24940</v>
      </c>
      <c r="Q139">
        <v>29000</v>
      </c>
      <c r="R139">
        <v>248</v>
      </c>
      <c r="S139">
        <v>2</v>
      </c>
      <c r="T139">
        <v>0</v>
      </c>
    </row>
    <row r="140" spans="1:20" x14ac:dyDescent="0.25">
      <c r="A140" t="str">
        <v>BMW</v>
      </c>
      <c r="B140" t="str">
        <v>M2 Competition</v>
      </c>
      <c r="C140">
        <v>2020</v>
      </c>
      <c r="D140">
        <v>40254.421419999999</v>
      </c>
      <c r="E140">
        <v>25013</v>
      </c>
      <c r="F140" t="str">
        <v>25,013 mi.</v>
      </c>
      <c r="G140" t="str">
        <v>Gasoline</v>
      </c>
      <c r="H140" t="str">
        <v>405.0HP 3.0L Straight 6 Cylinder Engine Gasoline Fuel</v>
      </c>
      <c r="I140" t="str">
        <v>7-Speed A/T</v>
      </c>
      <c r="J140" t="str">
        <v>Black</v>
      </c>
      <c r="K140" t="str">
        <v>Black</v>
      </c>
      <c r="L140" t="str">
        <v>None reported</v>
      </c>
      <c r="M140">
        <v>0</v>
      </c>
      <c r="N140" t="str">
        <v>Yes</v>
      </c>
      <c r="O140" t="str">
        <v>$55,000</v>
      </c>
      <c r="P140">
        <v>47300</v>
      </c>
      <c r="Q140">
        <v>55000</v>
      </c>
      <c r="R140">
        <v>405</v>
      </c>
      <c r="S140">
        <v>3</v>
      </c>
      <c r="T140">
        <v>0</v>
      </c>
    </row>
    <row r="141" spans="1:20" x14ac:dyDescent="0.25">
      <c r="A141" t="str">
        <v>BMW</v>
      </c>
      <c r="B141" t="str">
        <v>740 i</v>
      </c>
      <c r="C141">
        <v>2016</v>
      </c>
      <c r="D141">
        <v>93243.550260000004</v>
      </c>
      <c r="E141">
        <v>57939</v>
      </c>
      <c r="F141" t="str">
        <v>57,939 mi.</v>
      </c>
      <c r="G141" t="str">
        <v>Gasoline</v>
      </c>
      <c r="H141" t="str">
        <v>320.0HP 3.0L Straight 6 Cylinder Engine Gasoline Fuel</v>
      </c>
      <c r="I141" t="str">
        <v>8-Speed A/T</v>
      </c>
      <c r="J141" t="str">
        <v>Gray</v>
      </c>
      <c r="K141" t="str">
        <v>Black</v>
      </c>
      <c r="L141" t="str">
        <v>None reported</v>
      </c>
      <c r="M141">
        <v>0</v>
      </c>
      <c r="N141" t="str">
        <v>Yes</v>
      </c>
      <c r="O141" t="str">
        <v>$27,500</v>
      </c>
      <c r="P141">
        <v>23650</v>
      </c>
      <c r="Q141">
        <v>27500</v>
      </c>
      <c r="R141">
        <v>320</v>
      </c>
      <c r="S141">
        <v>3</v>
      </c>
      <c r="T141">
        <v>0</v>
      </c>
    </row>
    <row r="142" spans="1:20" x14ac:dyDescent="0.25">
      <c r="A142" t="str">
        <v>BMW</v>
      </c>
      <c r="B142" t="str">
        <v>Z4 sDrive35is</v>
      </c>
      <c r="C142">
        <v>2014</v>
      </c>
      <c r="D142">
        <v>6759.2280000000001</v>
      </c>
      <c r="E142">
        <v>4200</v>
      </c>
      <c r="F142" t="str">
        <v>4,200 mi.</v>
      </c>
      <c r="G142" t="str">
        <v>Gasoline</v>
      </c>
      <c r="H142" t="str">
        <v>335.0HP 3.0L Straight 6 Cylinder Engine Gasoline Fuel</v>
      </c>
      <c r="I142" t="str">
        <v>Transmission w/Dual Shift Mode</v>
      </c>
      <c r="J142" t="str">
        <v>White</v>
      </c>
      <c r="K142" t="str">
        <v>Red</v>
      </c>
      <c r="L142" t="str">
        <v>None reported</v>
      </c>
      <c r="M142">
        <v>0</v>
      </c>
      <c r="N142" t="str">
        <v>Yes</v>
      </c>
      <c r="O142" t="str">
        <v>$64,995</v>
      </c>
      <c r="P142">
        <v>55895.7</v>
      </c>
      <c r="Q142">
        <v>64995</v>
      </c>
      <c r="R142">
        <v>335</v>
      </c>
      <c r="S142">
        <v>3</v>
      </c>
      <c r="T142">
        <v>0</v>
      </c>
    </row>
    <row r="143" spans="1:20" x14ac:dyDescent="0.25">
      <c r="A143" t="str">
        <v>BMW</v>
      </c>
      <c r="B143" t="str">
        <v>323 Ci</v>
      </c>
      <c r="C143">
        <v>2000</v>
      </c>
      <c r="D143">
        <v>285979.71799999999</v>
      </c>
      <c r="E143">
        <v>177700</v>
      </c>
      <c r="F143" t="str">
        <v>177,700 mi.</v>
      </c>
      <c r="G143" t="str">
        <v>Gasoline</v>
      </c>
      <c r="H143" t="str">
        <v>170.0HP 2.5L Straight 6 Cylinder Engine Gasoline Fuel</v>
      </c>
      <c r="I143" t="str">
        <v>5-Speed A/T</v>
      </c>
      <c r="J143" t="str">
        <v>Silver</v>
      </c>
      <c r="K143" t="str">
        <v>Black</v>
      </c>
      <c r="L143" t="str">
        <v>None reported</v>
      </c>
      <c r="M143">
        <v>0</v>
      </c>
      <c r="N143" t="str">
        <v>Yes</v>
      </c>
      <c r="O143" t="str">
        <v>$2,500</v>
      </c>
      <c r="P143">
        <v>2150</v>
      </c>
      <c r="Q143">
        <v>2500</v>
      </c>
      <c r="R143">
        <v>170</v>
      </c>
      <c r="S143">
        <v>2.5</v>
      </c>
      <c r="T143">
        <v>0</v>
      </c>
    </row>
    <row r="144" spans="1:20" x14ac:dyDescent="0.25">
      <c r="A144" t="str">
        <v>BMW</v>
      </c>
      <c r="B144" t="str">
        <v>M4 Base</v>
      </c>
      <c r="C144">
        <v>2018</v>
      </c>
      <c r="D144">
        <v>17622.273000000001</v>
      </c>
      <c r="E144">
        <v>10950</v>
      </c>
      <c r="F144" t="str">
        <v>10,950 mi.</v>
      </c>
      <c r="G144" t="str">
        <v>Gasoline</v>
      </c>
      <c r="H144" t="str">
        <v>425.0HP 3.0L Straight 6 Cylinder Engine Gasoline Fuel</v>
      </c>
      <c r="I144" t="str">
        <v>6-Speed M/T</v>
      </c>
      <c r="J144" t="str">
        <v>White</v>
      </c>
      <c r="K144" t="str">
        <v>White</v>
      </c>
      <c r="L144" t="str">
        <v>None reported</v>
      </c>
      <c r="M144">
        <v>0</v>
      </c>
      <c r="N144" t="str">
        <v>Yes</v>
      </c>
      <c r="O144" t="str">
        <v>$60,995</v>
      </c>
      <c r="P144">
        <v>52455.7</v>
      </c>
      <c r="Q144">
        <v>60995</v>
      </c>
      <c r="R144">
        <v>425</v>
      </c>
      <c r="S144">
        <v>3</v>
      </c>
      <c r="T144">
        <v>0</v>
      </c>
    </row>
    <row r="145" spans="1:20" x14ac:dyDescent="0.25">
      <c r="A145" t="str">
        <v>BMW</v>
      </c>
      <c r="B145" t="str">
        <v>X6 xDrive50i</v>
      </c>
      <c r="C145">
        <v>2019</v>
      </c>
      <c r="D145">
        <v>72420.3</v>
      </c>
      <c r="E145">
        <v>45000</v>
      </c>
      <c r="F145" t="str">
        <v>45,000 mi.</v>
      </c>
      <c r="G145" t="str">
        <v>Gasoline</v>
      </c>
      <c r="H145" t="str">
        <v>445.0HP 4.4L 8 Cylinder Engine Gasoline Fuel</v>
      </c>
      <c r="I145" t="str">
        <v>8-Speed A/T</v>
      </c>
      <c r="J145" t="str">
        <v>Silver</v>
      </c>
      <c r="K145" t="str">
        <v>Black</v>
      </c>
      <c r="L145" t="str">
        <v>At least 1 accident or damage reported</v>
      </c>
      <c r="M145">
        <v>1</v>
      </c>
      <c r="N145" t="str">
        <v>Yes</v>
      </c>
      <c r="O145" t="str">
        <v>$46,999</v>
      </c>
      <c r="P145">
        <v>40419.14</v>
      </c>
      <c r="Q145">
        <v>46999</v>
      </c>
      <c r="R145">
        <v>445</v>
      </c>
      <c r="S145">
        <v>4.4000000000000004</v>
      </c>
      <c r="T145">
        <v>0</v>
      </c>
    </row>
    <row r="146" spans="1:20" x14ac:dyDescent="0.25">
      <c r="A146" t="str">
        <v>BMW</v>
      </c>
      <c r="B146" t="str">
        <v>X5 M Base</v>
      </c>
      <c r="C146">
        <v>2012</v>
      </c>
      <c r="D146">
        <v>189902.12</v>
      </c>
      <c r="E146">
        <v>118000</v>
      </c>
      <c r="F146" t="str">
        <v>118,000 mi.</v>
      </c>
      <c r="G146" t="str">
        <v>Gasoline</v>
      </c>
      <c r="H146" t="str">
        <v>555.0HP 4.4L 8 Cylinder Engine Gasoline Fuel</v>
      </c>
      <c r="I146" t="str">
        <v>Transmission w/Dual Shift Mode</v>
      </c>
      <c r="J146" t="str">
        <v>White</v>
      </c>
      <c r="K146" t="str">
        <v>Orange</v>
      </c>
      <c r="L146" t="str">
        <v>At least 1 accident or damage reported</v>
      </c>
      <c r="M146">
        <v>1</v>
      </c>
      <c r="N146" t="str">
        <v>Yes</v>
      </c>
      <c r="O146" t="str">
        <v>$17,000</v>
      </c>
      <c r="P146">
        <v>14620</v>
      </c>
      <c r="Q146">
        <v>17000</v>
      </c>
      <c r="R146">
        <v>555</v>
      </c>
      <c r="S146">
        <v>4.4000000000000004</v>
      </c>
      <c r="T146">
        <v>0</v>
      </c>
    </row>
    <row r="147" spans="1:20" x14ac:dyDescent="0.25">
      <c r="A147" t="str">
        <v>BMW</v>
      </c>
      <c r="B147" t="str">
        <v>740 i</v>
      </c>
      <c r="C147">
        <v>2017</v>
      </c>
      <c r="D147">
        <v>88513.7</v>
      </c>
      <c r="E147">
        <v>55000</v>
      </c>
      <c r="F147" t="str">
        <v>55,000 mi.</v>
      </c>
      <c r="G147" t="str">
        <v>Gasoline</v>
      </c>
      <c r="H147" t="str">
        <v>320.0HP 3.0L Straight 6 Cylinder Engine Gasoline Fuel</v>
      </c>
      <c r="I147" t="str">
        <v>Transmission w/Dual Shift Mode</v>
      </c>
      <c r="J147" t="str">
        <v>White</v>
      </c>
      <c r="K147" t="str">
        <v>Black</v>
      </c>
      <c r="L147" t="str">
        <v>None reported</v>
      </c>
      <c r="M147">
        <v>0</v>
      </c>
      <c r="N147" t="str">
        <v>Yes</v>
      </c>
      <c r="O147" t="str">
        <v>$40,000</v>
      </c>
      <c r="P147">
        <v>34400</v>
      </c>
      <c r="Q147">
        <v>40000</v>
      </c>
      <c r="R147">
        <v>320</v>
      </c>
      <c r="S147">
        <v>3</v>
      </c>
      <c r="T147">
        <v>0</v>
      </c>
    </row>
    <row r="148" spans="1:20" x14ac:dyDescent="0.25">
      <c r="A148" t="str">
        <v>BMW</v>
      </c>
      <c r="B148" t="str">
        <v>M340 i xDrive</v>
      </c>
      <c r="C148">
        <v>2021</v>
      </c>
      <c r="D148">
        <v>56273.79178</v>
      </c>
      <c r="E148">
        <v>34967</v>
      </c>
      <c r="F148" t="str">
        <v>34,967 mi.</v>
      </c>
      <c r="G148" t="str">
        <v>Hybrid</v>
      </c>
      <c r="H148" t="str">
        <v>382.0HP 3.0L Straight 6 Cylinder Engine Gasoline/Mild Electric Hybrid</v>
      </c>
      <c r="I148" t="str">
        <v>8-Speed A/T</v>
      </c>
      <c r="J148" t="str">
        <v>Blue</v>
      </c>
      <c r="K148" t="str">
        <v>Beige</v>
      </c>
      <c r="L148" t="str">
        <v>At least 1 accident or damage reported</v>
      </c>
      <c r="M148">
        <v>1</v>
      </c>
      <c r="N148" t="str">
        <v>Yes</v>
      </c>
      <c r="O148" t="str">
        <v>$49,999</v>
      </c>
      <c r="P148">
        <v>42999.14</v>
      </c>
      <c r="Q148">
        <v>49999</v>
      </c>
      <c r="R148">
        <v>382</v>
      </c>
      <c r="S148">
        <v>3</v>
      </c>
      <c r="T148">
        <v>0</v>
      </c>
    </row>
    <row r="149" spans="1:20" x14ac:dyDescent="0.25">
      <c r="A149" t="str">
        <v>BMW</v>
      </c>
      <c r="B149" t="str">
        <v>328 i</v>
      </c>
      <c r="C149">
        <v>1997</v>
      </c>
      <c r="D149">
        <v>331524.03999999998</v>
      </c>
      <c r="E149">
        <v>206000</v>
      </c>
      <c r="F149" t="str">
        <v>206,000 mi.</v>
      </c>
      <c r="G149" t="str">
        <v>Gasoline</v>
      </c>
      <c r="H149" t="str">
        <v>190.0HP 2.8L Straight 6 Cylinder Engine Gasoline Fuel</v>
      </c>
      <c r="I149" t="str">
        <v>5-Speed M/T</v>
      </c>
      <c r="J149" t="str">
        <v>Red</v>
      </c>
      <c r="K149" t="str">
        <v>Black</v>
      </c>
      <c r="L149" t="str">
        <v>At least 1 accident or damage reported</v>
      </c>
      <c r="M149">
        <v>1</v>
      </c>
      <c r="N149" t="str">
        <v>Yes</v>
      </c>
      <c r="O149" t="str">
        <v>$15,900</v>
      </c>
      <c r="P149">
        <v>13674</v>
      </c>
      <c r="Q149">
        <v>15900</v>
      </c>
      <c r="R149">
        <v>190</v>
      </c>
      <c r="S149">
        <v>2.8</v>
      </c>
      <c r="T149">
        <v>0</v>
      </c>
    </row>
    <row r="150" spans="1:20" x14ac:dyDescent="0.25">
      <c r="A150" t="str">
        <v>BMW</v>
      </c>
      <c r="B150" t="str">
        <v>X7 xDrive40i</v>
      </c>
      <c r="C150">
        <v>2023</v>
      </c>
      <c r="D150">
        <v>23110.1224</v>
      </c>
      <c r="E150">
        <v>14360</v>
      </c>
      <c r="F150" t="str">
        <v>14,360 mi.</v>
      </c>
      <c r="G150" t="str">
        <v>Hybrid</v>
      </c>
      <c r="H150" t="str">
        <v>375.0HP 3.0L Straight 6 Cylinder Engine Gasoline/Mild Electric Hybrid</v>
      </c>
      <c r="I150" t="str">
        <v>8-Speed A/T</v>
      </c>
      <c r="J150" t="str">
        <v>Black</v>
      </c>
      <c r="K150" t="str">
        <v>Black</v>
      </c>
      <c r="L150" t="str">
        <v>None reported</v>
      </c>
      <c r="M150">
        <v>0</v>
      </c>
      <c r="N150" t="str">
        <v>Yes</v>
      </c>
      <c r="O150" t="str">
        <v>$85,495</v>
      </c>
      <c r="P150">
        <v>73525.7</v>
      </c>
      <c r="Q150">
        <v>85495</v>
      </c>
      <c r="R150">
        <v>375</v>
      </c>
      <c r="S150">
        <v>3</v>
      </c>
      <c r="T150">
        <v>0</v>
      </c>
    </row>
    <row r="151" spans="1:20" x14ac:dyDescent="0.25">
      <c r="A151" t="str">
        <v>BMW</v>
      </c>
      <c r="B151" t="str">
        <v>330 330i xDrive</v>
      </c>
      <c r="C151">
        <v>2019</v>
      </c>
      <c r="D151">
        <v>31338.677820000001</v>
      </c>
      <c r="E151">
        <v>19473</v>
      </c>
      <c r="F151" t="str">
        <v>19,473 mi.</v>
      </c>
      <c r="G151" t="str">
        <v>Gasoline</v>
      </c>
      <c r="H151" t="str">
        <v>Intercooled Turbo Premium Unleaded I-4 2.0 L/122</v>
      </c>
      <c r="I151" t="str">
        <v>Automatic</v>
      </c>
      <c r="J151" t="str">
        <v>Alpine White</v>
      </c>
      <c r="K151" t="str">
        <v>Canberra Beige</v>
      </c>
      <c r="L151" t="str">
        <v>None reported</v>
      </c>
      <c r="M151">
        <v>0</v>
      </c>
      <c r="N151">
        <v>0</v>
      </c>
      <c r="O151" t="str">
        <v>$31,698</v>
      </c>
      <c r="P151">
        <v>27260.28</v>
      </c>
      <c r="Q151">
        <v>31698</v>
      </c>
      <c r="R151" t="e">
        <v>#VALUE!</v>
      </c>
      <c r="S151" t="e">
        <v>#VALUE!</v>
      </c>
      <c r="T151">
        <v>0</v>
      </c>
    </row>
    <row r="152" spans="1:20" x14ac:dyDescent="0.25">
      <c r="A152" t="str">
        <v>BMW</v>
      </c>
      <c r="B152" t="str">
        <v>750 i xDrive</v>
      </c>
      <c r="C152">
        <v>2020</v>
      </c>
      <c r="D152">
        <v>40407.308720000001</v>
      </c>
      <c r="E152">
        <v>25108</v>
      </c>
      <c r="F152" t="str">
        <v>25,108 mi.</v>
      </c>
      <c r="G152" t="str">
        <v>Gasoline</v>
      </c>
      <c r="H152" t="str">
        <v>523.0HP 4.4L 8 Cylinder Engine Gasoline Fuel</v>
      </c>
      <c r="I152" t="str">
        <v>8-Speed A/T</v>
      </c>
      <c r="J152" t="str">
        <v>Black</v>
      </c>
      <c r="K152" t="str">
        <v>Black</v>
      </c>
      <c r="L152">
        <v>0</v>
      </c>
      <c r="M152">
        <v>0</v>
      </c>
      <c r="N152">
        <v>0</v>
      </c>
      <c r="O152" t="str">
        <v>$66,000</v>
      </c>
      <c r="P152">
        <v>56760</v>
      </c>
      <c r="Q152">
        <v>66000</v>
      </c>
      <c r="R152">
        <v>523</v>
      </c>
      <c r="S152">
        <v>4.4000000000000004</v>
      </c>
      <c r="T152">
        <v>0</v>
      </c>
    </row>
    <row r="153" spans="1:20" x14ac:dyDescent="0.25">
      <c r="A153" t="str">
        <v>BMW</v>
      </c>
      <c r="B153" t="str">
        <v>X6 xDrive40i</v>
      </c>
      <c r="C153">
        <v>2023</v>
      </c>
      <c r="D153">
        <v>26243.507379999999</v>
      </c>
      <c r="E153">
        <v>16307</v>
      </c>
      <c r="F153" t="str">
        <v>16,307 mi.</v>
      </c>
      <c r="G153" t="str">
        <v>Hybrid</v>
      </c>
      <c r="H153" t="str">
        <v>335.0HP 3.0L Straight 6 Cylinder Engine Gasoline/Mild Electric Hybrid</v>
      </c>
      <c r="I153" t="str">
        <v>A/T</v>
      </c>
      <c r="J153" t="str">
        <v>Red</v>
      </c>
      <c r="K153" t="str">
        <v>White</v>
      </c>
      <c r="L153" t="str">
        <v>None reported</v>
      </c>
      <c r="M153">
        <v>0</v>
      </c>
      <c r="N153" t="str">
        <v>Yes</v>
      </c>
      <c r="O153" t="str">
        <v>$71,400</v>
      </c>
      <c r="P153">
        <v>61404</v>
      </c>
      <c r="Q153">
        <v>71400</v>
      </c>
      <c r="R153">
        <v>335</v>
      </c>
      <c r="S153">
        <v>3</v>
      </c>
      <c r="T153">
        <v>0</v>
      </c>
    </row>
    <row r="154" spans="1:20" x14ac:dyDescent="0.25">
      <c r="A154" t="str">
        <v>BMW</v>
      </c>
      <c r="B154" t="str">
        <v>M2 Competition</v>
      </c>
      <c r="C154">
        <v>2020</v>
      </c>
      <c r="D154">
        <v>804.67</v>
      </c>
      <c r="E154">
        <v>500</v>
      </c>
      <c r="F154" t="str">
        <v>500 mi.</v>
      </c>
      <c r="G154" t="str">
        <v>Gasoline</v>
      </c>
      <c r="H154" t="str">
        <v>405.0HP 3.0L Straight 6 Cylinder Engine Gasoline Fuel</v>
      </c>
      <c r="I154" t="str">
        <v>7-Speed A/T</v>
      </c>
      <c r="J154" t="str">
        <v>Black</v>
      </c>
      <c r="K154" t="str">
        <v>Black</v>
      </c>
      <c r="L154" t="str">
        <v>None reported</v>
      </c>
      <c r="M154">
        <v>0</v>
      </c>
      <c r="N154" t="str">
        <v>Yes</v>
      </c>
      <c r="O154" t="str">
        <v>$70,000</v>
      </c>
      <c r="P154">
        <v>60200</v>
      </c>
      <c r="Q154">
        <v>70000</v>
      </c>
      <c r="R154">
        <v>405</v>
      </c>
      <c r="S154">
        <v>3</v>
      </c>
      <c r="T154">
        <v>0</v>
      </c>
    </row>
    <row r="155" spans="1:20" x14ac:dyDescent="0.25">
      <c r="A155" t="str">
        <v>BMW</v>
      </c>
      <c r="B155" t="str">
        <v>Z4 sDrive28i</v>
      </c>
      <c r="C155">
        <v>2016</v>
      </c>
      <c r="D155">
        <v>94951.06</v>
      </c>
      <c r="E155">
        <v>59000</v>
      </c>
      <c r="F155" t="str">
        <v>59,000 mi.</v>
      </c>
      <c r="G155" t="str">
        <v>Gasoline</v>
      </c>
      <c r="H155" t="str">
        <v>240.0HP 2.0L 4 Cylinder Engine Gasoline Fuel</v>
      </c>
      <c r="I155" t="str">
        <v>8-Speed A/T</v>
      </c>
      <c r="J155" t="str">
        <v>Black</v>
      </c>
      <c r="K155" t="str">
        <v>Beige</v>
      </c>
      <c r="L155" t="str">
        <v>None reported</v>
      </c>
      <c r="M155">
        <v>0</v>
      </c>
      <c r="N155" t="str">
        <v>Yes</v>
      </c>
      <c r="O155" t="str">
        <v>$25,000</v>
      </c>
      <c r="P155">
        <v>21500</v>
      </c>
      <c r="Q155">
        <v>25000</v>
      </c>
      <c r="R155">
        <v>240</v>
      </c>
      <c r="S155">
        <v>2</v>
      </c>
      <c r="T155">
        <v>0</v>
      </c>
    </row>
    <row r="156" spans="1:20" x14ac:dyDescent="0.25">
      <c r="A156" t="str">
        <v>BMW</v>
      </c>
      <c r="B156" t="str">
        <v>530e Base</v>
      </c>
      <c r="C156">
        <v>2022</v>
      </c>
      <c r="D156">
        <v>36532.017999999996</v>
      </c>
      <c r="E156">
        <v>22700</v>
      </c>
      <c r="F156" t="str">
        <v>22,700 mi.</v>
      </c>
      <c r="G156" t="str">
        <v>Plug-In Hybrid</v>
      </c>
      <c r="H156" t="str">
        <v>288.0HP 2.0L 4 Cylinder Engine Plug-In Electric/Gas</v>
      </c>
      <c r="I156" t="str">
        <v>A/T</v>
      </c>
      <c r="J156" t="str">
        <v>White</v>
      </c>
      <c r="K156" t="str">
        <v>Black</v>
      </c>
      <c r="L156" t="str">
        <v>None reported</v>
      </c>
      <c r="M156">
        <v>0</v>
      </c>
      <c r="N156" t="str">
        <v>Yes</v>
      </c>
      <c r="O156" t="str">
        <v>$47,000</v>
      </c>
      <c r="P156">
        <v>40420</v>
      </c>
      <c r="Q156">
        <v>47000</v>
      </c>
      <c r="R156">
        <v>288</v>
      </c>
      <c r="S156">
        <v>2</v>
      </c>
      <c r="T156">
        <v>0</v>
      </c>
    </row>
    <row r="157" spans="1:20" x14ac:dyDescent="0.25">
      <c r="A157" t="str">
        <v>BMW</v>
      </c>
      <c r="B157" t="str">
        <v>X5 xDrive35i</v>
      </c>
      <c r="C157">
        <v>2016</v>
      </c>
      <c r="D157">
        <v>143231.26</v>
      </c>
      <c r="E157">
        <v>89000</v>
      </c>
      <c r="F157" t="str">
        <v>89,000 mi.</v>
      </c>
      <c r="G157" t="str">
        <v>Gasoline</v>
      </c>
      <c r="H157" t="str">
        <v>300.0HP 3.0L Straight 6 Cylinder Engine Gasoline Fuel</v>
      </c>
      <c r="I157" t="str">
        <v>8-Speed A/T</v>
      </c>
      <c r="J157" t="str">
        <v>Black</v>
      </c>
      <c r="K157" t="str">
        <v>Black</v>
      </c>
      <c r="L157" t="str">
        <v>None reported</v>
      </c>
      <c r="M157">
        <v>0</v>
      </c>
      <c r="N157" t="str">
        <v>Yes</v>
      </c>
      <c r="O157" t="str">
        <v>$24,000</v>
      </c>
      <c r="P157">
        <v>20640</v>
      </c>
      <c r="Q157">
        <v>24000</v>
      </c>
      <c r="R157">
        <v>300</v>
      </c>
      <c r="S157">
        <v>3</v>
      </c>
      <c r="T157">
        <v>0</v>
      </c>
    </row>
    <row r="158" spans="1:20" x14ac:dyDescent="0.25">
      <c r="A158" t="str">
        <v>BMW</v>
      </c>
      <c r="B158" t="str">
        <v>435 i</v>
      </c>
      <c r="C158">
        <v>2015</v>
      </c>
      <c r="D158">
        <v>55449.809699999998</v>
      </c>
      <c r="E158">
        <v>34455</v>
      </c>
      <c r="F158" t="str">
        <v>34,455 mi.</v>
      </c>
      <c r="G158" t="str">
        <v>Gasoline</v>
      </c>
      <c r="H158" t="str">
        <v>300.0HP 3.0L Straight 6 Cylinder Engine Gasoline Fuel</v>
      </c>
      <c r="I158" t="str">
        <v>8-Speed A/T</v>
      </c>
      <c r="J158" t="str">
        <v>Gray</v>
      </c>
      <c r="K158" t="str">
        <v>Beige</v>
      </c>
      <c r="L158" t="str">
        <v>None reported</v>
      </c>
      <c r="M158">
        <v>0</v>
      </c>
      <c r="N158" t="str">
        <v>Yes</v>
      </c>
      <c r="O158" t="str">
        <v>$28,000</v>
      </c>
      <c r="P158">
        <v>24080</v>
      </c>
      <c r="Q158">
        <v>28000</v>
      </c>
      <c r="R158">
        <v>300</v>
      </c>
      <c r="S158">
        <v>3</v>
      </c>
      <c r="T158">
        <v>0</v>
      </c>
    </row>
    <row r="159" spans="1:20" x14ac:dyDescent="0.25">
      <c r="A159" t="str">
        <v>BMW</v>
      </c>
      <c r="B159" t="str">
        <v>535 i</v>
      </c>
      <c r="C159">
        <v>2008</v>
      </c>
      <c r="D159">
        <v>217260.9</v>
      </c>
      <c r="E159">
        <v>135000</v>
      </c>
      <c r="F159" t="str">
        <v>135,000 mi.</v>
      </c>
      <c r="G159" t="str">
        <v>Gasoline</v>
      </c>
      <c r="H159" t="str">
        <v>300.0HP 3.0L Straight 6 Cylinder Engine Gasoline Fuel</v>
      </c>
      <c r="I159" t="str">
        <v>A/T</v>
      </c>
      <c r="J159" t="str">
        <v>Silver</v>
      </c>
      <c r="K159" t="str">
        <v>Black</v>
      </c>
      <c r="L159" t="str">
        <v>None reported</v>
      </c>
      <c r="M159">
        <v>0</v>
      </c>
      <c r="N159" t="str">
        <v>Yes</v>
      </c>
      <c r="O159" t="str">
        <v>$5,699</v>
      </c>
      <c r="P159">
        <v>4901.1400000000003</v>
      </c>
      <c r="Q159">
        <v>5699</v>
      </c>
      <c r="R159">
        <v>300</v>
      </c>
      <c r="S159">
        <v>3</v>
      </c>
      <c r="T159">
        <v>0</v>
      </c>
    </row>
    <row r="160" spans="1:20" x14ac:dyDescent="0.25">
      <c r="A160" t="str">
        <v>BMW</v>
      </c>
      <c r="B160" t="str">
        <v>M3 Base</v>
      </c>
      <c r="C160">
        <v>2008</v>
      </c>
      <c r="D160">
        <v>214846.88999999998</v>
      </c>
      <c r="E160">
        <v>133500</v>
      </c>
      <c r="F160" t="str">
        <v>133,500 mi.</v>
      </c>
      <c r="G160" t="str">
        <v>Gasoline</v>
      </c>
      <c r="H160" t="str">
        <v>414.0HP 4.0L 8 Cylinder Engine Gasoline Fuel</v>
      </c>
      <c r="I160" t="str">
        <v>6-Speed M/T</v>
      </c>
      <c r="J160" t="str">
        <v>Gray</v>
      </c>
      <c r="K160" t="str">
        <v>Black</v>
      </c>
      <c r="L160" t="str">
        <v>None reported</v>
      </c>
      <c r="M160">
        <v>0</v>
      </c>
      <c r="N160" t="str">
        <v>Yes</v>
      </c>
      <c r="O160" t="str">
        <v>$18,500</v>
      </c>
      <c r="P160">
        <v>15910</v>
      </c>
      <c r="Q160">
        <v>18500</v>
      </c>
      <c r="R160">
        <v>414</v>
      </c>
      <c r="S160">
        <v>4</v>
      </c>
      <c r="T160">
        <v>0</v>
      </c>
    </row>
    <row r="161" spans="1:20" x14ac:dyDescent="0.25">
      <c r="A161" t="str">
        <v>BMW</v>
      </c>
      <c r="B161" t="str">
        <v>650 i</v>
      </c>
      <c r="C161">
        <v>2008</v>
      </c>
      <c r="D161">
        <v>201923.8898</v>
      </c>
      <c r="E161">
        <v>125470</v>
      </c>
      <c r="F161" t="str">
        <v>125,470 mi.</v>
      </c>
      <c r="G161" t="str">
        <v>Gasoline</v>
      </c>
      <c r="H161" t="str">
        <v>360.0HP 4.8L 8 Cylinder Engine Gasoline Fuel</v>
      </c>
      <c r="I161" t="str">
        <v>A/T</v>
      </c>
      <c r="J161" t="str">
        <v>Black</v>
      </c>
      <c r="K161" t="str">
        <v>Beige</v>
      </c>
      <c r="L161" t="str">
        <v>None reported</v>
      </c>
      <c r="M161">
        <v>0</v>
      </c>
      <c r="N161" t="str">
        <v>Yes</v>
      </c>
      <c r="O161" t="str">
        <v>$8,000</v>
      </c>
      <c r="P161">
        <v>6880</v>
      </c>
      <c r="Q161">
        <v>8000</v>
      </c>
      <c r="R161">
        <v>360</v>
      </c>
      <c r="S161">
        <v>4.8</v>
      </c>
      <c r="T161">
        <v>0</v>
      </c>
    </row>
    <row r="162" spans="1:20" x14ac:dyDescent="0.25">
      <c r="A162" t="str">
        <v>BMW</v>
      </c>
      <c r="B162" t="str">
        <v>325 xi</v>
      </c>
      <c r="C162">
        <v>2006</v>
      </c>
      <c r="D162">
        <v>221807.2855</v>
      </c>
      <c r="E162">
        <v>137825</v>
      </c>
      <c r="F162" t="str">
        <v>137,825 mi.</v>
      </c>
      <c r="G162" t="str">
        <v>Gasoline</v>
      </c>
      <c r="H162" t="str">
        <v>215.0HP 3.0L Straight 6 Cylinder Engine Gasoline Fuel</v>
      </c>
      <c r="I162" t="str">
        <v>6-Speed A/T</v>
      </c>
      <c r="J162" t="str">
        <v>Silver</v>
      </c>
      <c r="K162" t="str">
        <v>Black</v>
      </c>
      <c r="L162" t="str">
        <v>None reported</v>
      </c>
      <c r="M162">
        <v>0</v>
      </c>
      <c r="N162" t="str">
        <v>Yes</v>
      </c>
      <c r="O162" t="str">
        <v>$4,000</v>
      </c>
      <c r="P162">
        <v>3440</v>
      </c>
      <c r="Q162">
        <v>4000</v>
      </c>
      <c r="R162">
        <v>215</v>
      </c>
      <c r="S162">
        <v>3</v>
      </c>
      <c r="T162">
        <v>0</v>
      </c>
    </row>
    <row r="163" spans="1:20" x14ac:dyDescent="0.25">
      <c r="A163" t="str">
        <v>BMW</v>
      </c>
      <c r="B163" t="str">
        <v>X4 xDrive30i</v>
      </c>
      <c r="C163">
        <v>2022</v>
      </c>
      <c r="D163">
        <v>56005.031999999999</v>
      </c>
      <c r="E163">
        <v>34800</v>
      </c>
      <c r="F163" t="str">
        <v>34,800 mi.</v>
      </c>
      <c r="G163" t="str">
        <v>Gasoline</v>
      </c>
      <c r="H163" t="str">
        <v>248.0HP 2.0L 4 Cylinder Engine Gasoline Fuel</v>
      </c>
      <c r="I163" t="str">
        <v>A/T</v>
      </c>
      <c r="J163" t="str">
        <v>Blue</v>
      </c>
      <c r="K163" t="str">
        <v>Brown</v>
      </c>
      <c r="L163" t="str">
        <v>None reported</v>
      </c>
      <c r="M163">
        <v>0</v>
      </c>
      <c r="N163" t="str">
        <v>Yes</v>
      </c>
      <c r="O163" t="str">
        <v>$46,000</v>
      </c>
      <c r="P163">
        <v>39560</v>
      </c>
      <c r="Q163">
        <v>46000</v>
      </c>
      <c r="R163">
        <v>248</v>
      </c>
      <c r="S163">
        <v>2</v>
      </c>
      <c r="T163">
        <v>0</v>
      </c>
    </row>
    <row r="164" spans="1:20" x14ac:dyDescent="0.25">
      <c r="A164" t="str">
        <v>BMW</v>
      </c>
      <c r="B164" t="str">
        <v>X5 xDrive35i</v>
      </c>
      <c r="C164">
        <v>2014</v>
      </c>
      <c r="D164">
        <v>193120.8</v>
      </c>
      <c r="E164">
        <v>120000</v>
      </c>
      <c r="F164" t="str">
        <v>120,000 mi.</v>
      </c>
      <c r="G164" t="str">
        <v>Gasoline</v>
      </c>
      <c r="H164" t="str">
        <v>300.0HP 3.0L Straight 6 Cylinder Engine Gasoline Fuel</v>
      </c>
      <c r="I164" t="str">
        <v>Transmission w/Dual Shift Mode</v>
      </c>
      <c r="J164" t="str">
        <v>Black</v>
      </c>
      <c r="K164" t="str">
        <v>Black</v>
      </c>
      <c r="L164">
        <v>0</v>
      </c>
      <c r="M164">
        <v>0</v>
      </c>
      <c r="N164">
        <v>0</v>
      </c>
      <c r="O164" t="str">
        <v>$20,000</v>
      </c>
      <c r="P164">
        <v>17200</v>
      </c>
      <c r="Q164">
        <v>20000</v>
      </c>
      <c r="R164">
        <v>300</v>
      </c>
      <c r="S164">
        <v>3</v>
      </c>
      <c r="T164">
        <v>0</v>
      </c>
    </row>
    <row r="165" spans="1:20" x14ac:dyDescent="0.25">
      <c r="A165" t="str">
        <v>BMW</v>
      </c>
      <c r="B165" t="str">
        <v>135 i</v>
      </c>
      <c r="C165">
        <v>2011</v>
      </c>
      <c r="D165">
        <v>212432.88</v>
      </c>
      <c r="E165">
        <v>132000</v>
      </c>
      <c r="F165" t="str">
        <v>132,000 mi.</v>
      </c>
      <c r="G165" t="str">
        <v>Gasoline</v>
      </c>
      <c r="H165" t="str">
        <v>300.0HP 3.0L Straight 6 Cylinder Engine Gasoline Fuel</v>
      </c>
      <c r="I165" t="str">
        <v>7-Speed A/T</v>
      </c>
      <c r="J165" t="str">
        <v>Black</v>
      </c>
      <c r="K165" t="str">
        <v>Beige</v>
      </c>
      <c r="L165" t="str">
        <v>None reported</v>
      </c>
      <c r="M165">
        <v>0</v>
      </c>
      <c r="N165" t="str">
        <v>Yes</v>
      </c>
      <c r="O165" t="str">
        <v>$11,000</v>
      </c>
      <c r="P165">
        <v>9460</v>
      </c>
      <c r="Q165">
        <v>11000</v>
      </c>
      <c r="R165">
        <v>300</v>
      </c>
      <c r="S165">
        <v>3</v>
      </c>
      <c r="T165">
        <v>0</v>
      </c>
    </row>
    <row r="166" spans="1:20" x14ac:dyDescent="0.25">
      <c r="A166" t="str">
        <v>BMW</v>
      </c>
      <c r="B166" t="str">
        <v>M5 Base</v>
      </c>
      <c r="C166">
        <v>2006</v>
      </c>
      <c r="D166">
        <v>170590.04</v>
      </c>
      <c r="E166">
        <v>106000</v>
      </c>
      <c r="F166" t="str">
        <v>106,000 mi.</v>
      </c>
      <c r="G166" t="str">
        <v>Gasoline</v>
      </c>
      <c r="H166" t="str">
        <v>500.0HP 5.0L 10 Cylinder Engine Gasoline Fuel</v>
      </c>
      <c r="I166" t="str">
        <v>Transmission w/Dual Shift Mode</v>
      </c>
      <c r="J166" t="str">
        <v>Black</v>
      </c>
      <c r="K166" t="str">
        <v>Black</v>
      </c>
      <c r="L166" t="str">
        <v>None reported</v>
      </c>
      <c r="M166">
        <v>0</v>
      </c>
      <c r="N166" t="str">
        <v>Yes</v>
      </c>
      <c r="O166" t="str">
        <v>$19,500</v>
      </c>
      <c r="P166">
        <v>16770</v>
      </c>
      <c r="Q166">
        <v>19500</v>
      </c>
      <c r="R166">
        <v>500</v>
      </c>
      <c r="S166">
        <v>5</v>
      </c>
      <c r="T166">
        <v>0</v>
      </c>
    </row>
    <row r="167" spans="1:20" x14ac:dyDescent="0.25">
      <c r="A167" t="str">
        <v>BMW</v>
      </c>
      <c r="B167" t="str">
        <v>M5 Base</v>
      </c>
      <c r="C167">
        <v>2008</v>
      </c>
      <c r="D167">
        <v>125126.185</v>
      </c>
      <c r="E167">
        <v>77750</v>
      </c>
      <c r="F167" t="str">
        <v>77,750 mi.</v>
      </c>
      <c r="G167" t="str">
        <v>Gasoline</v>
      </c>
      <c r="H167" t="str">
        <v>500.0HP 5.0L 10 Cylinder Engine Gasoline Fuel</v>
      </c>
      <c r="I167" t="str">
        <v>7-Speed A/T</v>
      </c>
      <c r="J167" t="str">
        <v>Silver</v>
      </c>
      <c r="K167" t="str">
        <v>Silver</v>
      </c>
      <c r="L167" t="str">
        <v>None reported</v>
      </c>
      <c r="M167">
        <v>0</v>
      </c>
      <c r="N167" t="str">
        <v>Yes</v>
      </c>
      <c r="O167" t="str">
        <v>$21,000</v>
      </c>
      <c r="P167">
        <v>18060</v>
      </c>
      <c r="Q167">
        <v>21000</v>
      </c>
      <c r="R167">
        <v>500</v>
      </c>
      <c r="S167">
        <v>5</v>
      </c>
      <c r="T167">
        <v>0</v>
      </c>
    </row>
    <row r="168" spans="1:20" x14ac:dyDescent="0.25">
      <c r="A168" t="str">
        <v>BMW</v>
      </c>
      <c r="B168" t="str">
        <v>330e iPerformance</v>
      </c>
      <c r="C168">
        <v>2018</v>
      </c>
      <c r="D168">
        <v>72827.463019999996</v>
      </c>
      <c r="E168">
        <v>45253</v>
      </c>
      <c r="F168" t="str">
        <v>45,253 mi.</v>
      </c>
      <c r="G168" t="str">
        <v>Plug-In Hybrid</v>
      </c>
      <c r="H168" t="str">
        <v>247.0HP 2.0L 4 Cylinder Engine Plug-In Electric/Gas</v>
      </c>
      <c r="I168" t="str">
        <v>Transmission w/Dual Shift Mode</v>
      </c>
      <c r="J168" t="str">
        <v>Black</v>
      </c>
      <c r="K168" t="str">
        <v>Black</v>
      </c>
      <c r="L168" t="str">
        <v>None reported</v>
      </c>
      <c r="M168">
        <v>0</v>
      </c>
      <c r="N168" t="str">
        <v>Yes</v>
      </c>
      <c r="O168" t="str">
        <v>$24,995</v>
      </c>
      <c r="P168">
        <v>21495.7</v>
      </c>
      <c r="Q168">
        <v>24995</v>
      </c>
      <c r="R168">
        <v>247</v>
      </c>
      <c r="S168">
        <v>2</v>
      </c>
      <c r="T168">
        <v>0</v>
      </c>
    </row>
    <row r="169" spans="1:20" x14ac:dyDescent="0.25">
      <c r="A169" t="str">
        <v>BMW</v>
      </c>
      <c r="B169" t="str">
        <v>M3 Base</v>
      </c>
      <c r="C169">
        <v>2008</v>
      </c>
      <c r="D169">
        <v>125206.652</v>
      </c>
      <c r="E169">
        <v>77800</v>
      </c>
      <c r="F169" t="str">
        <v>77,800 mi.</v>
      </c>
      <c r="G169" t="str">
        <v>Gasoline</v>
      </c>
      <c r="H169" t="str">
        <v>414.0HP 4.0L 8 Cylinder Engine Gasoline Fuel</v>
      </c>
      <c r="I169" t="str">
        <v>M/T</v>
      </c>
      <c r="J169" t="str">
        <v>Red</v>
      </c>
      <c r="K169" t="str">
        <v>Black</v>
      </c>
      <c r="L169" t="str">
        <v>None reported</v>
      </c>
      <c r="M169">
        <v>0</v>
      </c>
      <c r="N169" t="str">
        <v>Yes</v>
      </c>
      <c r="O169" t="str">
        <v>$28,500</v>
      </c>
      <c r="P169">
        <v>24510</v>
      </c>
      <c r="Q169">
        <v>28500</v>
      </c>
      <c r="R169">
        <v>414</v>
      </c>
      <c r="S169">
        <v>4</v>
      </c>
      <c r="T169">
        <v>0</v>
      </c>
    </row>
    <row r="170" spans="1:20" x14ac:dyDescent="0.25">
      <c r="A170" t="str">
        <v>BMW</v>
      </c>
      <c r="B170" t="str">
        <v>330 i</v>
      </c>
      <c r="C170">
        <v>2021</v>
      </c>
      <c r="D170">
        <v>41842.839999999997</v>
      </c>
      <c r="E170">
        <v>26000</v>
      </c>
      <c r="F170" t="str">
        <v>26,000 mi.</v>
      </c>
      <c r="G170" t="str">
        <v>Gasoline</v>
      </c>
      <c r="H170" t="str">
        <v>255.0HP 2.0L 4 Cylinder Engine Gasoline Fuel</v>
      </c>
      <c r="I170" t="str">
        <v>Transmission w/Dual Shift Mode</v>
      </c>
      <c r="J170" t="str">
        <v>Black</v>
      </c>
      <c r="K170" t="str">
        <v>Black</v>
      </c>
      <c r="L170" t="str">
        <v>None reported</v>
      </c>
      <c r="M170">
        <v>0</v>
      </c>
      <c r="N170" t="str">
        <v>Yes</v>
      </c>
      <c r="O170" t="str">
        <v>$37,000</v>
      </c>
      <c r="P170">
        <v>31820</v>
      </c>
      <c r="Q170">
        <v>37000</v>
      </c>
      <c r="R170">
        <v>255</v>
      </c>
      <c r="S170">
        <v>2</v>
      </c>
      <c r="T170">
        <v>0</v>
      </c>
    </row>
    <row r="171" spans="1:20" x14ac:dyDescent="0.25">
      <c r="A171" t="str">
        <v>BMW</v>
      </c>
      <c r="B171" t="str">
        <v>535 i xDrive</v>
      </c>
      <c r="C171">
        <v>2013</v>
      </c>
      <c r="D171">
        <v>74271.040999999997</v>
      </c>
      <c r="E171">
        <v>46150</v>
      </c>
      <c r="F171" t="str">
        <v>46,150 mi.</v>
      </c>
      <c r="G171" t="str">
        <v>Gasoline</v>
      </c>
      <c r="H171" t="str">
        <v>306.0HP 3.0L Straight 6 Cylinder Engine Gasoline Fuel</v>
      </c>
      <c r="I171" t="str">
        <v>Transmission w/Dual Shift Mode</v>
      </c>
      <c r="J171" t="str">
        <v>Silver</v>
      </c>
      <c r="K171" t="str">
        <v>Black</v>
      </c>
      <c r="L171" t="str">
        <v>At least 1 accident or damage reported</v>
      </c>
      <c r="M171">
        <v>1</v>
      </c>
      <c r="N171" t="str">
        <v>Yes</v>
      </c>
      <c r="O171" t="str">
        <v>$17,000</v>
      </c>
      <c r="P171">
        <v>14620</v>
      </c>
      <c r="Q171">
        <v>17000</v>
      </c>
      <c r="R171">
        <v>306</v>
      </c>
      <c r="S171">
        <v>3</v>
      </c>
      <c r="T171">
        <v>0</v>
      </c>
    </row>
    <row r="172" spans="1:20" x14ac:dyDescent="0.25">
      <c r="A172" t="str">
        <v>BMW</v>
      </c>
      <c r="B172" t="str">
        <v>M3 Base</v>
      </c>
      <c r="C172">
        <v>2006</v>
      </c>
      <c r="D172">
        <v>153611.503</v>
      </c>
      <c r="E172">
        <v>95450</v>
      </c>
      <c r="F172" t="str">
        <v>95,450 mi.</v>
      </c>
      <c r="G172" t="str">
        <v>Gasoline</v>
      </c>
      <c r="H172" t="str">
        <v>333.0HP 3.2L Straight 6 Cylinder Engine Gasoline Fuel</v>
      </c>
      <c r="I172" t="str">
        <v>6-Speed M/T</v>
      </c>
      <c r="J172" t="str">
        <v>Gray</v>
      </c>
      <c r="K172" t="str">
        <v>Gray</v>
      </c>
      <c r="L172" t="str">
        <v>At least 1 accident or damage reported</v>
      </c>
      <c r="M172">
        <v>1</v>
      </c>
      <c r="N172" t="str">
        <v>Yes</v>
      </c>
      <c r="O172" t="str">
        <v>$42,000</v>
      </c>
      <c r="P172">
        <v>36120</v>
      </c>
      <c r="Q172">
        <v>42000</v>
      </c>
      <c r="R172">
        <v>333</v>
      </c>
      <c r="S172">
        <v>3.2</v>
      </c>
      <c r="T172">
        <v>0</v>
      </c>
    </row>
    <row r="173" spans="1:20" x14ac:dyDescent="0.25">
      <c r="A173" t="str">
        <v>BMW</v>
      </c>
      <c r="B173" t="str">
        <v>535 i xDrive</v>
      </c>
      <c r="C173">
        <v>2011</v>
      </c>
      <c r="D173">
        <v>271978.46000000002</v>
      </c>
      <c r="E173">
        <v>169000</v>
      </c>
      <c r="F173" t="str">
        <v>169,000 mi.</v>
      </c>
      <c r="G173" t="str">
        <v>Gasoline</v>
      </c>
      <c r="H173" t="str">
        <v>300.0HP 3.0L Straight 6 Cylinder Engine Gasoline Fuel</v>
      </c>
      <c r="I173" t="str">
        <v>Transmission w/Dual Shift Mode</v>
      </c>
      <c r="J173" t="str">
        <v>Black</v>
      </c>
      <c r="K173" t="str">
        <v>White</v>
      </c>
      <c r="L173" t="str">
        <v>At least 1 accident or damage reported</v>
      </c>
      <c r="M173">
        <v>1</v>
      </c>
      <c r="N173" t="str">
        <v>Yes</v>
      </c>
      <c r="O173" t="str">
        <v>$10,999</v>
      </c>
      <c r="P173">
        <v>9459.14</v>
      </c>
      <c r="Q173">
        <v>10999</v>
      </c>
      <c r="R173">
        <v>300</v>
      </c>
      <c r="S173">
        <v>3</v>
      </c>
      <c r="T173">
        <v>0</v>
      </c>
    </row>
    <row r="174" spans="1:20" x14ac:dyDescent="0.25">
      <c r="A174" t="str">
        <v>BMW</v>
      </c>
      <c r="B174" t="str">
        <v>X7 xDrive40i</v>
      </c>
      <c r="C174">
        <v>2020</v>
      </c>
      <c r="D174">
        <v>74029.64</v>
      </c>
      <c r="E174">
        <v>46000</v>
      </c>
      <c r="F174" t="str">
        <v>46,000 mi.</v>
      </c>
      <c r="G174" t="str">
        <v>Gasoline</v>
      </c>
      <c r="H174" t="str">
        <v>335.0HP 3.0L Straight 6 Cylinder Engine Gasoline Fuel</v>
      </c>
      <c r="I174" t="str">
        <v>Transmission w/Dual Shift Mode</v>
      </c>
      <c r="J174" t="str">
        <v>Black</v>
      </c>
      <c r="K174" t="str">
        <v>Black</v>
      </c>
      <c r="L174" t="str">
        <v>None reported</v>
      </c>
      <c r="M174">
        <v>0</v>
      </c>
      <c r="N174" t="str">
        <v>Yes</v>
      </c>
      <c r="O174" t="str">
        <v>$54,999</v>
      </c>
      <c r="P174">
        <v>47299.14</v>
      </c>
      <c r="Q174">
        <v>54999</v>
      </c>
      <c r="R174">
        <v>335</v>
      </c>
      <c r="S174">
        <v>3</v>
      </c>
      <c r="T174">
        <v>0</v>
      </c>
    </row>
    <row r="175" spans="1:20" x14ac:dyDescent="0.25">
      <c r="A175" t="str">
        <v>BMW</v>
      </c>
      <c r="B175" t="str">
        <v>X7 xDrive40i</v>
      </c>
      <c r="C175">
        <v>2022</v>
      </c>
      <c r="D175">
        <v>12874.72</v>
      </c>
      <c r="E175">
        <v>8000</v>
      </c>
      <c r="F175" t="str">
        <v>8,000 mi.</v>
      </c>
      <c r="G175" t="str">
        <v>Hybrid</v>
      </c>
      <c r="H175" t="str">
        <v>335.0HP 3.0L Straight 6 Cylinder Engine Gasoline/Mild Electric Hybrid</v>
      </c>
      <c r="I175" t="str">
        <v>A/T</v>
      </c>
      <c r="J175" t="str">
        <v>Blue</v>
      </c>
      <c r="K175" t="str">
        <v>Brown</v>
      </c>
      <c r="L175" t="str">
        <v>None reported</v>
      </c>
      <c r="M175">
        <v>0</v>
      </c>
      <c r="N175" t="str">
        <v>Yes</v>
      </c>
      <c r="O175" t="str">
        <v>$85,000</v>
      </c>
      <c r="P175">
        <v>73100</v>
      </c>
      <c r="Q175">
        <v>85000</v>
      </c>
      <c r="R175">
        <v>335</v>
      </c>
      <c r="S175">
        <v>3</v>
      </c>
      <c r="T175">
        <v>0</v>
      </c>
    </row>
    <row r="176" spans="1:20" x14ac:dyDescent="0.25">
      <c r="A176" t="str">
        <v>BMW</v>
      </c>
      <c r="B176" t="str">
        <v>M4 Base</v>
      </c>
      <c r="C176">
        <v>2015</v>
      </c>
      <c r="D176">
        <v>38141.358</v>
      </c>
      <c r="E176">
        <v>23700</v>
      </c>
      <c r="F176" t="str">
        <v>23,700 mi.</v>
      </c>
      <c r="G176" t="str">
        <v>Gasoline</v>
      </c>
      <c r="H176" t="str">
        <v>425.0HP 3.0L Straight 6 Cylinder Engine Gasoline Fuel</v>
      </c>
      <c r="I176" t="str">
        <v>Transmission w/Dual Shift Mode</v>
      </c>
      <c r="J176" t="str">
        <v>Black</v>
      </c>
      <c r="K176" t="str">
        <v>Black</v>
      </c>
      <c r="L176" t="str">
        <v>None reported</v>
      </c>
      <c r="M176">
        <v>0</v>
      </c>
      <c r="N176" t="str">
        <v>Yes</v>
      </c>
      <c r="O176" t="str">
        <v>$42,800</v>
      </c>
      <c r="P176">
        <v>36808</v>
      </c>
      <c r="Q176">
        <v>42800</v>
      </c>
      <c r="R176">
        <v>425</v>
      </c>
      <c r="S176">
        <v>3</v>
      </c>
      <c r="T176">
        <v>0</v>
      </c>
    </row>
    <row r="177" spans="1:20" x14ac:dyDescent="0.25">
      <c r="A177" t="str">
        <v>BMW</v>
      </c>
      <c r="B177" t="str">
        <v>535 i xDrive</v>
      </c>
      <c r="C177">
        <v>2011</v>
      </c>
      <c r="D177">
        <v>217260.9</v>
      </c>
      <c r="E177">
        <v>135000</v>
      </c>
      <c r="F177" t="str">
        <v>135,000 mi.</v>
      </c>
      <c r="G177" t="str">
        <v>Gasoline</v>
      </c>
      <c r="H177" t="str">
        <v>300.0HP 3.0L Straight 6 Cylinder Engine Gasoline Fuel</v>
      </c>
      <c r="I177" t="str">
        <v>8-Speed A/T</v>
      </c>
      <c r="J177" t="str">
        <v>Blue</v>
      </c>
      <c r="K177" t="str">
        <v>Beige</v>
      </c>
      <c r="L177" t="str">
        <v>None reported</v>
      </c>
      <c r="M177">
        <v>0</v>
      </c>
      <c r="N177" t="str">
        <v>Yes</v>
      </c>
      <c r="O177" t="str">
        <v>$9,999</v>
      </c>
      <c r="P177">
        <v>8599.14</v>
      </c>
      <c r="Q177">
        <v>9999</v>
      </c>
      <c r="R177">
        <v>300</v>
      </c>
      <c r="S177">
        <v>3</v>
      </c>
      <c r="T177">
        <v>0</v>
      </c>
    </row>
    <row r="178" spans="1:20" x14ac:dyDescent="0.25">
      <c r="A178" t="str">
        <v>BMW</v>
      </c>
      <c r="B178" t="str">
        <v>428 i xDrive</v>
      </c>
      <c r="C178">
        <v>2015</v>
      </c>
      <c r="D178">
        <v>201167.5</v>
      </c>
      <c r="E178">
        <v>125000</v>
      </c>
      <c r="F178" t="str">
        <v>125,000 mi.</v>
      </c>
      <c r="G178" t="str">
        <v>Gasoline</v>
      </c>
      <c r="H178" t="str">
        <v>240.0HP 2.0L 4 Cylinder Engine Gasoline Fuel</v>
      </c>
      <c r="I178" t="str">
        <v>A/T</v>
      </c>
      <c r="J178" t="str">
        <v>White</v>
      </c>
      <c r="K178" t="str">
        <v>Black</v>
      </c>
      <c r="L178" t="str">
        <v>None reported</v>
      </c>
      <c r="M178">
        <v>0</v>
      </c>
      <c r="N178" t="str">
        <v>Yes</v>
      </c>
      <c r="O178" t="str">
        <v>$15,000</v>
      </c>
      <c r="P178">
        <v>12900</v>
      </c>
      <c r="Q178">
        <v>15000</v>
      </c>
      <c r="R178">
        <v>240</v>
      </c>
      <c r="S178">
        <v>2</v>
      </c>
      <c r="T178">
        <v>0</v>
      </c>
    </row>
    <row r="179" spans="1:20" x14ac:dyDescent="0.25">
      <c r="A179" t="str">
        <v>BMW</v>
      </c>
      <c r="B179" t="str">
        <v>X5 xDrive35i</v>
      </c>
      <c r="C179">
        <v>2014</v>
      </c>
      <c r="D179">
        <v>230537.95499999999</v>
      </c>
      <c r="E179">
        <v>143250</v>
      </c>
      <c r="F179" t="str">
        <v>143,250 mi.</v>
      </c>
      <c r="G179" t="str">
        <v>Gasoline</v>
      </c>
      <c r="H179" t="str">
        <v>300.0HP 3.0L Straight 6 Cylinder Engine Gasoline Fuel</v>
      </c>
      <c r="I179" t="str">
        <v>8-Speed A/T</v>
      </c>
      <c r="J179" t="str">
        <v>Black</v>
      </c>
      <c r="K179" t="str">
        <v>White</v>
      </c>
      <c r="L179" t="str">
        <v>None reported</v>
      </c>
      <c r="M179">
        <v>0</v>
      </c>
      <c r="N179" t="str">
        <v>Yes</v>
      </c>
      <c r="O179" t="str">
        <v>$12,999</v>
      </c>
      <c r="P179">
        <v>11179.14</v>
      </c>
      <c r="Q179">
        <v>12999</v>
      </c>
      <c r="R179">
        <v>300</v>
      </c>
      <c r="S179">
        <v>3</v>
      </c>
      <c r="T179">
        <v>0</v>
      </c>
    </row>
    <row r="180" spans="1:20" x14ac:dyDescent="0.25">
      <c r="A180" t="str">
        <v>BMW</v>
      </c>
      <c r="B180" t="str">
        <v>M3 Base</v>
      </c>
      <c r="C180">
        <v>2016</v>
      </c>
      <c r="D180">
        <v>88916.035000000003</v>
      </c>
      <c r="E180">
        <v>55250</v>
      </c>
      <c r="F180" t="str">
        <v>55,250 mi.</v>
      </c>
      <c r="G180" t="str">
        <v>Gasoline</v>
      </c>
      <c r="H180" t="str">
        <v>425.0HP 3.0L Straight 6 Cylinder Engine Gasoline Fuel</v>
      </c>
      <c r="I180" t="str">
        <v>6-Speed M/T</v>
      </c>
      <c r="J180" t="str">
        <v>Blue</v>
      </c>
      <c r="K180" t="str">
        <v>White</v>
      </c>
      <c r="L180" t="str">
        <v>None reported</v>
      </c>
      <c r="M180">
        <v>0</v>
      </c>
      <c r="N180" t="str">
        <v>Yes</v>
      </c>
      <c r="O180" t="str">
        <v>$49,999</v>
      </c>
      <c r="P180">
        <v>42999.14</v>
      </c>
      <c r="Q180">
        <v>49999</v>
      </c>
      <c r="R180">
        <v>425</v>
      </c>
      <c r="S180">
        <v>3</v>
      </c>
      <c r="T180">
        <v>0</v>
      </c>
    </row>
    <row r="181" spans="1:20" x14ac:dyDescent="0.25">
      <c r="A181" t="str">
        <v>BMW</v>
      </c>
      <c r="B181" t="str">
        <v>X5 3.0si</v>
      </c>
      <c r="C181">
        <v>2007</v>
      </c>
      <c r="D181">
        <v>160451.198</v>
      </c>
      <c r="E181">
        <v>99700</v>
      </c>
      <c r="F181" t="str">
        <v>99,700 mi.</v>
      </c>
      <c r="G181" t="str">
        <v>Gasoline</v>
      </c>
      <c r="H181" t="str">
        <v>260.0HP 3.0L Straight 6 Cylinder Engine Gasoline Fuel</v>
      </c>
      <c r="I181" t="str">
        <v>6-Speed A/T</v>
      </c>
      <c r="J181" t="str">
        <v>Black</v>
      </c>
      <c r="K181" t="str">
        <v>Black</v>
      </c>
      <c r="L181" t="str">
        <v>None reported</v>
      </c>
      <c r="M181">
        <v>0</v>
      </c>
      <c r="N181" t="str">
        <v>Yes</v>
      </c>
      <c r="O181" t="str">
        <v>$8,500</v>
      </c>
      <c r="P181">
        <v>7310</v>
      </c>
      <c r="Q181">
        <v>8500</v>
      </c>
      <c r="R181">
        <v>260</v>
      </c>
      <c r="S181">
        <v>3</v>
      </c>
      <c r="T181">
        <v>0</v>
      </c>
    </row>
    <row r="182" spans="1:20" x14ac:dyDescent="0.25">
      <c r="A182" t="str">
        <v>BMW</v>
      </c>
      <c r="B182" t="str">
        <v>340 i</v>
      </c>
      <c r="C182">
        <v>2016</v>
      </c>
      <c r="D182">
        <v>45061.52</v>
      </c>
      <c r="E182">
        <v>28000</v>
      </c>
      <c r="F182" t="str">
        <v>28,000 mi.</v>
      </c>
      <c r="G182" t="str">
        <v>Gasoline</v>
      </c>
      <c r="H182" t="str">
        <v>320.0HP 3.0L Straight 6 Cylinder Engine Gasoline Fuel</v>
      </c>
      <c r="I182" t="str">
        <v>6-Speed M/T</v>
      </c>
      <c r="J182" t="str">
        <v>Black</v>
      </c>
      <c r="K182" t="str">
        <v>Red</v>
      </c>
      <c r="L182" t="str">
        <v>None reported</v>
      </c>
      <c r="M182">
        <v>0</v>
      </c>
      <c r="N182" t="str">
        <v>Yes</v>
      </c>
      <c r="O182" t="str">
        <v>$36,995</v>
      </c>
      <c r="P182">
        <v>31815.7</v>
      </c>
      <c r="Q182">
        <v>36995</v>
      </c>
      <c r="R182">
        <v>320</v>
      </c>
      <c r="S182">
        <v>3</v>
      </c>
      <c r="T182">
        <v>0</v>
      </c>
    </row>
    <row r="183" spans="1:20" x14ac:dyDescent="0.25">
      <c r="A183" t="str">
        <v>BMW</v>
      </c>
      <c r="B183" t="str">
        <v>228 Gran Coupe i xDrive</v>
      </c>
      <c r="C183">
        <v>2020</v>
      </c>
      <c r="D183">
        <v>50050.474000000002</v>
      </c>
      <c r="E183">
        <v>31100</v>
      </c>
      <c r="F183" t="str">
        <v>31,100 mi.</v>
      </c>
      <c r="G183" t="str">
        <v>Gasoline</v>
      </c>
      <c r="H183" t="str">
        <v>228.0HP 2.0L 4 Cylinder Engine Gasoline Fuel</v>
      </c>
      <c r="I183" t="str">
        <v>8-Speed A/T</v>
      </c>
      <c r="J183" t="str">
        <v>Blue</v>
      </c>
      <c r="K183" t="str">
        <v>White</v>
      </c>
      <c r="L183" t="str">
        <v>None reported</v>
      </c>
      <c r="M183">
        <v>0</v>
      </c>
      <c r="N183" t="str">
        <v>Yes</v>
      </c>
      <c r="O183" t="str">
        <v>$26,999</v>
      </c>
      <c r="P183">
        <v>23219.14</v>
      </c>
      <c r="Q183">
        <v>26999</v>
      </c>
      <c r="R183">
        <v>228</v>
      </c>
      <c r="S183">
        <v>2</v>
      </c>
      <c r="T183">
        <v>0</v>
      </c>
    </row>
    <row r="184" spans="1:20" x14ac:dyDescent="0.25">
      <c r="A184" t="str">
        <v>BMW</v>
      </c>
      <c r="B184" t="str">
        <v>430 i</v>
      </c>
      <c r="C184">
        <v>2021</v>
      </c>
      <c r="D184">
        <v>15243.66848</v>
      </c>
      <c r="E184">
        <v>9472</v>
      </c>
      <c r="F184" t="str">
        <v>9,472 mi.</v>
      </c>
      <c r="G184" t="str">
        <v>Gasoline</v>
      </c>
      <c r="H184" t="str">
        <v>255.0HP 2.0L 4 Cylinder Engine Gasoline Fuel</v>
      </c>
      <c r="I184" t="str">
        <v>A/T</v>
      </c>
      <c r="J184" t="str">
        <v>White</v>
      </c>
      <c r="K184" t="str">
        <v>Blue</v>
      </c>
      <c r="L184" t="str">
        <v>None reported</v>
      </c>
      <c r="M184">
        <v>0</v>
      </c>
      <c r="N184" t="str">
        <v>Yes</v>
      </c>
      <c r="O184" t="str">
        <v>$51,000</v>
      </c>
      <c r="P184">
        <v>43860</v>
      </c>
      <c r="Q184">
        <v>51000</v>
      </c>
      <c r="R184">
        <v>255</v>
      </c>
      <c r="S184">
        <v>2</v>
      </c>
      <c r="T184">
        <v>0</v>
      </c>
    </row>
    <row r="185" spans="1:20" x14ac:dyDescent="0.25">
      <c r="A185" t="str">
        <v>BMW</v>
      </c>
      <c r="B185" t="str">
        <v>X6 M Base</v>
      </c>
      <c r="C185">
        <v>2016</v>
      </c>
      <c r="D185">
        <v>84289.182499999995</v>
      </c>
      <c r="E185">
        <v>52375</v>
      </c>
      <c r="F185" t="str">
        <v>52,375 mi.</v>
      </c>
      <c r="G185" t="str">
        <v>Gasoline</v>
      </c>
      <c r="H185" t="str">
        <v>567.0HP 4.4L 8 Cylinder Engine Gasoline Fuel</v>
      </c>
      <c r="I185" t="str">
        <v>8-Speed A/T</v>
      </c>
      <c r="J185" t="str">
        <v>White</v>
      </c>
      <c r="K185" t="str">
        <v>Brown</v>
      </c>
      <c r="L185" t="str">
        <v>At least 1 accident or damage reported</v>
      </c>
      <c r="M185">
        <v>1</v>
      </c>
      <c r="N185" t="str">
        <v>Yes</v>
      </c>
      <c r="O185" t="str">
        <v>$48,600</v>
      </c>
      <c r="P185">
        <v>41796</v>
      </c>
      <c r="Q185">
        <v>48600</v>
      </c>
      <c r="R185">
        <v>567</v>
      </c>
      <c r="S185">
        <v>4.4000000000000004</v>
      </c>
      <c r="T185">
        <v>0</v>
      </c>
    </row>
    <row r="186" spans="1:20" x14ac:dyDescent="0.25">
      <c r="A186" t="str">
        <v>BMW</v>
      </c>
      <c r="B186" t="str">
        <v>M3 CS</v>
      </c>
      <c r="C186">
        <v>2024</v>
      </c>
      <c r="D186">
        <v>199.55815999999999</v>
      </c>
      <c r="E186">
        <v>124</v>
      </c>
      <c r="F186" t="str">
        <v>124 mi.</v>
      </c>
      <c r="G186" t="str">
        <v>Gasoline</v>
      </c>
      <c r="H186" t="str">
        <v>543.0HP 3.0L Straight 6 Cylinder Engine Gasoline Fuel</v>
      </c>
      <c r="I186" t="str">
        <v>Transmission w/Dual Shift Mode</v>
      </c>
      <c r="J186" t="str">
        <v>Green</v>
      </c>
      <c r="K186" t="str">
        <v>Black</v>
      </c>
      <c r="L186" t="str">
        <v>None reported</v>
      </c>
      <c r="M186">
        <v>0</v>
      </c>
      <c r="N186" t="str">
        <v>Yes</v>
      </c>
      <c r="O186" t="str">
        <v>$145,000</v>
      </c>
      <c r="P186">
        <v>124700</v>
      </c>
      <c r="Q186">
        <v>145000</v>
      </c>
      <c r="R186">
        <v>543</v>
      </c>
      <c r="S186">
        <v>3</v>
      </c>
      <c r="T186">
        <v>0</v>
      </c>
    </row>
    <row r="187" spans="1:20" x14ac:dyDescent="0.25">
      <c r="A187" t="str">
        <v>BMW</v>
      </c>
      <c r="B187" t="str">
        <v>M8 Gran Coupe Competition</v>
      </c>
      <c r="C187">
        <v>2023</v>
      </c>
      <c r="D187">
        <v>4667.0860000000002</v>
      </c>
      <c r="E187">
        <v>2900</v>
      </c>
      <c r="F187" t="str">
        <v>2,900 mi.</v>
      </c>
      <c r="G187" t="str">
        <v>Gasoline</v>
      </c>
      <c r="H187" t="str">
        <v>617.0HP 4.4L 8 Cylinder Engine Gasoline Fuel</v>
      </c>
      <c r="I187" t="str">
        <v>8-Speed A/T</v>
      </c>
      <c r="J187" t="str">
        <v>Green</v>
      </c>
      <c r="K187" t="str">
        <v>Gray</v>
      </c>
      <c r="L187" t="str">
        <v>None reported</v>
      </c>
      <c r="M187">
        <v>0</v>
      </c>
      <c r="N187" t="str">
        <v>Yes</v>
      </c>
      <c r="O187" t="str">
        <v>$117,500</v>
      </c>
      <c r="P187">
        <v>101050</v>
      </c>
      <c r="Q187">
        <v>117500</v>
      </c>
      <c r="R187">
        <v>617</v>
      </c>
      <c r="S187">
        <v>4.4000000000000004</v>
      </c>
      <c r="T187">
        <v>0</v>
      </c>
    </row>
    <row r="188" spans="1:20" x14ac:dyDescent="0.25">
      <c r="A188" t="str">
        <v>BMW</v>
      </c>
      <c r="B188" t="str">
        <v>340 i</v>
      </c>
      <c r="C188">
        <v>2016</v>
      </c>
      <c r="D188">
        <v>189354.94440000001</v>
      </c>
      <c r="E188">
        <v>117660</v>
      </c>
      <c r="F188" t="str">
        <v>117,660 mi.</v>
      </c>
      <c r="G188" t="str">
        <v>Gasoline</v>
      </c>
      <c r="H188" t="str">
        <v>320.0HP 3.0L Straight 6 Cylinder Engine Gasoline Fuel</v>
      </c>
      <c r="I188" t="str">
        <v>8-Speed A/T</v>
      </c>
      <c r="J188" t="str">
        <v>White</v>
      </c>
      <c r="K188" t="str">
        <v>Black</v>
      </c>
      <c r="L188" t="str">
        <v>At least 1 accident or damage reported</v>
      </c>
      <c r="M188">
        <v>1</v>
      </c>
      <c r="N188" t="str">
        <v>Yes</v>
      </c>
      <c r="O188" t="str">
        <v>$19,500</v>
      </c>
      <c r="P188">
        <v>16770</v>
      </c>
      <c r="Q188">
        <v>19500</v>
      </c>
      <c r="R188">
        <v>320</v>
      </c>
      <c r="S188">
        <v>3</v>
      </c>
      <c r="T188">
        <v>0</v>
      </c>
    </row>
    <row r="189" spans="1:20" x14ac:dyDescent="0.25">
      <c r="A189" t="str">
        <v>BMW</v>
      </c>
      <c r="B189" t="str">
        <v>135 is</v>
      </c>
      <c r="C189">
        <v>2013</v>
      </c>
      <c r="D189">
        <v>47314.595999999998</v>
      </c>
      <c r="E189">
        <v>29400</v>
      </c>
      <c r="F189" t="str">
        <v>29,400 mi.</v>
      </c>
      <c r="G189" t="str">
        <v>Gasoline</v>
      </c>
      <c r="H189" t="str">
        <v>320.0HP 3.0L Straight 6 Cylinder Engine Gasoline Fuel</v>
      </c>
      <c r="I189" t="str">
        <v>6-Speed M/T</v>
      </c>
      <c r="J189" t="str">
        <v>White</v>
      </c>
      <c r="K189" t="str">
        <v>Beige</v>
      </c>
      <c r="L189" t="str">
        <v>None reported</v>
      </c>
      <c r="M189">
        <v>0</v>
      </c>
      <c r="N189" t="str">
        <v>Yes</v>
      </c>
      <c r="O189" t="str">
        <v>$29,000</v>
      </c>
      <c r="P189">
        <v>24940</v>
      </c>
      <c r="Q189">
        <v>29000</v>
      </c>
      <c r="R189">
        <v>320</v>
      </c>
      <c r="S189">
        <v>3</v>
      </c>
      <c r="T189">
        <v>0</v>
      </c>
    </row>
    <row r="190" spans="1:20" x14ac:dyDescent="0.25">
      <c r="A190" t="str">
        <v>BMW</v>
      </c>
      <c r="B190" t="str">
        <v>X6 xDrive35i</v>
      </c>
      <c r="C190">
        <v>2018</v>
      </c>
      <c r="D190">
        <v>43796.578759999997</v>
      </c>
      <c r="E190">
        <v>27214</v>
      </c>
      <c r="F190" t="str">
        <v>27,214 mi.</v>
      </c>
      <c r="G190" t="str">
        <v>Gasoline</v>
      </c>
      <c r="H190" t="str">
        <v>300.0HP 3.0L Straight 6 Cylinder Engine Gasoline Fuel</v>
      </c>
      <c r="I190" t="str">
        <v>Transmission w/Dual Shift Mode</v>
      </c>
      <c r="J190" t="str">
        <v>Black</v>
      </c>
      <c r="K190" t="str">
        <v>Black</v>
      </c>
      <c r="L190" t="str">
        <v>At least 1 accident or damage reported</v>
      </c>
      <c r="M190">
        <v>1</v>
      </c>
      <c r="N190" t="str">
        <v>Yes</v>
      </c>
      <c r="O190" t="str">
        <v>$40,950</v>
      </c>
      <c r="P190">
        <v>35217</v>
      </c>
      <c r="Q190">
        <v>40950</v>
      </c>
      <c r="R190">
        <v>300</v>
      </c>
      <c r="S190">
        <v>3</v>
      </c>
      <c r="T190">
        <v>0</v>
      </c>
    </row>
    <row r="191" spans="1:20" x14ac:dyDescent="0.25">
      <c r="A191" t="str">
        <v>BMW</v>
      </c>
      <c r="B191" t="str">
        <v>X6 M Base</v>
      </c>
      <c r="C191">
        <v>2017</v>
      </c>
      <c r="D191">
        <v>40233.5</v>
      </c>
      <c r="E191">
        <v>25000</v>
      </c>
      <c r="F191" t="str">
        <v>25,000 mi.</v>
      </c>
      <c r="G191" t="str">
        <v>Gasoline</v>
      </c>
      <c r="H191" t="str">
        <v>567.0HP 4.4L 8 Cylinder Engine Gasoline Fuel</v>
      </c>
      <c r="I191" t="str">
        <v>Transmission w/Dual Shift Mode</v>
      </c>
      <c r="J191" t="str">
        <v>White</v>
      </c>
      <c r="K191" t="str">
        <v>Red</v>
      </c>
      <c r="L191" t="str">
        <v>At least 1 accident or damage reported</v>
      </c>
      <c r="M191">
        <v>1</v>
      </c>
      <c r="N191" t="str">
        <v>Yes</v>
      </c>
      <c r="O191" t="str">
        <v>$65,000</v>
      </c>
      <c r="P191">
        <v>55900</v>
      </c>
      <c r="Q191">
        <v>65000</v>
      </c>
      <c r="R191">
        <v>567</v>
      </c>
      <c r="S191">
        <v>4.4000000000000004</v>
      </c>
      <c r="T191">
        <v>0</v>
      </c>
    </row>
    <row r="192" spans="1:20" x14ac:dyDescent="0.25">
      <c r="A192" t="str">
        <v>BMW</v>
      </c>
      <c r="B192" t="str">
        <v>740 i</v>
      </c>
      <c r="C192">
        <v>2012</v>
      </c>
      <c r="D192">
        <v>202776.84</v>
      </c>
      <c r="E192">
        <v>126000</v>
      </c>
      <c r="F192" t="str">
        <v>126,000 mi.</v>
      </c>
      <c r="G192" t="str">
        <v>Gasoline</v>
      </c>
      <c r="H192" t="str">
        <v>326.0HP 3.0L Straight 6 Cylinder Engine Gasoline Fuel</v>
      </c>
      <c r="I192" t="str">
        <v>A/T</v>
      </c>
      <c r="J192" t="str">
        <v>Black</v>
      </c>
      <c r="K192" t="str">
        <v>Black</v>
      </c>
      <c r="L192" t="str">
        <v>At least 1 accident or damage reported</v>
      </c>
      <c r="M192">
        <v>1</v>
      </c>
      <c r="N192" t="str">
        <v>Yes</v>
      </c>
      <c r="O192" t="str">
        <v>$12,700</v>
      </c>
      <c r="P192">
        <v>10922</v>
      </c>
      <c r="Q192">
        <v>12700</v>
      </c>
      <c r="R192">
        <v>326</v>
      </c>
      <c r="S192">
        <v>3</v>
      </c>
      <c r="T192">
        <v>0</v>
      </c>
    </row>
    <row r="193" spans="1:20" x14ac:dyDescent="0.25">
      <c r="A193" t="str">
        <v>BMW</v>
      </c>
      <c r="B193" t="str">
        <v>535 i xDrive</v>
      </c>
      <c r="C193">
        <v>2015</v>
      </c>
      <c r="D193">
        <v>104607.1</v>
      </c>
      <c r="E193">
        <v>65000</v>
      </c>
      <c r="F193" t="str">
        <v>65,000 mi.</v>
      </c>
      <c r="G193" t="str">
        <v>Gasoline</v>
      </c>
      <c r="H193" t="str">
        <v>300.0HP 3.0L Straight 6 Cylinder Engine Gasoline Fuel</v>
      </c>
      <c r="I193" t="str">
        <v>Transmission w/Dual Shift Mode</v>
      </c>
      <c r="J193" t="str">
        <v>Silver</v>
      </c>
      <c r="K193" t="str">
        <v>Black</v>
      </c>
      <c r="L193" t="str">
        <v>None reported</v>
      </c>
      <c r="M193">
        <v>0</v>
      </c>
      <c r="N193" t="str">
        <v>Yes</v>
      </c>
      <c r="O193" t="str">
        <v>$24,995</v>
      </c>
      <c r="P193">
        <v>21495.7</v>
      </c>
      <c r="Q193">
        <v>24995</v>
      </c>
      <c r="R193">
        <v>300</v>
      </c>
      <c r="S193">
        <v>3</v>
      </c>
      <c r="T193">
        <v>0</v>
      </c>
    </row>
    <row r="194" spans="1:20" x14ac:dyDescent="0.25">
      <c r="A194" t="str">
        <v>BMW</v>
      </c>
      <c r="B194" t="str">
        <v>750 i</v>
      </c>
      <c r="C194">
        <v>2018</v>
      </c>
      <c r="D194">
        <v>131161.21</v>
      </c>
      <c r="E194">
        <v>81500</v>
      </c>
      <c r="F194" t="str">
        <v>81,500 mi.</v>
      </c>
      <c r="G194" t="str">
        <v>Gasoline</v>
      </c>
      <c r="H194" t="str">
        <v>445.0HP 4.4L 8 Cylinder Engine Gasoline Fuel</v>
      </c>
      <c r="I194" t="str">
        <v>8-Speed A/T</v>
      </c>
      <c r="J194" t="str">
        <v>White</v>
      </c>
      <c r="K194" t="str">
        <v>White</v>
      </c>
      <c r="L194" t="str">
        <v>None reported</v>
      </c>
      <c r="M194">
        <v>0</v>
      </c>
      <c r="N194" t="str">
        <v>Yes</v>
      </c>
      <c r="O194" t="str">
        <v>$41,250</v>
      </c>
      <c r="P194">
        <v>35475</v>
      </c>
      <c r="Q194">
        <v>41250</v>
      </c>
      <c r="R194">
        <v>445</v>
      </c>
      <c r="S194">
        <v>4.4000000000000004</v>
      </c>
      <c r="T194">
        <v>0</v>
      </c>
    </row>
    <row r="195" spans="1:20" x14ac:dyDescent="0.25">
      <c r="A195" t="str">
        <v>BMW</v>
      </c>
      <c r="B195" t="str">
        <v>535 i xDrive</v>
      </c>
      <c r="C195">
        <v>2015</v>
      </c>
      <c r="D195">
        <v>94410.321760000006</v>
      </c>
      <c r="E195">
        <v>58664</v>
      </c>
      <c r="F195" t="str">
        <v>58,664 mi.</v>
      </c>
      <c r="G195" t="str">
        <v>Gasoline</v>
      </c>
      <c r="H195" t="str">
        <v>300.0HP 3.0L Straight 6 Cylinder Engine Gasoline Fuel</v>
      </c>
      <c r="I195" t="str">
        <v>8-Speed A/T</v>
      </c>
      <c r="J195" t="str">
        <v>Blue</v>
      </c>
      <c r="K195" t="str">
        <v>Gray</v>
      </c>
      <c r="L195" t="str">
        <v>At least 1 accident or damage reported</v>
      </c>
      <c r="M195">
        <v>1</v>
      </c>
      <c r="N195" t="str">
        <v>Yes</v>
      </c>
      <c r="O195" t="str">
        <v>$20,950</v>
      </c>
      <c r="P195">
        <v>18017</v>
      </c>
      <c r="Q195">
        <v>20950</v>
      </c>
      <c r="R195">
        <v>300</v>
      </c>
      <c r="S195">
        <v>3</v>
      </c>
      <c r="T195">
        <v>0</v>
      </c>
    </row>
    <row r="196" spans="1:20" x14ac:dyDescent="0.25">
      <c r="A196" t="str">
        <v>BMW</v>
      </c>
      <c r="B196" t="str">
        <v>M3 Base</v>
      </c>
      <c r="C196">
        <v>2003</v>
      </c>
      <c r="D196">
        <v>204825.52982</v>
      </c>
      <c r="E196">
        <v>127273</v>
      </c>
      <c r="F196" t="str">
        <v>127,273 mi.</v>
      </c>
      <c r="G196" t="str">
        <v>Gasoline</v>
      </c>
      <c r="H196" t="str">
        <v>333.0HP 3.2L Straight 6 Cylinder Engine Gasoline Fuel</v>
      </c>
      <c r="I196" t="str">
        <v>6-Speed M/T</v>
      </c>
      <c r="J196" t="str">
        <v>Silver</v>
      </c>
      <c r="K196" t="str">
        <v>Black</v>
      </c>
      <c r="L196" t="str">
        <v>None reported</v>
      </c>
      <c r="M196">
        <v>0</v>
      </c>
      <c r="N196" t="str">
        <v>Yes</v>
      </c>
      <c r="O196" t="str">
        <v>$15,000</v>
      </c>
      <c r="P196">
        <v>12900</v>
      </c>
      <c r="Q196">
        <v>15000</v>
      </c>
      <c r="R196">
        <v>333</v>
      </c>
      <c r="S196">
        <v>3.2</v>
      </c>
      <c r="T196">
        <v>0</v>
      </c>
    </row>
    <row r="197" spans="1:20" x14ac:dyDescent="0.25">
      <c r="A197" t="str">
        <v>BMW</v>
      </c>
      <c r="B197" t="str">
        <v>640 i</v>
      </c>
      <c r="C197">
        <v>2012</v>
      </c>
      <c r="D197">
        <v>123058.18309999999</v>
      </c>
      <c r="E197">
        <v>76465</v>
      </c>
      <c r="F197" t="str">
        <v>76,465 mi.</v>
      </c>
      <c r="G197" t="str">
        <v>Gasoline</v>
      </c>
      <c r="H197" t="str">
        <v>315.0HP 3.0L Straight 6 Cylinder Engine Gasoline Fuel</v>
      </c>
      <c r="I197" t="str">
        <v>8-Speed A/T</v>
      </c>
      <c r="J197" t="str">
        <v>White</v>
      </c>
      <c r="K197" t="str">
        <v>Beige</v>
      </c>
      <c r="L197" t="str">
        <v>At least 1 accident or damage reported</v>
      </c>
      <c r="M197">
        <v>1</v>
      </c>
      <c r="N197" t="str">
        <v>Yes</v>
      </c>
      <c r="O197" t="str">
        <v>$22,500</v>
      </c>
      <c r="P197">
        <v>19350</v>
      </c>
      <c r="Q197">
        <v>22500</v>
      </c>
      <c r="R197">
        <v>315</v>
      </c>
      <c r="S197">
        <v>3</v>
      </c>
      <c r="T197">
        <v>0</v>
      </c>
    </row>
    <row r="198" spans="1:20" x14ac:dyDescent="0.25">
      <c r="A198" t="str">
        <v>BMW</v>
      </c>
      <c r="B198" t="str">
        <v>X3 M40i</v>
      </c>
      <c r="C198">
        <v>2021</v>
      </c>
      <c r="D198">
        <v>59392.6927</v>
      </c>
      <c r="E198">
        <v>36905</v>
      </c>
      <c r="F198" t="str">
        <v>36,905 mi.</v>
      </c>
      <c r="G198" t="str">
        <v>Gasoline</v>
      </c>
      <c r="H198" t="str">
        <v>382.0HP 3.0L Straight 6 Cylinder Engine Gasoline Fuel</v>
      </c>
      <c r="I198" t="str">
        <v>Transmission w/Dual Shift Mode</v>
      </c>
      <c r="J198" t="str">
        <v>Blue</v>
      </c>
      <c r="K198" t="str">
        <v>Beige</v>
      </c>
      <c r="L198" t="str">
        <v>None reported</v>
      </c>
      <c r="M198">
        <v>0</v>
      </c>
      <c r="N198" t="str">
        <v>Yes</v>
      </c>
      <c r="O198" t="str">
        <v>$50,000</v>
      </c>
      <c r="P198">
        <v>43000</v>
      </c>
      <c r="Q198">
        <v>50000</v>
      </c>
      <c r="R198">
        <v>382</v>
      </c>
      <c r="S198">
        <v>3</v>
      </c>
      <c r="T198">
        <v>0</v>
      </c>
    </row>
    <row r="199" spans="1:20" x14ac:dyDescent="0.25">
      <c r="A199" t="str">
        <v>BMW</v>
      </c>
      <c r="B199" t="str">
        <v>X5 xDrive50i</v>
      </c>
      <c r="C199">
        <v>2016</v>
      </c>
      <c r="D199">
        <v>121471.37385999999</v>
      </c>
      <c r="E199">
        <v>75479</v>
      </c>
      <c r="F199" t="str">
        <v>75,479 mi.</v>
      </c>
      <c r="G199" t="str">
        <v>Gasoline</v>
      </c>
      <c r="H199" t="str">
        <v>445.0HP 4.4L 8 Cylinder Engine Gasoline Fuel</v>
      </c>
      <c r="I199" t="str">
        <v>Transmission w/Dual Shift Mode</v>
      </c>
      <c r="J199" t="str">
        <v>Silver</v>
      </c>
      <c r="K199" t="str">
        <v>Black</v>
      </c>
      <c r="L199" t="str">
        <v>None reported</v>
      </c>
      <c r="M199">
        <v>0</v>
      </c>
      <c r="N199" t="str">
        <v>Yes</v>
      </c>
      <c r="O199" t="str">
        <v>$27,899</v>
      </c>
      <c r="P199">
        <v>23993.14</v>
      </c>
      <c r="Q199">
        <v>27899</v>
      </c>
      <c r="R199">
        <v>445</v>
      </c>
      <c r="S199">
        <v>4.4000000000000004</v>
      </c>
      <c r="T199">
        <v>0</v>
      </c>
    </row>
    <row r="200" spans="1:20" x14ac:dyDescent="0.25">
      <c r="A200" t="str">
        <v>BMW</v>
      </c>
      <c r="B200" t="str">
        <v>750 i</v>
      </c>
      <c r="C200">
        <v>2017</v>
      </c>
      <c r="D200">
        <v>39670.231</v>
      </c>
      <c r="E200">
        <v>24650</v>
      </c>
      <c r="F200" t="str">
        <v>24,650 mi.</v>
      </c>
      <c r="G200" t="str">
        <v>Gasoline</v>
      </c>
      <c r="H200" t="str">
        <v>445.0HP 4.4L 8 Cylinder Engine Gasoline Fuel</v>
      </c>
      <c r="I200" t="str">
        <v>A/T</v>
      </c>
      <c r="J200" t="str">
        <v>Silver</v>
      </c>
      <c r="K200" t="str">
        <v>Black</v>
      </c>
      <c r="L200" t="str">
        <v>None reported</v>
      </c>
      <c r="M200">
        <v>0</v>
      </c>
      <c r="N200" t="str">
        <v>Yes</v>
      </c>
      <c r="O200" t="str">
        <v>$50,000</v>
      </c>
      <c r="P200">
        <v>43000</v>
      </c>
      <c r="Q200">
        <v>50000</v>
      </c>
      <c r="R200">
        <v>445</v>
      </c>
      <c r="S200">
        <v>4.4000000000000004</v>
      </c>
      <c r="T200">
        <v>0</v>
      </c>
    </row>
    <row r="201" spans="1:20" x14ac:dyDescent="0.25">
      <c r="A201" t="str">
        <v>BMW</v>
      </c>
      <c r="B201" t="str">
        <v>X5 xDrive35i</v>
      </c>
      <c r="C201">
        <v>2017</v>
      </c>
      <c r="D201">
        <v>116999.018</v>
      </c>
      <c r="E201">
        <v>72700</v>
      </c>
      <c r="F201" t="str">
        <v>72,700 mi.</v>
      </c>
      <c r="G201" t="str">
        <v>Gasoline</v>
      </c>
      <c r="H201" t="str">
        <v>300.0HP 3.0L Straight 6 Cylinder Engine Gasoline Fuel</v>
      </c>
      <c r="I201" t="str">
        <v>A/T</v>
      </c>
      <c r="J201" t="str">
        <v>Gray</v>
      </c>
      <c r="K201" t="str">
        <v>Black</v>
      </c>
      <c r="L201" t="str">
        <v>None reported</v>
      </c>
      <c r="M201">
        <v>0</v>
      </c>
      <c r="N201" t="str">
        <v>Yes</v>
      </c>
      <c r="O201" t="str">
        <v>$27,499</v>
      </c>
      <c r="P201">
        <v>23649.14</v>
      </c>
      <c r="Q201">
        <v>27499</v>
      </c>
      <c r="R201">
        <v>300</v>
      </c>
      <c r="S201">
        <v>3</v>
      </c>
      <c r="T201">
        <v>0</v>
      </c>
    </row>
    <row r="202" spans="1:20" x14ac:dyDescent="0.25">
      <c r="A202" t="str">
        <v>BMW</v>
      </c>
      <c r="B202" t="str">
        <v>X6 M Base</v>
      </c>
      <c r="C202">
        <v>2018</v>
      </c>
      <c r="D202">
        <v>87375.89662</v>
      </c>
      <c r="E202">
        <v>54293</v>
      </c>
      <c r="F202" t="str">
        <v>54,293 mi.</v>
      </c>
      <c r="G202" t="str">
        <v>Gasoline</v>
      </c>
      <c r="H202" t="str">
        <v>567.0HP 4.4L 8 Cylinder Engine Gasoline Fuel</v>
      </c>
      <c r="I202" t="str">
        <v>8-Speed A/T</v>
      </c>
      <c r="J202" t="str">
        <v>Black</v>
      </c>
      <c r="K202" t="str">
        <v>Beige</v>
      </c>
      <c r="L202" t="str">
        <v>At least 1 accident or damage reported</v>
      </c>
      <c r="M202">
        <v>1</v>
      </c>
      <c r="N202" t="str">
        <v>Yes</v>
      </c>
      <c r="O202" t="str">
        <v>$49,000</v>
      </c>
      <c r="P202">
        <v>42140</v>
      </c>
      <c r="Q202">
        <v>49000</v>
      </c>
      <c r="R202">
        <v>567</v>
      </c>
      <c r="S202">
        <v>4.4000000000000004</v>
      </c>
      <c r="T202">
        <v>0</v>
      </c>
    </row>
    <row r="203" spans="1:20" x14ac:dyDescent="0.25">
      <c r="A203" t="str">
        <v>BMW</v>
      </c>
      <c r="B203" t="str">
        <v>428 i</v>
      </c>
      <c r="C203">
        <v>2014</v>
      </c>
      <c r="D203">
        <v>114263.14</v>
      </c>
      <c r="E203">
        <v>71000</v>
      </c>
      <c r="F203" t="str">
        <v>71,000 mi.</v>
      </c>
      <c r="G203" t="str">
        <v>Gasoline</v>
      </c>
      <c r="H203" t="str">
        <v>240.0HP 2.0L 4 Cylinder Engine Gasoline Fuel</v>
      </c>
      <c r="I203" t="str">
        <v>Transmission w/Dual Shift Mode</v>
      </c>
      <c r="J203" t="str">
        <v>White</v>
      </c>
      <c r="K203" t="str">
        <v>Black</v>
      </c>
      <c r="L203" t="str">
        <v>At least 1 accident or damage reported</v>
      </c>
      <c r="M203">
        <v>1</v>
      </c>
      <c r="N203" t="str">
        <v>Yes</v>
      </c>
      <c r="O203" t="str">
        <v>$16,700</v>
      </c>
      <c r="P203">
        <v>14362</v>
      </c>
      <c r="Q203">
        <v>16700</v>
      </c>
      <c r="R203">
        <v>240</v>
      </c>
      <c r="S203">
        <v>2</v>
      </c>
      <c r="T203">
        <v>0</v>
      </c>
    </row>
    <row r="204" spans="1:20" x14ac:dyDescent="0.25">
      <c r="A204" t="str">
        <v>BMW</v>
      </c>
      <c r="B204" t="str">
        <v>X5 xDrive40i</v>
      </c>
      <c r="C204">
        <v>2019</v>
      </c>
      <c r="D204">
        <v>96560.4</v>
      </c>
      <c r="E204">
        <v>60000</v>
      </c>
      <c r="F204" t="str">
        <v>60,000 mi.</v>
      </c>
      <c r="G204" t="str">
        <v>Gasoline</v>
      </c>
      <c r="H204" t="str">
        <v>335.0HP 3.0L Straight 6 Cylinder Engine Gasoline Fuel</v>
      </c>
      <c r="I204" t="str">
        <v>8-Speed A/T</v>
      </c>
      <c r="J204" t="str">
        <v>White</v>
      </c>
      <c r="K204" t="str">
        <v>Beige</v>
      </c>
      <c r="L204" t="str">
        <v>None reported</v>
      </c>
      <c r="M204">
        <v>0</v>
      </c>
      <c r="N204" t="str">
        <v>Yes</v>
      </c>
      <c r="O204" t="str">
        <v>$36,500</v>
      </c>
      <c r="P204">
        <v>31390</v>
      </c>
      <c r="Q204">
        <v>36500</v>
      </c>
      <c r="R204">
        <v>335</v>
      </c>
      <c r="S204">
        <v>3</v>
      </c>
      <c r="T204">
        <v>0</v>
      </c>
    </row>
    <row r="205" spans="1:20" x14ac:dyDescent="0.25">
      <c r="A205" t="str">
        <v>BMW</v>
      </c>
      <c r="B205" t="str">
        <v>X3 xDrive35i</v>
      </c>
      <c r="C205">
        <v>2011</v>
      </c>
      <c r="D205">
        <v>121505.17</v>
      </c>
      <c r="E205">
        <v>75500</v>
      </c>
      <c r="F205" t="str">
        <v>75,500 mi.</v>
      </c>
      <c r="G205" t="str">
        <v>Gasoline</v>
      </c>
      <c r="H205" t="str">
        <v>300.0HP 3.0L Straight 6 Cylinder Engine Gasoline Fuel</v>
      </c>
      <c r="I205" t="str">
        <v>A/T</v>
      </c>
      <c r="J205" t="str">
        <v>White</v>
      </c>
      <c r="K205" t="str">
        <v>Black</v>
      </c>
      <c r="L205" t="str">
        <v>None reported</v>
      </c>
      <c r="M205">
        <v>0</v>
      </c>
      <c r="N205" t="str">
        <v>Yes</v>
      </c>
      <c r="O205" t="str">
        <v>$12,975</v>
      </c>
      <c r="P205">
        <v>11158.5</v>
      </c>
      <c r="Q205">
        <v>12975</v>
      </c>
      <c r="R205">
        <v>300</v>
      </c>
      <c r="S205">
        <v>3</v>
      </c>
      <c r="T205">
        <v>0</v>
      </c>
    </row>
    <row r="206" spans="1:20" x14ac:dyDescent="0.25">
      <c r="A206" t="str">
        <v>BMW</v>
      </c>
      <c r="B206" t="str">
        <v>M3 Base</v>
      </c>
      <c r="C206">
        <v>2011</v>
      </c>
      <c r="D206">
        <v>69201.62</v>
      </c>
      <c r="E206">
        <v>43000</v>
      </c>
      <c r="F206" t="str">
        <v>43,000 mi.</v>
      </c>
      <c r="G206" t="str">
        <v>Gasoline</v>
      </c>
      <c r="H206" t="str">
        <v>414.0HP 4.0L 8 Cylinder Engine Gasoline Fuel</v>
      </c>
      <c r="I206" t="str">
        <v>6-Speed M/T</v>
      </c>
      <c r="J206" t="str">
        <v>Black</v>
      </c>
      <c r="K206" t="str">
        <v>Black</v>
      </c>
      <c r="L206" t="str">
        <v>None reported</v>
      </c>
      <c r="M206">
        <v>0</v>
      </c>
      <c r="N206" t="str">
        <v>Yes</v>
      </c>
      <c r="O206" t="str">
        <v>$50,900</v>
      </c>
      <c r="P206">
        <v>43774</v>
      </c>
      <c r="Q206">
        <v>50900</v>
      </c>
      <c r="R206">
        <v>414</v>
      </c>
      <c r="S206">
        <v>4</v>
      </c>
      <c r="T206">
        <v>0</v>
      </c>
    </row>
    <row r="207" spans="1:20" x14ac:dyDescent="0.25">
      <c r="A207" t="str">
        <v>BMW</v>
      </c>
      <c r="B207" t="str">
        <v>750 i</v>
      </c>
      <c r="C207">
        <v>2015</v>
      </c>
      <c r="D207">
        <v>113780.338</v>
      </c>
      <c r="E207">
        <v>70700</v>
      </c>
      <c r="F207" t="str">
        <v>70,700 mi.</v>
      </c>
      <c r="G207" t="str">
        <v>Gasoline</v>
      </c>
      <c r="H207" t="str">
        <v>445.0HP 4.4L 8 Cylinder Engine Gasoline Fuel</v>
      </c>
      <c r="I207" t="str">
        <v>8-Speed A/T</v>
      </c>
      <c r="J207" t="str">
        <v>Blue</v>
      </c>
      <c r="K207" t="str">
        <v>Black</v>
      </c>
      <c r="L207" t="str">
        <v>At least 1 accident or damage reported</v>
      </c>
      <c r="M207">
        <v>1</v>
      </c>
      <c r="N207" t="str">
        <v>Yes</v>
      </c>
      <c r="O207" t="str">
        <v>$23,000</v>
      </c>
      <c r="P207">
        <v>19780</v>
      </c>
      <c r="Q207">
        <v>23000</v>
      </c>
      <c r="R207">
        <v>445</v>
      </c>
      <c r="S207">
        <v>4.4000000000000004</v>
      </c>
      <c r="T207">
        <v>0</v>
      </c>
    </row>
    <row r="208" spans="1:20" x14ac:dyDescent="0.25">
      <c r="A208" t="str">
        <v>BMW</v>
      </c>
      <c r="B208" t="str">
        <v>M4 Competition xDrive</v>
      </c>
      <c r="C208">
        <v>2022</v>
      </c>
      <c r="D208">
        <v>25559.53788</v>
      </c>
      <c r="E208">
        <v>15882</v>
      </c>
      <c r="F208" t="str">
        <v>15,882 mi.</v>
      </c>
      <c r="G208" t="str">
        <v>Gasoline</v>
      </c>
      <c r="H208" t="str">
        <v>503.0HP 3.0L Straight 6 Cylinder Engine Gasoline Fuel</v>
      </c>
      <c r="I208" t="str">
        <v>8-Speed A/T</v>
      </c>
      <c r="J208" t="str">
        <v>Red</v>
      </c>
      <c r="K208" t="str">
        <v>Silver</v>
      </c>
      <c r="L208" t="str">
        <v>None reported</v>
      </c>
      <c r="M208">
        <v>0</v>
      </c>
      <c r="N208" t="str">
        <v>Yes</v>
      </c>
      <c r="O208" t="str">
        <v>$84,995</v>
      </c>
      <c r="P208">
        <v>73095.7</v>
      </c>
      <c r="Q208">
        <v>84995</v>
      </c>
      <c r="R208">
        <v>503</v>
      </c>
      <c r="S208">
        <v>3</v>
      </c>
      <c r="T208">
        <v>0</v>
      </c>
    </row>
    <row r="209" spans="1:20" x14ac:dyDescent="0.25">
      <c r="A209" t="str">
        <v>BMW</v>
      </c>
      <c r="B209" t="str">
        <v>M4 Base</v>
      </c>
      <c r="C209">
        <v>2020</v>
      </c>
      <c r="D209">
        <v>50452.809000000001</v>
      </c>
      <c r="E209">
        <v>31350</v>
      </c>
      <c r="F209" t="str">
        <v>31,350 mi.</v>
      </c>
      <c r="G209" t="str">
        <v>Gasoline</v>
      </c>
      <c r="H209" t="str">
        <v>425.0HP 3.0L Straight 6 Cylinder Engine Gasoline Fuel</v>
      </c>
      <c r="I209" t="str">
        <v>Transmission w/Dual Shift Mode</v>
      </c>
      <c r="J209" t="str">
        <v>Gray</v>
      </c>
      <c r="K209" t="str">
        <v>Orange</v>
      </c>
      <c r="L209" t="str">
        <v>None reported</v>
      </c>
      <c r="M209">
        <v>0</v>
      </c>
      <c r="N209" t="str">
        <v>Yes</v>
      </c>
      <c r="O209" t="str">
        <v>$62,450</v>
      </c>
      <c r="P209">
        <v>53707</v>
      </c>
      <c r="Q209">
        <v>62450</v>
      </c>
      <c r="R209">
        <v>425</v>
      </c>
      <c r="S209">
        <v>3</v>
      </c>
      <c r="T209">
        <v>0</v>
      </c>
    </row>
    <row r="210" spans="1:20" x14ac:dyDescent="0.25">
      <c r="A210" t="str">
        <v>BMW</v>
      </c>
      <c r="B210" t="str">
        <v>228 i</v>
      </c>
      <c r="C210">
        <v>2015</v>
      </c>
      <c r="D210">
        <v>86904.36</v>
      </c>
      <c r="E210">
        <v>54000</v>
      </c>
      <c r="F210" t="str">
        <v>54,000 mi.</v>
      </c>
      <c r="G210" t="str">
        <v>Gasoline</v>
      </c>
      <c r="H210" t="str">
        <v>240.0HP 2.0L 4 Cylinder Engine Gasoline Fuel</v>
      </c>
      <c r="I210" t="str">
        <v>6-Speed M/T</v>
      </c>
      <c r="J210" t="str">
        <v>Black</v>
      </c>
      <c r="K210" t="str">
        <v>Red</v>
      </c>
      <c r="L210" t="str">
        <v>At least 1 accident or damage reported</v>
      </c>
      <c r="M210">
        <v>1</v>
      </c>
      <c r="N210" t="str">
        <v>Yes</v>
      </c>
      <c r="O210" t="str">
        <v>$19,996</v>
      </c>
      <c r="P210">
        <v>17196.560000000001</v>
      </c>
      <c r="Q210">
        <v>19996</v>
      </c>
      <c r="R210">
        <v>240</v>
      </c>
      <c r="S210">
        <v>2</v>
      </c>
      <c r="T210">
        <v>0</v>
      </c>
    </row>
    <row r="211" spans="1:20" x14ac:dyDescent="0.25">
      <c r="A211" t="str">
        <v>BMW</v>
      </c>
      <c r="B211" t="str">
        <v>M3 Base</v>
      </c>
      <c r="C211">
        <v>2001</v>
      </c>
      <c r="D211">
        <v>96560.4</v>
      </c>
      <c r="E211">
        <v>60000</v>
      </c>
      <c r="F211" t="str">
        <v>60,000 mi.</v>
      </c>
      <c r="G211" t="str">
        <v>Gasoline</v>
      </c>
      <c r="H211" t="str">
        <v>333.0HP 3.2L Straight 6 Cylinder Engine Gasoline Fuel</v>
      </c>
      <c r="I211" t="str">
        <v>6-Speed M/T</v>
      </c>
      <c r="J211" t="str">
        <v>Black</v>
      </c>
      <c r="K211" t="str">
        <v>Gray</v>
      </c>
      <c r="L211" t="str">
        <v>None reported</v>
      </c>
      <c r="M211">
        <v>0</v>
      </c>
      <c r="N211" t="str">
        <v>Yes</v>
      </c>
      <c r="O211" t="str">
        <v>$25,000</v>
      </c>
      <c r="P211">
        <v>21500</v>
      </c>
      <c r="Q211">
        <v>25000</v>
      </c>
      <c r="R211">
        <v>333</v>
      </c>
      <c r="S211">
        <v>3.2</v>
      </c>
      <c r="T211">
        <v>0</v>
      </c>
    </row>
    <row r="212" spans="1:20" x14ac:dyDescent="0.25">
      <c r="A212" t="str">
        <v>BMW</v>
      </c>
      <c r="B212" t="str">
        <v>530 i</v>
      </c>
      <c r="C212">
        <v>2017</v>
      </c>
      <c r="D212">
        <v>59545.58</v>
      </c>
      <c r="E212">
        <v>37000</v>
      </c>
      <c r="F212" t="str">
        <v>37,000 mi.</v>
      </c>
      <c r="G212" t="str">
        <v>Gasoline</v>
      </c>
      <c r="H212" t="str">
        <v>248.0HP 2.0L 4 Cylinder Engine Gasoline Fuel</v>
      </c>
      <c r="I212" t="str">
        <v>A/T</v>
      </c>
      <c r="J212" t="str">
        <v>Gray</v>
      </c>
      <c r="K212" t="str">
        <v>Black</v>
      </c>
      <c r="L212" t="str">
        <v>None reported</v>
      </c>
      <c r="M212">
        <v>0</v>
      </c>
      <c r="N212" t="str">
        <v>Yes</v>
      </c>
      <c r="O212" t="str">
        <v>$31,000</v>
      </c>
      <c r="P212">
        <v>26660</v>
      </c>
      <c r="Q212">
        <v>31000</v>
      </c>
      <c r="R212">
        <v>248</v>
      </c>
      <c r="S212">
        <v>2</v>
      </c>
      <c r="T212">
        <v>0</v>
      </c>
    </row>
    <row r="213" spans="1:20" x14ac:dyDescent="0.25">
      <c r="A213" t="str">
        <v>BMW</v>
      </c>
      <c r="B213" t="str">
        <v>M3 Base</v>
      </c>
      <c r="C213">
        <v>2017</v>
      </c>
      <c r="D213">
        <v>70810.960000000006</v>
      </c>
      <c r="E213">
        <v>44000</v>
      </c>
      <c r="F213" t="str">
        <v>44,000 mi.</v>
      </c>
      <c r="G213" t="str">
        <v>Gasoline</v>
      </c>
      <c r="H213" t="str">
        <v>425.0HP 3.0L Straight 6 Cylinder Engine Gasoline Fuel</v>
      </c>
      <c r="I213" t="str">
        <v>7-Speed A/T</v>
      </c>
      <c r="J213" t="str">
        <v>Blue</v>
      </c>
      <c r="K213" t="str">
        <v>Black</v>
      </c>
      <c r="L213" t="str">
        <v>None reported</v>
      </c>
      <c r="M213">
        <v>0</v>
      </c>
      <c r="N213" t="str">
        <v>Yes</v>
      </c>
      <c r="O213" t="str">
        <v>$55,000</v>
      </c>
      <c r="P213">
        <v>47300</v>
      </c>
      <c r="Q213">
        <v>55000</v>
      </c>
      <c r="R213">
        <v>425</v>
      </c>
      <c r="S213">
        <v>3</v>
      </c>
      <c r="T213">
        <v>0</v>
      </c>
    </row>
    <row r="214" spans="1:20" x14ac:dyDescent="0.25">
      <c r="A214" t="str">
        <v>BMW</v>
      </c>
      <c r="B214" t="str">
        <v>X5 xDrive35i</v>
      </c>
      <c r="C214">
        <v>2013</v>
      </c>
      <c r="D214">
        <v>122807.12606</v>
      </c>
      <c r="E214">
        <v>76309</v>
      </c>
      <c r="F214" t="str">
        <v>76,309 mi.</v>
      </c>
      <c r="G214" t="str">
        <v>Gasoline</v>
      </c>
      <c r="H214" t="str">
        <v>300.0HP 3.0L Straight 6 Cylinder Engine Gasoline Fuel</v>
      </c>
      <c r="I214" t="str">
        <v>A/T</v>
      </c>
      <c r="J214" t="str">
        <v>Silver</v>
      </c>
      <c r="K214" t="str">
        <v>Black</v>
      </c>
      <c r="L214">
        <v>0</v>
      </c>
      <c r="M214">
        <v>0</v>
      </c>
      <c r="N214">
        <v>0</v>
      </c>
      <c r="O214" t="str">
        <v>$12,000</v>
      </c>
      <c r="P214">
        <v>10320</v>
      </c>
      <c r="Q214">
        <v>12000</v>
      </c>
      <c r="R214">
        <v>300</v>
      </c>
      <c r="S214">
        <v>3</v>
      </c>
      <c r="T214">
        <v>0</v>
      </c>
    </row>
    <row r="215" spans="1:20" x14ac:dyDescent="0.25">
      <c r="A215" t="str">
        <v>BMW</v>
      </c>
      <c r="B215" t="str">
        <v>M3 Base</v>
      </c>
      <c r="C215">
        <v>2011</v>
      </c>
      <c r="D215">
        <v>209212.59065999999</v>
      </c>
      <c r="E215">
        <v>129999</v>
      </c>
      <c r="F215" t="str">
        <v>129,999 mi.</v>
      </c>
      <c r="G215" t="str">
        <v>Gasoline</v>
      </c>
      <c r="H215" t="str">
        <v>414.0HP 4.0L 8 Cylinder Engine Gasoline Fuel</v>
      </c>
      <c r="I215" t="str">
        <v>6-Speed M/T</v>
      </c>
      <c r="J215" t="str">
        <v>White</v>
      </c>
      <c r="K215" t="str">
        <v>Black</v>
      </c>
      <c r="L215" t="str">
        <v>None reported</v>
      </c>
      <c r="M215">
        <v>0</v>
      </c>
      <c r="N215" t="str">
        <v>Yes</v>
      </c>
      <c r="O215" t="str">
        <v>$29,999</v>
      </c>
      <c r="P215">
        <v>25799.14</v>
      </c>
      <c r="Q215">
        <v>29999</v>
      </c>
      <c r="R215">
        <v>414</v>
      </c>
      <c r="S215">
        <v>4</v>
      </c>
      <c r="T215">
        <v>0</v>
      </c>
    </row>
    <row r="216" spans="1:20" x14ac:dyDescent="0.25">
      <c r="A216" t="str">
        <v>BMW</v>
      </c>
      <c r="B216" t="str">
        <v>M3 Base</v>
      </c>
      <c r="C216">
        <v>2008</v>
      </c>
      <c r="D216">
        <v>66060.188320000001</v>
      </c>
      <c r="E216">
        <v>41048</v>
      </c>
      <c r="F216" t="str">
        <v>41,048 mi.</v>
      </c>
      <c r="G216" t="str">
        <v>Gasoline</v>
      </c>
      <c r="H216" t="str">
        <v>414.0HP 4.0L 8 Cylinder Engine Gasoline Fuel</v>
      </c>
      <c r="I216" t="str">
        <v>Transmission w/Dual Shift Mode</v>
      </c>
      <c r="J216" t="str">
        <v>Gray</v>
      </c>
      <c r="K216" t="str">
        <v>Beige</v>
      </c>
      <c r="L216" t="str">
        <v>None reported</v>
      </c>
      <c r="M216">
        <v>0</v>
      </c>
      <c r="N216" t="str">
        <v>Yes</v>
      </c>
      <c r="O216" t="str">
        <v>$38,490</v>
      </c>
      <c r="P216">
        <v>33101.4</v>
      </c>
      <c r="Q216">
        <v>38490</v>
      </c>
      <c r="R216">
        <v>414</v>
      </c>
      <c r="S216">
        <v>4</v>
      </c>
      <c r="T216">
        <v>0</v>
      </c>
    </row>
    <row r="217" spans="1:20" x14ac:dyDescent="0.25">
      <c r="A217" t="str">
        <v>BMW</v>
      </c>
      <c r="B217" t="str">
        <v>428 Gran Coupe i xDrive</v>
      </c>
      <c r="C217">
        <v>2016</v>
      </c>
      <c r="D217">
        <v>94951.06</v>
      </c>
      <c r="E217">
        <v>59000</v>
      </c>
      <c r="F217" t="str">
        <v>59,000 mi.</v>
      </c>
      <c r="G217" t="str">
        <v>Gasoline</v>
      </c>
      <c r="H217" t="str">
        <v>240.0HP 2.0L 4 Cylinder Engine Gasoline Fuel</v>
      </c>
      <c r="I217" t="str">
        <v>Transmission w/Dual Shift Mode</v>
      </c>
      <c r="J217" t="str">
        <v>Black</v>
      </c>
      <c r="K217" t="str">
        <v>Brown</v>
      </c>
      <c r="L217" t="str">
        <v>At least 1 accident or damage reported</v>
      </c>
      <c r="M217">
        <v>1</v>
      </c>
      <c r="N217" t="str">
        <v>Yes</v>
      </c>
      <c r="O217" t="str">
        <v>$20,999</v>
      </c>
      <c r="P217">
        <v>18059.14</v>
      </c>
      <c r="Q217">
        <v>20999</v>
      </c>
      <c r="R217">
        <v>240</v>
      </c>
      <c r="S217">
        <v>2</v>
      </c>
      <c r="T217">
        <v>0</v>
      </c>
    </row>
    <row r="218" spans="1:20" x14ac:dyDescent="0.25">
      <c r="A218" t="str">
        <v>BMW</v>
      </c>
      <c r="B218" t="str">
        <v>650 i xDrive</v>
      </c>
      <c r="C218">
        <v>2015</v>
      </c>
      <c r="D218">
        <v>123072.66716</v>
      </c>
      <c r="E218">
        <v>76474</v>
      </c>
      <c r="F218" t="str">
        <v>76,474 mi.</v>
      </c>
      <c r="G218" t="str">
        <v>Gasoline</v>
      </c>
      <c r="H218" t="str">
        <v>445.0HP 4.4L 8 Cylinder Engine Gasoline Fuel</v>
      </c>
      <c r="I218" t="str">
        <v>Transmission w/Dual Shift Mode</v>
      </c>
      <c r="J218" t="str">
        <v>White</v>
      </c>
      <c r="K218" t="str">
        <v>Black</v>
      </c>
      <c r="L218" t="str">
        <v>None reported</v>
      </c>
      <c r="M218">
        <v>0</v>
      </c>
      <c r="N218" t="str">
        <v>Yes</v>
      </c>
      <c r="O218" t="str">
        <v>$32,000</v>
      </c>
      <c r="P218">
        <v>27520</v>
      </c>
      <c r="Q218">
        <v>32000</v>
      </c>
      <c r="R218">
        <v>445</v>
      </c>
      <c r="S218">
        <v>4.4000000000000004</v>
      </c>
      <c r="T218">
        <v>0</v>
      </c>
    </row>
    <row r="219" spans="1:20" x14ac:dyDescent="0.25">
      <c r="A219" t="str">
        <v>BMW</v>
      </c>
      <c r="B219" t="str">
        <v>328 i</v>
      </c>
      <c r="C219">
        <v>2014</v>
      </c>
      <c r="D219">
        <v>136325.58205999999</v>
      </c>
      <c r="E219">
        <v>84709</v>
      </c>
      <c r="F219" t="str">
        <v>84,709 mi.</v>
      </c>
      <c r="G219" t="str">
        <v>Gasoline</v>
      </c>
      <c r="H219" t="str">
        <v>240.0HP 2.0L 4 Cylinder Engine Gasoline Fuel</v>
      </c>
      <c r="I219" t="str">
        <v>8-Speed A/T</v>
      </c>
      <c r="J219" t="str">
        <v>Silver</v>
      </c>
      <c r="K219" t="str">
        <v>Gray</v>
      </c>
      <c r="L219" t="str">
        <v>None reported</v>
      </c>
      <c r="M219">
        <v>0</v>
      </c>
      <c r="N219" t="str">
        <v>Yes</v>
      </c>
      <c r="O219" t="str">
        <v>$13,800</v>
      </c>
      <c r="P219">
        <v>11868</v>
      </c>
      <c r="Q219">
        <v>13800</v>
      </c>
      <c r="R219">
        <v>240</v>
      </c>
      <c r="S219">
        <v>2</v>
      </c>
      <c r="T219">
        <v>0</v>
      </c>
    </row>
    <row r="220" spans="1:20" x14ac:dyDescent="0.25">
      <c r="A220" t="str">
        <v>BMW</v>
      </c>
      <c r="B220" t="str">
        <v>M4 Base</v>
      </c>
      <c r="C220">
        <v>2015</v>
      </c>
      <c r="D220">
        <v>157715.32</v>
      </c>
      <c r="E220">
        <v>98000</v>
      </c>
      <c r="F220" t="str">
        <v>98,000 mi.</v>
      </c>
      <c r="G220" t="str">
        <v>Gasoline</v>
      </c>
      <c r="H220" t="str">
        <v>425.0HP 3.0L Straight 6 Cylinder Engine Gasoline Fuel</v>
      </c>
      <c r="I220" t="str">
        <v>Transmission w/Dual Shift Mode</v>
      </c>
      <c r="J220" t="str">
        <v>Black</v>
      </c>
      <c r="K220" t="str">
        <v>Orange</v>
      </c>
      <c r="L220" t="str">
        <v>None reported</v>
      </c>
      <c r="M220">
        <v>0</v>
      </c>
      <c r="N220" t="str">
        <v>Yes</v>
      </c>
      <c r="O220" t="str">
        <v>$32,999</v>
      </c>
      <c r="P220">
        <v>28379.14</v>
      </c>
      <c r="Q220">
        <v>32999</v>
      </c>
      <c r="R220">
        <v>425</v>
      </c>
      <c r="S220">
        <v>3</v>
      </c>
      <c r="T220">
        <v>0</v>
      </c>
    </row>
    <row r="221" spans="1:20" x14ac:dyDescent="0.25">
      <c r="A221" t="str">
        <v>BMW</v>
      </c>
      <c r="B221" t="str">
        <v>750 i</v>
      </c>
      <c r="C221">
        <v>2008</v>
      </c>
      <c r="D221">
        <v>152328.85902</v>
      </c>
      <c r="E221">
        <v>94653</v>
      </c>
      <c r="F221" t="str">
        <v>94,653 mi.</v>
      </c>
      <c r="G221" t="str">
        <v>Gasoline</v>
      </c>
      <c r="H221" t="str">
        <v>360.0HP 4.8L 8 Cylinder Engine Gasoline Fuel</v>
      </c>
      <c r="I221" t="str">
        <v>A/T</v>
      </c>
      <c r="J221" t="str">
        <v>Green</v>
      </c>
      <c r="K221" t="str">
        <v>Green</v>
      </c>
      <c r="L221" t="str">
        <v>At least 1 accident or damage reported</v>
      </c>
      <c r="M221">
        <v>1</v>
      </c>
      <c r="N221" t="str">
        <v>Yes</v>
      </c>
      <c r="O221" t="str">
        <v>$7,300</v>
      </c>
      <c r="P221">
        <v>6278</v>
      </c>
      <c r="Q221">
        <v>7300</v>
      </c>
      <c r="R221">
        <v>360</v>
      </c>
      <c r="S221">
        <v>4.8</v>
      </c>
      <c r="T221">
        <v>0</v>
      </c>
    </row>
    <row r="222" spans="1:20" x14ac:dyDescent="0.25">
      <c r="A222" t="str">
        <v>BMW</v>
      </c>
      <c r="B222" t="str">
        <v>640 Gran Coupe i</v>
      </c>
      <c r="C222">
        <v>2014</v>
      </c>
      <c r="D222">
        <v>64190.135240000003</v>
      </c>
      <c r="E222">
        <v>39886</v>
      </c>
      <c r="F222" t="str">
        <v>39,886 mi.</v>
      </c>
      <c r="G222" t="str">
        <v>Gasoline</v>
      </c>
      <c r="H222" t="str">
        <v>315.0HP 3.0L Straight 6 Cylinder Engine Gasoline Fuel</v>
      </c>
      <c r="I222" t="str">
        <v>Transmission w/Dual Shift Mode</v>
      </c>
      <c r="J222" t="str">
        <v>Black</v>
      </c>
      <c r="K222" t="str">
        <v>Red</v>
      </c>
      <c r="L222" t="str">
        <v>At least 1 accident or damage reported</v>
      </c>
      <c r="M222">
        <v>1</v>
      </c>
      <c r="N222" t="str">
        <v>Yes</v>
      </c>
      <c r="O222" t="str">
        <v>$26,000</v>
      </c>
      <c r="P222">
        <v>22360</v>
      </c>
      <c r="Q222">
        <v>26000</v>
      </c>
      <c r="R222">
        <v>315</v>
      </c>
      <c r="S222">
        <v>3</v>
      </c>
      <c r="T222">
        <v>0</v>
      </c>
    </row>
    <row r="223" spans="1:20" x14ac:dyDescent="0.25">
      <c r="A223" t="str">
        <v>BMW</v>
      </c>
      <c r="B223" t="str">
        <v>650 Gran Coupe i</v>
      </c>
      <c r="C223">
        <v>2014</v>
      </c>
      <c r="D223">
        <v>148059.28</v>
      </c>
      <c r="E223">
        <v>92000</v>
      </c>
      <c r="F223" t="str">
        <v>92,000 mi.</v>
      </c>
      <c r="G223" t="str">
        <v>Gasoline</v>
      </c>
      <c r="H223" t="str">
        <v>445.0HP 4.4L 8 Cylinder Engine Gasoline Fuel</v>
      </c>
      <c r="I223" t="str">
        <v>Transmission w/Dual Shift Mode</v>
      </c>
      <c r="J223" t="str">
        <v>Black</v>
      </c>
      <c r="K223" t="str">
        <v>Black</v>
      </c>
      <c r="L223" t="str">
        <v>At least 1 accident or damage reported</v>
      </c>
      <c r="M223">
        <v>1</v>
      </c>
      <c r="N223" t="str">
        <v>Yes</v>
      </c>
      <c r="O223" t="str">
        <v>$24,000</v>
      </c>
      <c r="P223">
        <v>20640</v>
      </c>
      <c r="Q223">
        <v>24000</v>
      </c>
      <c r="R223">
        <v>445</v>
      </c>
      <c r="S223">
        <v>4.4000000000000004</v>
      </c>
      <c r="T223">
        <v>0</v>
      </c>
    </row>
    <row r="224" spans="1:20" x14ac:dyDescent="0.25">
      <c r="A224" t="str">
        <v>BMW</v>
      </c>
      <c r="B224" t="str">
        <v>M3 Competition xDrive</v>
      </c>
      <c r="C224">
        <v>2023</v>
      </c>
      <c r="D224">
        <v>5616.5965999999999</v>
      </c>
      <c r="E224">
        <v>3490</v>
      </c>
      <c r="F224" t="str">
        <v>3,490 mi.</v>
      </c>
      <c r="G224" t="str">
        <v>Gasoline</v>
      </c>
      <c r="H224" t="str">
        <v>503.0HP 3.0L Straight 6 Cylinder Engine Gasoline Fuel</v>
      </c>
      <c r="I224" t="str">
        <v>8-Speed A/T</v>
      </c>
      <c r="J224" t="str">
        <v>Gray</v>
      </c>
      <c r="K224" t="str">
        <v>Black</v>
      </c>
      <c r="L224" t="str">
        <v>None reported</v>
      </c>
      <c r="M224">
        <v>0</v>
      </c>
      <c r="N224" t="str">
        <v>Yes</v>
      </c>
      <c r="O224" t="str">
        <v>$95,580</v>
      </c>
      <c r="P224">
        <v>82198.8</v>
      </c>
      <c r="Q224">
        <v>95580</v>
      </c>
      <c r="R224">
        <v>503</v>
      </c>
      <c r="S224">
        <v>3</v>
      </c>
      <c r="T224">
        <v>0</v>
      </c>
    </row>
    <row r="225" spans="1:20" x14ac:dyDescent="0.25">
      <c r="A225" t="str">
        <v>BMW</v>
      </c>
      <c r="B225" t="str">
        <v>M3 Base</v>
      </c>
      <c r="C225">
        <v>2011</v>
      </c>
      <c r="D225">
        <v>158037.18799999999</v>
      </c>
      <c r="E225">
        <v>98200</v>
      </c>
      <c r="F225" t="str">
        <v>98,200 mi.</v>
      </c>
      <c r="G225" t="str">
        <v>Gasoline</v>
      </c>
      <c r="H225" t="str">
        <v>414.0HP 4.0L 8 Cylinder Engine Gasoline Fuel</v>
      </c>
      <c r="I225" t="str">
        <v>7-Speed A/T</v>
      </c>
      <c r="J225" t="str">
        <v>White</v>
      </c>
      <c r="K225" t="str">
        <v>Black</v>
      </c>
      <c r="L225" t="str">
        <v>None reported</v>
      </c>
      <c r="M225">
        <v>0</v>
      </c>
      <c r="N225" t="str">
        <v>Yes</v>
      </c>
      <c r="O225" t="str">
        <v>$27,000</v>
      </c>
      <c r="P225">
        <v>23220</v>
      </c>
      <c r="Q225">
        <v>27000</v>
      </c>
      <c r="R225">
        <v>414</v>
      </c>
      <c r="S225">
        <v>4</v>
      </c>
      <c r="T225">
        <v>0</v>
      </c>
    </row>
    <row r="226" spans="1:20" x14ac:dyDescent="0.25">
      <c r="A226" t="str">
        <v>BMW</v>
      </c>
      <c r="B226" t="str">
        <v>335 i</v>
      </c>
      <c r="C226">
        <v>2009</v>
      </c>
      <c r="D226">
        <v>197948.82</v>
      </c>
      <c r="E226">
        <v>123000</v>
      </c>
      <c r="F226" t="str">
        <v>123,000 mi.</v>
      </c>
      <c r="G226" t="str">
        <v>Gasoline</v>
      </c>
      <c r="H226" t="str">
        <v>300.0HP 3.0L Straight 6 Cylinder Engine Gasoline Fuel</v>
      </c>
      <c r="I226" t="str">
        <v>A/T</v>
      </c>
      <c r="J226" t="str">
        <v>Purple</v>
      </c>
      <c r="K226" t="str">
        <v>Black</v>
      </c>
      <c r="L226" t="str">
        <v>None reported</v>
      </c>
      <c r="M226">
        <v>0</v>
      </c>
      <c r="N226" t="str">
        <v>Yes</v>
      </c>
      <c r="O226" t="str">
        <v>$15,000</v>
      </c>
      <c r="P226">
        <v>12900</v>
      </c>
      <c r="Q226">
        <v>15000</v>
      </c>
      <c r="R226">
        <v>300</v>
      </c>
      <c r="S226">
        <v>3</v>
      </c>
      <c r="T226">
        <v>0</v>
      </c>
    </row>
    <row r="227" spans="1:20" x14ac:dyDescent="0.25">
      <c r="A227" t="str">
        <v>BMW</v>
      </c>
      <c r="B227" t="str">
        <v>M3 Base</v>
      </c>
      <c r="C227">
        <v>2008</v>
      </c>
      <c r="D227">
        <v>151277.96</v>
      </c>
      <c r="E227">
        <v>94000</v>
      </c>
      <c r="F227" t="str">
        <v>94,000 mi.</v>
      </c>
      <c r="G227" t="str">
        <v>Gasoline</v>
      </c>
      <c r="H227" t="str">
        <v>414.0HP 4.0L 8 Cylinder Engine Gasoline Fuel</v>
      </c>
      <c r="I227" t="str">
        <v>6-Speed M/T</v>
      </c>
      <c r="J227" t="str">
        <v>Gray</v>
      </c>
      <c r="K227" t="str">
        <v>Red</v>
      </c>
      <c r="L227" t="str">
        <v>None reported</v>
      </c>
      <c r="M227">
        <v>0</v>
      </c>
      <c r="N227" t="str">
        <v>Yes</v>
      </c>
      <c r="O227" t="str">
        <v>$25,999</v>
      </c>
      <c r="P227">
        <v>22359.14</v>
      </c>
      <c r="Q227">
        <v>25999</v>
      </c>
      <c r="R227">
        <v>414</v>
      </c>
      <c r="S227">
        <v>4</v>
      </c>
      <c r="T227">
        <v>0</v>
      </c>
    </row>
    <row r="228" spans="1:20" x14ac:dyDescent="0.25">
      <c r="A228" t="str">
        <v>BMW</v>
      </c>
      <c r="B228" t="str">
        <v>428 i xDrive SULEV</v>
      </c>
      <c r="C228">
        <v>2016</v>
      </c>
      <c r="D228">
        <v>123919.18</v>
      </c>
      <c r="E228">
        <v>77000</v>
      </c>
      <c r="F228" t="str">
        <v>77,000 mi.</v>
      </c>
      <c r="G228" t="str">
        <v>Gasoline</v>
      </c>
      <c r="H228" t="str">
        <v>240.0HP 2.0L 4 Cylinder Engine Gasoline Fuel</v>
      </c>
      <c r="I228" t="str">
        <v>Transmission w/Dual Shift Mode</v>
      </c>
      <c r="J228" t="str">
        <v>White</v>
      </c>
      <c r="K228" t="str">
        <v>Red</v>
      </c>
      <c r="L228" t="str">
        <v>At least 1 accident or damage reported</v>
      </c>
      <c r="M228">
        <v>1</v>
      </c>
      <c r="N228" t="str">
        <v>Yes</v>
      </c>
      <c r="O228" t="str">
        <v>$26,999</v>
      </c>
      <c r="P228">
        <v>23219.14</v>
      </c>
      <c r="Q228">
        <v>26999</v>
      </c>
      <c r="R228">
        <v>240</v>
      </c>
      <c r="S228">
        <v>2</v>
      </c>
      <c r="T228">
        <v>0</v>
      </c>
    </row>
    <row r="229" spans="1:20" x14ac:dyDescent="0.25">
      <c r="A229" t="str">
        <v>BMW</v>
      </c>
      <c r="B229" t="str">
        <v>M3 Base</v>
      </c>
      <c r="C229">
        <v>2015</v>
      </c>
      <c r="D229">
        <v>94951.06</v>
      </c>
      <c r="E229">
        <v>59000</v>
      </c>
      <c r="F229" t="str">
        <v>59,000 mi.</v>
      </c>
      <c r="G229" t="str">
        <v>Gasoline</v>
      </c>
      <c r="H229" t="str">
        <v>425.0HP 3.0L Straight 6 Cylinder Engine Gasoline Fuel</v>
      </c>
      <c r="I229" t="str">
        <v>6-Speed M/T</v>
      </c>
      <c r="J229" t="str">
        <v>Gray</v>
      </c>
      <c r="K229" t="str">
        <v>Black</v>
      </c>
      <c r="L229" t="str">
        <v>None reported</v>
      </c>
      <c r="M229">
        <v>0</v>
      </c>
      <c r="N229" t="str">
        <v>Yes</v>
      </c>
      <c r="O229" t="str">
        <v>$53,500</v>
      </c>
      <c r="P229">
        <v>46010</v>
      </c>
      <c r="Q229">
        <v>53500</v>
      </c>
      <c r="R229">
        <v>425</v>
      </c>
      <c r="S229">
        <v>3</v>
      </c>
      <c r="T229">
        <v>0</v>
      </c>
    </row>
    <row r="230" spans="1:20" x14ac:dyDescent="0.25">
      <c r="A230" t="str">
        <v>BMW</v>
      </c>
      <c r="B230" t="str">
        <v>X6 xDrive35i</v>
      </c>
      <c r="C230">
        <v>2013</v>
      </c>
      <c r="D230">
        <v>144840.6</v>
      </c>
      <c r="E230">
        <v>90000</v>
      </c>
      <c r="F230" t="str">
        <v>90,000 mi.</v>
      </c>
      <c r="G230" t="str">
        <v>Gasoline</v>
      </c>
      <c r="H230" t="str">
        <v>300.0HP 3.0L Straight 6 Cylinder Engine Gasoline Fuel</v>
      </c>
      <c r="I230" t="str">
        <v>8-Speed A/T</v>
      </c>
      <c r="J230" t="str">
        <v>White</v>
      </c>
      <c r="K230" t="str">
        <v>Red</v>
      </c>
      <c r="L230" t="str">
        <v>None reported</v>
      </c>
      <c r="M230">
        <v>0</v>
      </c>
      <c r="N230" t="str">
        <v>Yes</v>
      </c>
      <c r="O230" t="str">
        <v>$19,950</v>
      </c>
      <c r="P230">
        <v>17157</v>
      </c>
      <c r="Q230">
        <v>19950</v>
      </c>
      <c r="R230">
        <v>300</v>
      </c>
      <c r="S230">
        <v>3</v>
      </c>
      <c r="T230">
        <v>0</v>
      </c>
    </row>
    <row r="231" spans="1:20" x14ac:dyDescent="0.25">
      <c r="A231" t="str">
        <v>BMW</v>
      </c>
      <c r="B231" t="str">
        <v>M3 Base</v>
      </c>
      <c r="C231">
        <v>2001</v>
      </c>
      <c r="D231">
        <v>130356.54</v>
      </c>
      <c r="E231">
        <v>81000</v>
      </c>
      <c r="F231" t="str">
        <v>81,000 mi.</v>
      </c>
      <c r="G231" t="str">
        <v>Gasoline</v>
      </c>
      <c r="H231" t="str">
        <v>333.0HP 3.2L Straight 6 Cylinder Engine Gasoline Fuel</v>
      </c>
      <c r="I231" t="str">
        <v>6-Speed M/T</v>
      </c>
      <c r="J231" t="str">
        <v>Blue</v>
      </c>
      <c r="K231" t="str">
        <v>Gray</v>
      </c>
      <c r="L231" t="str">
        <v>None reported</v>
      </c>
      <c r="M231">
        <v>0</v>
      </c>
      <c r="N231" t="str">
        <v>Yes</v>
      </c>
      <c r="O231" t="str">
        <v>$39,000</v>
      </c>
      <c r="P231">
        <v>33540</v>
      </c>
      <c r="Q231">
        <v>39000</v>
      </c>
      <c r="R231">
        <v>333</v>
      </c>
      <c r="S231">
        <v>3.2</v>
      </c>
      <c r="T231">
        <v>0</v>
      </c>
    </row>
    <row r="232" spans="1:20" x14ac:dyDescent="0.25">
      <c r="A232" t="str">
        <v>BMW</v>
      </c>
      <c r="B232" t="str">
        <v>430 Gran Coupe i xDrive</v>
      </c>
      <c r="C232">
        <v>2018</v>
      </c>
      <c r="D232">
        <v>46711.093500000003</v>
      </c>
      <c r="E232">
        <v>29025</v>
      </c>
      <c r="F232" t="str">
        <v>29,025 mi.</v>
      </c>
      <c r="G232" t="str">
        <v>Gasoline</v>
      </c>
      <c r="H232" t="str">
        <v>2.0 Liter DOHC T/C</v>
      </c>
      <c r="I232" t="str">
        <v>Automatic</v>
      </c>
      <c r="J232" t="str">
        <v>Carbon Black Metallic</v>
      </c>
      <c r="K232" t="str">
        <v>Black</v>
      </c>
      <c r="L232" t="str">
        <v>None reported</v>
      </c>
      <c r="M232">
        <v>0</v>
      </c>
      <c r="N232">
        <v>0</v>
      </c>
      <c r="O232" t="str">
        <v>$29,998</v>
      </c>
      <c r="P232">
        <v>25798.28</v>
      </c>
      <c r="Q232">
        <v>29998</v>
      </c>
      <c r="R232" t="e">
        <v>#VALUE!</v>
      </c>
      <c r="S232">
        <v>2</v>
      </c>
      <c r="T232">
        <v>0</v>
      </c>
    </row>
    <row r="233" spans="1:20" x14ac:dyDescent="0.25">
      <c r="A233" t="str">
        <v>BMW</v>
      </c>
      <c r="B233" t="str">
        <v>640 Gran Coupe i xDrive</v>
      </c>
      <c r="C233">
        <v>2015</v>
      </c>
      <c r="D233">
        <v>157715.32</v>
      </c>
      <c r="E233">
        <v>98000</v>
      </c>
      <c r="F233" t="str">
        <v>98,000 mi.</v>
      </c>
      <c r="G233" t="str">
        <v>Gasoline</v>
      </c>
      <c r="H233" t="str">
        <v>315.0HP 3.0L Straight 6 Cylinder Engine Gasoline Fuel</v>
      </c>
      <c r="I233" t="str">
        <v>Transmission w/Dual Shift Mode</v>
      </c>
      <c r="J233" t="str">
        <v>Black</v>
      </c>
      <c r="K233" t="str">
        <v>Beige</v>
      </c>
      <c r="L233" t="str">
        <v>None reported</v>
      </c>
      <c r="M233">
        <v>0</v>
      </c>
      <c r="N233" t="str">
        <v>Yes</v>
      </c>
      <c r="O233" t="str">
        <v>$22,500</v>
      </c>
      <c r="P233">
        <v>19350</v>
      </c>
      <c r="Q233">
        <v>22500</v>
      </c>
      <c r="R233">
        <v>315</v>
      </c>
      <c r="S233">
        <v>3</v>
      </c>
      <c r="T233">
        <v>0</v>
      </c>
    </row>
    <row r="234" spans="1:20" x14ac:dyDescent="0.25">
      <c r="A234" t="str">
        <v>BMW</v>
      </c>
      <c r="B234" t="str">
        <v>X5 M Base</v>
      </c>
      <c r="C234">
        <v>2017</v>
      </c>
      <c r="D234">
        <v>99413.759820000007</v>
      </c>
      <c r="E234">
        <v>61773</v>
      </c>
      <c r="F234" t="str">
        <v>61,773 mi.</v>
      </c>
      <c r="G234" t="str">
        <v>Gasoline</v>
      </c>
      <c r="H234" t="str">
        <v>567.0HP 4.4L 8 Cylinder Engine Gasoline Fuel</v>
      </c>
      <c r="I234" t="str">
        <v>Transmission w/Dual Shift Mode</v>
      </c>
      <c r="J234" t="str">
        <v>Gray</v>
      </c>
      <c r="K234" t="str">
        <v>Black</v>
      </c>
      <c r="L234" t="str">
        <v>None reported</v>
      </c>
      <c r="M234">
        <v>0</v>
      </c>
      <c r="N234" t="str">
        <v>Yes</v>
      </c>
      <c r="O234" t="str">
        <v>$46,000</v>
      </c>
      <c r="P234">
        <v>39560</v>
      </c>
      <c r="Q234">
        <v>46000</v>
      </c>
      <c r="R234">
        <v>567</v>
      </c>
      <c r="S234">
        <v>4.4000000000000004</v>
      </c>
      <c r="T234">
        <v>0</v>
      </c>
    </row>
    <row r="235" spans="1:20" x14ac:dyDescent="0.25">
      <c r="A235" t="str">
        <v>BMW</v>
      </c>
      <c r="B235" t="str">
        <v>M4 Competition xDrive</v>
      </c>
      <c r="C235">
        <v>2022</v>
      </c>
      <c r="D235">
        <v>5170.8094199999996</v>
      </c>
      <c r="E235">
        <v>3213</v>
      </c>
      <c r="F235" t="str">
        <v>3,213 mi.</v>
      </c>
      <c r="G235" t="str">
        <v>Gasoline</v>
      </c>
      <c r="H235" t="str">
        <v>503.0HP 3.0L Straight 6 Cylinder Engine Gasoline Fuel</v>
      </c>
      <c r="I235" t="str">
        <v>8-Speed A/T</v>
      </c>
      <c r="J235" t="str">
        <v>Black</v>
      </c>
      <c r="K235" t="str">
        <v>Red</v>
      </c>
      <c r="L235" t="str">
        <v>None reported</v>
      </c>
      <c r="M235">
        <v>0</v>
      </c>
      <c r="N235" t="str">
        <v>Yes</v>
      </c>
      <c r="O235" t="str">
        <v>$89,995</v>
      </c>
      <c r="P235">
        <v>77395.7</v>
      </c>
      <c r="Q235">
        <v>89995</v>
      </c>
      <c r="R235">
        <v>503</v>
      </c>
      <c r="S235">
        <v>3</v>
      </c>
      <c r="T235">
        <v>0</v>
      </c>
    </row>
    <row r="236" spans="1:20" x14ac:dyDescent="0.25">
      <c r="A236" t="str">
        <v>BMW</v>
      </c>
      <c r="B236" t="str">
        <v>M3 Base</v>
      </c>
      <c r="C236">
        <v>2001</v>
      </c>
      <c r="D236">
        <v>107021.11</v>
      </c>
      <c r="E236">
        <v>66500</v>
      </c>
      <c r="F236" t="str">
        <v>66,500 mi.</v>
      </c>
      <c r="G236" t="str">
        <v>Gasoline</v>
      </c>
      <c r="H236" t="str">
        <v>333.0HP 3.2L Straight 6 Cylinder Engine Gasoline Fuel</v>
      </c>
      <c r="I236" t="str">
        <v>6-Speed M/T</v>
      </c>
      <c r="J236" t="str">
        <v>Red</v>
      </c>
      <c r="K236" t="str">
        <v>Black</v>
      </c>
      <c r="L236" t="str">
        <v>None reported</v>
      </c>
      <c r="M236">
        <v>0</v>
      </c>
      <c r="N236" t="str">
        <v>Yes</v>
      </c>
      <c r="O236" t="str">
        <v>$21,000</v>
      </c>
      <c r="P236">
        <v>18060</v>
      </c>
      <c r="Q236">
        <v>21000</v>
      </c>
      <c r="R236">
        <v>333</v>
      </c>
      <c r="S236">
        <v>3.2</v>
      </c>
      <c r="T236">
        <v>0</v>
      </c>
    </row>
    <row r="237" spans="1:20" x14ac:dyDescent="0.25">
      <c r="A237" t="str">
        <v>BMW</v>
      </c>
      <c r="B237" t="str">
        <v>M240 i</v>
      </c>
      <c r="C237">
        <v>2018</v>
      </c>
      <c r="D237">
        <v>98169.74</v>
      </c>
      <c r="E237">
        <v>61000</v>
      </c>
      <c r="F237" t="str">
        <v>61,000 mi.</v>
      </c>
      <c r="G237" t="str">
        <v>Gasoline</v>
      </c>
      <c r="H237" t="str">
        <v>335.0HP 3.0L Straight 6 Cylinder Engine Gasoline Fuel</v>
      </c>
      <c r="I237" t="str">
        <v>6-Speed M/T</v>
      </c>
      <c r="J237" t="str">
        <v>Blue</v>
      </c>
      <c r="K237" t="str">
        <v>Black</v>
      </c>
      <c r="L237" t="str">
        <v>At least 1 accident or damage reported</v>
      </c>
      <c r="M237">
        <v>1</v>
      </c>
      <c r="N237" t="str">
        <v>Yes</v>
      </c>
      <c r="O237" t="str">
        <v>$34,000</v>
      </c>
      <c r="P237">
        <v>29240</v>
      </c>
      <c r="Q237">
        <v>34000</v>
      </c>
      <c r="R237">
        <v>335</v>
      </c>
      <c r="S237">
        <v>3</v>
      </c>
      <c r="T237">
        <v>0</v>
      </c>
    </row>
    <row r="238" spans="1:20" x14ac:dyDescent="0.25">
      <c r="A238" t="str">
        <v>BMW</v>
      </c>
      <c r="B238" t="str">
        <v>M6 Base</v>
      </c>
      <c r="C238">
        <v>2015</v>
      </c>
      <c r="D238">
        <v>28807.186000000002</v>
      </c>
      <c r="E238">
        <v>17900</v>
      </c>
      <c r="F238" t="str">
        <v>17,900 mi.</v>
      </c>
      <c r="G238" t="str">
        <v>Gasoline</v>
      </c>
      <c r="H238" t="str">
        <v>560.0HP 4.4L 8 Cylinder Engine Gasoline Fuel</v>
      </c>
      <c r="I238" t="str">
        <v>Transmission w/Dual Shift Mode</v>
      </c>
      <c r="J238" t="str">
        <v>Black</v>
      </c>
      <c r="K238" t="str">
        <v>Black</v>
      </c>
      <c r="L238" t="str">
        <v>None reported</v>
      </c>
      <c r="M238">
        <v>0</v>
      </c>
      <c r="N238" t="str">
        <v>Yes</v>
      </c>
      <c r="O238" t="str">
        <v>$59,900</v>
      </c>
      <c r="P238">
        <v>51514</v>
      </c>
      <c r="Q238">
        <v>59900</v>
      </c>
      <c r="R238">
        <v>560</v>
      </c>
      <c r="S238">
        <v>4.4000000000000004</v>
      </c>
      <c r="T238">
        <v>0</v>
      </c>
    </row>
    <row r="239" spans="1:20" x14ac:dyDescent="0.25">
      <c r="A239" t="str">
        <v>BMW</v>
      </c>
      <c r="B239" t="str">
        <v>750 iL</v>
      </c>
      <c r="C239">
        <v>2001</v>
      </c>
      <c r="D239">
        <v>86605.022759999993</v>
      </c>
      <c r="E239">
        <v>53814</v>
      </c>
      <c r="F239" t="str">
        <v>53,814 mi.</v>
      </c>
      <c r="G239" t="str">
        <v>Gasoline</v>
      </c>
      <c r="H239" t="str">
        <v>326.0HP 5.4L 12 Cylinder Engine Gasoline Fuel</v>
      </c>
      <c r="I239" t="str">
        <v>5-Speed A/T</v>
      </c>
      <c r="J239" t="str">
        <v>Gray</v>
      </c>
      <c r="K239" t="str">
        <v>Gray</v>
      </c>
      <c r="L239">
        <v>0</v>
      </c>
      <c r="M239">
        <v>0</v>
      </c>
      <c r="N239">
        <v>0</v>
      </c>
      <c r="O239" t="str">
        <v>$11,800</v>
      </c>
      <c r="P239">
        <v>10148</v>
      </c>
      <c r="Q239">
        <v>11800</v>
      </c>
      <c r="R239">
        <v>326</v>
      </c>
      <c r="S239">
        <v>5.4</v>
      </c>
      <c r="T239">
        <v>0</v>
      </c>
    </row>
    <row r="240" spans="1:20" x14ac:dyDescent="0.25">
      <c r="A240" t="str">
        <v>BMW</v>
      </c>
      <c r="B240" t="str">
        <v>ALPINA B7 Base</v>
      </c>
      <c r="C240">
        <v>2015</v>
      </c>
      <c r="D240">
        <v>138403.24</v>
      </c>
      <c r="E240">
        <v>86000</v>
      </c>
      <c r="F240" t="str">
        <v>86,000 mi.</v>
      </c>
      <c r="G240" t="str">
        <v>Gasoline</v>
      </c>
      <c r="H240" t="str">
        <v>540.0HP 4.4L 8 Cylinder Engine Gasoline Fuel</v>
      </c>
      <c r="I240" t="str">
        <v>8-Speed A/T</v>
      </c>
      <c r="J240" t="str">
        <v>Black</v>
      </c>
      <c r="K240" t="str">
        <v>White</v>
      </c>
      <c r="L240" t="str">
        <v>At least 1 accident or damage reported</v>
      </c>
      <c r="M240">
        <v>1</v>
      </c>
      <c r="N240" t="str">
        <v>Yes</v>
      </c>
      <c r="O240" t="str">
        <v>$29,000</v>
      </c>
      <c r="P240">
        <v>24940</v>
      </c>
      <c r="Q240">
        <v>29000</v>
      </c>
      <c r="R240">
        <v>540</v>
      </c>
      <c r="S240">
        <v>4.4000000000000004</v>
      </c>
      <c r="T240">
        <v>0</v>
      </c>
    </row>
    <row r="241" spans="1:20" x14ac:dyDescent="0.25">
      <c r="A241" t="str">
        <v>BMW</v>
      </c>
      <c r="B241" t="str">
        <v>i8 Base</v>
      </c>
      <c r="C241">
        <v>2015</v>
      </c>
      <c r="D241">
        <v>82076.34</v>
      </c>
      <c r="E241">
        <v>51000</v>
      </c>
      <c r="F241" t="str">
        <v>51,000 mi.</v>
      </c>
      <c r="G241" t="str">
        <v>Plug-In Hybrid</v>
      </c>
      <c r="H241" t="str">
        <v>357.0HP 1.5L 3 Cylinder Engine Plug-In Electric/Gas</v>
      </c>
      <c r="I241" t="str">
        <v>Transmission w/Dual Shift Mode</v>
      </c>
      <c r="J241" t="str">
        <v>Gray</v>
      </c>
      <c r="K241" t="str">
        <v>Brown</v>
      </c>
      <c r="L241" t="str">
        <v>None reported</v>
      </c>
      <c r="M241">
        <v>0</v>
      </c>
      <c r="N241" t="str">
        <v>Yes</v>
      </c>
      <c r="O241" t="str">
        <v>$53,000</v>
      </c>
      <c r="P241">
        <v>45580</v>
      </c>
      <c r="Q241">
        <v>53000</v>
      </c>
      <c r="R241">
        <v>357</v>
      </c>
      <c r="S241">
        <v>1.5</v>
      </c>
      <c r="T241">
        <v>0</v>
      </c>
    </row>
    <row r="242" spans="1:20" x14ac:dyDescent="0.25">
      <c r="A242" t="str">
        <v>BMW</v>
      </c>
      <c r="B242" t="str">
        <v>330 i</v>
      </c>
      <c r="C242">
        <v>2017</v>
      </c>
      <c r="D242">
        <v>134054.80332000001</v>
      </c>
      <c r="E242">
        <v>83298</v>
      </c>
      <c r="F242" t="str">
        <v>83,298 mi.</v>
      </c>
      <c r="G242" t="str">
        <v>Gasoline</v>
      </c>
      <c r="H242" t="str">
        <v>248.0HP 2.0L 4 Cylinder Engine Gasoline Fuel</v>
      </c>
      <c r="I242" t="str">
        <v>A/T</v>
      </c>
      <c r="J242" t="str">
        <v>Black</v>
      </c>
      <c r="K242" t="str">
        <v>Black</v>
      </c>
      <c r="L242" t="str">
        <v>None reported</v>
      </c>
      <c r="M242">
        <v>0</v>
      </c>
      <c r="N242" t="str">
        <v>Yes</v>
      </c>
      <c r="O242" t="str">
        <v>$18,300</v>
      </c>
      <c r="P242">
        <v>15738</v>
      </c>
      <c r="Q242">
        <v>18300</v>
      </c>
      <c r="R242">
        <v>248</v>
      </c>
      <c r="S242">
        <v>2</v>
      </c>
      <c r="T242">
        <v>0</v>
      </c>
    </row>
    <row r="243" spans="1:20" x14ac:dyDescent="0.25">
      <c r="A243" t="str">
        <v>BMW</v>
      </c>
      <c r="B243" t="str">
        <v>840 i xDrive</v>
      </c>
      <c r="C243">
        <v>2024</v>
      </c>
      <c r="D243">
        <v>2414.0099999999998</v>
      </c>
      <c r="E243">
        <v>1500</v>
      </c>
      <c r="F243" t="str">
        <v>1,500 mi.</v>
      </c>
      <c r="G243" t="str">
        <v>Gasoline</v>
      </c>
      <c r="H243" t="str">
        <v>335.0HP 3.0L Straight 6 Cylinder Engine Gasoline Fuel</v>
      </c>
      <c r="I243" t="str">
        <v>A/T</v>
      </c>
      <c r="J243" t="str">
        <v>Gray</v>
      </c>
      <c r="K243" t="str">
        <v>Brown</v>
      </c>
      <c r="L243" t="str">
        <v>None reported</v>
      </c>
      <c r="M243">
        <v>0</v>
      </c>
      <c r="N243" t="str">
        <v>Yes</v>
      </c>
      <c r="O243" t="str">
        <v>$90,000</v>
      </c>
      <c r="P243">
        <v>77400</v>
      </c>
      <c r="Q243">
        <v>90000</v>
      </c>
      <c r="R243">
        <v>335</v>
      </c>
      <c r="S243">
        <v>3</v>
      </c>
      <c r="T243">
        <v>0</v>
      </c>
    </row>
    <row r="244" spans="1:20" x14ac:dyDescent="0.25">
      <c r="A244" t="str">
        <v>BMW</v>
      </c>
      <c r="B244" t="str">
        <v>M5 Base</v>
      </c>
      <c r="C244">
        <v>2021</v>
      </c>
      <c r="D244">
        <v>21323.755000000001</v>
      </c>
      <c r="E244">
        <v>13250</v>
      </c>
      <c r="F244" t="str">
        <v>13,250 mi.</v>
      </c>
      <c r="G244" t="str">
        <v>Gasoline</v>
      </c>
      <c r="H244" t="str">
        <v>4.4L V8 32V GDI DOHC Twin Turbo</v>
      </c>
      <c r="I244" t="str">
        <v>8-Speed Automatic</v>
      </c>
      <c r="J244" t="str">
        <v>Alpine White</v>
      </c>
      <c r="K244" t="str">
        <v>Aragon Brown</v>
      </c>
      <c r="L244" t="str">
        <v>None reported</v>
      </c>
      <c r="M244">
        <v>0</v>
      </c>
      <c r="N244">
        <v>0</v>
      </c>
      <c r="O244" t="str">
        <v>$86,900</v>
      </c>
      <c r="P244">
        <v>74734</v>
      </c>
      <c r="Q244">
        <v>86900</v>
      </c>
      <c r="R244" t="e">
        <v>#VALUE!</v>
      </c>
      <c r="S244" t="e">
        <v>#VALUE!</v>
      </c>
      <c r="T244">
        <v>0</v>
      </c>
    </row>
    <row r="245" spans="1:20" x14ac:dyDescent="0.25">
      <c r="A245" t="str">
        <v>BMW</v>
      </c>
      <c r="B245" t="str">
        <v>ALPINA B7 ALPINA B7 xDrive</v>
      </c>
      <c r="C245">
        <v>2020</v>
      </c>
      <c r="D245">
        <v>24296.205979999999</v>
      </c>
      <c r="E245">
        <v>15097</v>
      </c>
      <c r="F245" t="str">
        <v>15,097 mi.</v>
      </c>
      <c r="G245" t="str">
        <v>Gasoline</v>
      </c>
      <c r="H245" t="str">
        <v>4.4 Liter Twin Turbo</v>
      </c>
      <c r="I245" t="str">
        <v>Automatic</v>
      </c>
      <c r="J245" t="str">
        <v>Frozen Dark Silver Metallic</v>
      </c>
      <c r="K245" t="str">
        <v>Black</v>
      </c>
      <c r="L245" t="str">
        <v>None reported</v>
      </c>
      <c r="M245">
        <v>0</v>
      </c>
      <c r="N245">
        <v>0</v>
      </c>
      <c r="O245" t="str">
        <v>$99,998</v>
      </c>
      <c r="P245">
        <v>85998.28</v>
      </c>
      <c r="Q245">
        <v>99998</v>
      </c>
      <c r="R245" t="e">
        <v>#VALUE!</v>
      </c>
      <c r="S245">
        <v>4.4000000000000004</v>
      </c>
      <c r="T245">
        <v>0</v>
      </c>
    </row>
    <row r="246" spans="1:20" x14ac:dyDescent="0.25">
      <c r="A246" t="str">
        <v>BMW</v>
      </c>
      <c r="B246" t="str">
        <v>228 Gran Coupe i xDrive</v>
      </c>
      <c r="C246">
        <v>2020</v>
      </c>
      <c r="D246">
        <v>16778.97884</v>
      </c>
      <c r="E246">
        <v>10426</v>
      </c>
      <c r="F246" t="str">
        <v>10,426 mi.</v>
      </c>
      <c r="G246" t="str">
        <v>Gasoline</v>
      </c>
      <c r="H246" t="str">
        <v>2.0 Liter Turbo</v>
      </c>
      <c r="I246" t="str">
        <v>Automatic</v>
      </c>
      <c r="J246" t="str">
        <v>Black Sapphire Metallic</v>
      </c>
      <c r="K246" t="str">
        <v>Oyster/Black</v>
      </c>
      <c r="L246" t="str">
        <v>None reported</v>
      </c>
      <c r="M246">
        <v>0</v>
      </c>
      <c r="N246">
        <v>0</v>
      </c>
      <c r="O246" t="str">
        <v>$30,798</v>
      </c>
      <c r="P246">
        <v>26486.28</v>
      </c>
      <c r="Q246">
        <v>30798</v>
      </c>
      <c r="R246" t="e">
        <v>#VALUE!</v>
      </c>
      <c r="S246">
        <v>2</v>
      </c>
      <c r="T246">
        <v>0</v>
      </c>
    </row>
    <row r="247" spans="1:20" x14ac:dyDescent="0.25">
      <c r="A247" t="str">
        <v>BMW</v>
      </c>
      <c r="B247" t="str">
        <v>M6 Gran Coupe Base</v>
      </c>
      <c r="C247">
        <v>2017</v>
      </c>
      <c r="D247">
        <v>45005.193099999997</v>
      </c>
      <c r="E247">
        <v>27965</v>
      </c>
      <c r="F247" t="str">
        <v>27,965 mi.</v>
      </c>
      <c r="G247" t="str">
        <v>Gasoline</v>
      </c>
      <c r="H247" t="str">
        <v>560.0HP 4.4L 8 Cylinder Engine Gasoline Fuel</v>
      </c>
      <c r="I247" t="str">
        <v>7-Speed A/T</v>
      </c>
      <c r="J247" t="str">
        <v>Green</v>
      </c>
      <c r="K247" t="str">
        <v>Black</v>
      </c>
      <c r="L247" t="str">
        <v>None reported</v>
      </c>
      <c r="M247">
        <v>0</v>
      </c>
      <c r="N247" t="str">
        <v>Yes</v>
      </c>
      <c r="O247" t="str">
        <v>$58,000</v>
      </c>
      <c r="P247">
        <v>49880</v>
      </c>
      <c r="Q247">
        <v>58000</v>
      </c>
      <c r="R247">
        <v>560</v>
      </c>
      <c r="S247">
        <v>4.4000000000000004</v>
      </c>
      <c r="T247">
        <v>0</v>
      </c>
    </row>
    <row r="248" spans="1:20" x14ac:dyDescent="0.25">
      <c r="A248" t="str">
        <v>BMW</v>
      </c>
      <c r="B248" t="str">
        <v>X5 xDrive35i</v>
      </c>
      <c r="C248">
        <v>2018</v>
      </c>
      <c r="D248">
        <v>77248.319999999992</v>
      </c>
      <c r="E248">
        <v>48000</v>
      </c>
      <c r="F248" t="str">
        <v>48,000 mi.</v>
      </c>
      <c r="G248" t="str">
        <v>Gasoline</v>
      </c>
      <c r="H248" t="str">
        <v>300.0HP 3.0L Straight 6 Cylinder Engine Gasoline Fuel</v>
      </c>
      <c r="I248" t="str">
        <v>8-Speed A/T</v>
      </c>
      <c r="J248" t="str">
        <v>Black</v>
      </c>
      <c r="K248" t="str">
        <v>Black</v>
      </c>
      <c r="L248" t="str">
        <v>None reported</v>
      </c>
      <c r="M248">
        <v>0</v>
      </c>
      <c r="N248" t="str">
        <v>Yes</v>
      </c>
      <c r="O248" t="str">
        <v>$32,000</v>
      </c>
      <c r="P248">
        <v>27520</v>
      </c>
      <c r="Q248">
        <v>32000</v>
      </c>
      <c r="R248">
        <v>300</v>
      </c>
      <c r="S248">
        <v>3</v>
      </c>
      <c r="T248">
        <v>0</v>
      </c>
    </row>
    <row r="249" spans="1:20" x14ac:dyDescent="0.25">
      <c r="A249" t="str">
        <v>BMW</v>
      </c>
      <c r="B249" t="str">
        <v>X5 xDrive40i</v>
      </c>
      <c r="C249">
        <v>2020</v>
      </c>
      <c r="D249">
        <v>8917.3529400000007</v>
      </c>
      <c r="E249">
        <v>5541</v>
      </c>
      <c r="F249" t="str">
        <v>5,541 mi.</v>
      </c>
      <c r="G249" t="str">
        <v>Gasoline</v>
      </c>
      <c r="H249" t="str">
        <v>3.0 Liter Turbo</v>
      </c>
      <c r="I249" t="str">
        <v>Automatic</v>
      </c>
      <c r="J249" t="str">
        <v>White</v>
      </c>
      <c r="K249" t="str">
        <v>Black</v>
      </c>
      <c r="L249" t="str">
        <v>None reported</v>
      </c>
      <c r="M249">
        <v>0</v>
      </c>
      <c r="N249">
        <v>0</v>
      </c>
      <c r="O249" t="str">
        <v>$56,598</v>
      </c>
      <c r="P249">
        <v>48674.28</v>
      </c>
      <c r="Q249">
        <v>56598</v>
      </c>
      <c r="R249" t="e">
        <v>#VALUE!</v>
      </c>
      <c r="S249">
        <v>3</v>
      </c>
      <c r="T249">
        <v>0</v>
      </c>
    </row>
    <row r="250" spans="1:20" x14ac:dyDescent="0.25">
      <c r="A250" t="str">
        <v>BMW</v>
      </c>
      <c r="B250" t="str">
        <v>X5 xDrive40e</v>
      </c>
      <c r="C250">
        <v>2016</v>
      </c>
      <c r="D250">
        <v>147734.19331999999</v>
      </c>
      <c r="E250">
        <v>91798</v>
      </c>
      <c r="F250" t="str">
        <v>91,798 mi.</v>
      </c>
      <c r="G250" t="str">
        <v>Hybrid</v>
      </c>
      <c r="H250" t="str">
        <v>Electric</v>
      </c>
      <c r="I250" t="str">
        <v>Automatic</v>
      </c>
      <c r="J250" t="str">
        <v>Alpine White</v>
      </c>
      <c r="K250" t="str">
        <v>Black</v>
      </c>
      <c r="L250" t="str">
        <v>None reported</v>
      </c>
      <c r="M250">
        <v>0</v>
      </c>
      <c r="N250">
        <v>0</v>
      </c>
      <c r="O250" t="str">
        <v>$22,998</v>
      </c>
      <c r="P250">
        <v>19778.28</v>
      </c>
      <c r="Q250">
        <v>22998</v>
      </c>
      <c r="R250" t="e">
        <v>#VALUE!</v>
      </c>
      <c r="S250" t="e">
        <v>#VALUE!</v>
      </c>
      <c r="T250">
        <v>0</v>
      </c>
    </row>
    <row r="251" spans="1:20" x14ac:dyDescent="0.25">
      <c r="A251" t="str">
        <v>BMW</v>
      </c>
      <c r="B251" t="str">
        <v>335 is</v>
      </c>
      <c r="C251">
        <v>2011</v>
      </c>
      <c r="D251">
        <v>131965.88</v>
      </c>
      <c r="E251">
        <v>82000</v>
      </c>
      <c r="F251" t="str">
        <v>82,000 mi.</v>
      </c>
      <c r="G251" t="str">
        <v>Gasoline</v>
      </c>
      <c r="H251" t="str">
        <v>320.0HP 3.0L Straight 6 Cylinder Engine Gasoline Fuel</v>
      </c>
      <c r="I251" t="str">
        <v>7-Speed A/T</v>
      </c>
      <c r="J251" t="str">
        <v>Gray</v>
      </c>
      <c r="K251" t="str">
        <v>Black</v>
      </c>
      <c r="L251" t="str">
        <v>At least 1 accident or damage reported</v>
      </c>
      <c r="M251">
        <v>1</v>
      </c>
      <c r="N251" t="str">
        <v>Yes</v>
      </c>
      <c r="O251" t="str">
        <v>$20,000</v>
      </c>
      <c r="P251">
        <v>17200</v>
      </c>
      <c r="Q251">
        <v>20000</v>
      </c>
      <c r="R251">
        <v>320</v>
      </c>
      <c r="S251">
        <v>3</v>
      </c>
      <c r="T251">
        <v>0</v>
      </c>
    </row>
    <row r="252" spans="1:20" x14ac:dyDescent="0.25">
      <c r="A252" t="str">
        <v>BMW</v>
      </c>
      <c r="B252" t="str">
        <v>M240 i</v>
      </c>
      <c r="C252">
        <v>2017</v>
      </c>
      <c r="D252">
        <v>59706.514000000003</v>
      </c>
      <c r="E252">
        <v>37100</v>
      </c>
      <c r="F252" t="str">
        <v>37,100 mi.</v>
      </c>
      <c r="G252" t="str">
        <v>Gasoline</v>
      </c>
      <c r="H252" t="str">
        <v>335.0HP 3.0L Straight 6 Cylinder Engine Gasoline Fuel</v>
      </c>
      <c r="I252" t="str">
        <v>8-Speed A/T</v>
      </c>
      <c r="J252" t="str">
        <v>White</v>
      </c>
      <c r="K252" t="str">
        <v>Black</v>
      </c>
      <c r="L252" t="str">
        <v>At least 1 accident or damage reported</v>
      </c>
      <c r="M252">
        <v>1</v>
      </c>
      <c r="N252" t="str">
        <v>Yes</v>
      </c>
      <c r="O252" t="str">
        <v>$26,125</v>
      </c>
      <c r="P252">
        <v>22467.5</v>
      </c>
      <c r="Q252">
        <v>26125</v>
      </c>
      <c r="R252">
        <v>335</v>
      </c>
      <c r="S252">
        <v>3</v>
      </c>
      <c r="T252">
        <v>0</v>
      </c>
    </row>
    <row r="253" spans="1:20" x14ac:dyDescent="0.25">
      <c r="A253" t="str">
        <v>BMW</v>
      </c>
      <c r="B253" t="str">
        <v>335 i xDrive</v>
      </c>
      <c r="C253">
        <v>2009</v>
      </c>
      <c r="D253">
        <v>112273.99576000001</v>
      </c>
      <c r="E253">
        <v>69764</v>
      </c>
      <c r="F253" t="str">
        <v>69,764 mi.</v>
      </c>
      <c r="G253" t="str">
        <v>Gasoline</v>
      </c>
      <c r="H253" t="str">
        <v>300.0HP 3.0L Straight 6 Cylinder Engine Gasoline Fuel</v>
      </c>
      <c r="I253" t="str">
        <v>6-Speed M/T</v>
      </c>
      <c r="J253" t="str">
        <v>Black</v>
      </c>
      <c r="K253" t="str">
        <v>Black</v>
      </c>
      <c r="L253" t="str">
        <v>None reported</v>
      </c>
      <c r="M253">
        <v>0</v>
      </c>
      <c r="N253" t="str">
        <v>Yes</v>
      </c>
      <c r="O253" t="str">
        <v>$19,500</v>
      </c>
      <c r="P253">
        <v>16770</v>
      </c>
      <c r="Q253">
        <v>19500</v>
      </c>
      <c r="R253">
        <v>300</v>
      </c>
      <c r="S253">
        <v>3</v>
      </c>
      <c r="T253">
        <v>0</v>
      </c>
    </row>
    <row r="254" spans="1:20" x14ac:dyDescent="0.25">
      <c r="A254" t="str">
        <v>BMW</v>
      </c>
      <c r="B254" t="str">
        <v>M3 Competition</v>
      </c>
      <c r="C254">
        <v>2021</v>
      </c>
      <c r="D254">
        <v>53912.89</v>
      </c>
      <c r="E254">
        <v>33500</v>
      </c>
      <c r="F254" t="str">
        <v>33,500 mi.</v>
      </c>
      <c r="G254" t="str">
        <v>Gasoline</v>
      </c>
      <c r="H254" t="str">
        <v>503.0HP 3.0L Straight 6 Cylinder Engine Gasoline Fuel</v>
      </c>
      <c r="I254" t="str">
        <v>8-Speed A/T</v>
      </c>
      <c r="J254" t="str">
        <v>Gray</v>
      </c>
      <c r="K254" t="str">
        <v>Black</v>
      </c>
      <c r="L254" t="str">
        <v>None reported</v>
      </c>
      <c r="M254">
        <v>0</v>
      </c>
      <c r="N254" t="str">
        <v>Yes</v>
      </c>
      <c r="O254" t="str">
        <v>$71,000</v>
      </c>
      <c r="P254">
        <v>61060</v>
      </c>
      <c r="Q254">
        <v>71000</v>
      </c>
      <c r="R254">
        <v>503</v>
      </c>
      <c r="S254">
        <v>3</v>
      </c>
      <c r="T254">
        <v>0</v>
      </c>
    </row>
    <row r="255" spans="1:20" x14ac:dyDescent="0.25">
      <c r="A255" t="str">
        <v>BMW</v>
      </c>
      <c r="B255" t="str">
        <v>435 i</v>
      </c>
      <c r="C255">
        <v>2014</v>
      </c>
      <c r="D255">
        <v>203581.51</v>
      </c>
      <c r="E255">
        <v>126500</v>
      </c>
      <c r="F255" t="str">
        <v>126,500 mi.</v>
      </c>
      <c r="G255" t="str">
        <v>Gasoline</v>
      </c>
      <c r="H255" t="str">
        <v>300.0HP 3.0L Straight 6 Cylinder Engine Gasoline Fuel</v>
      </c>
      <c r="I255" t="str">
        <v>A/T</v>
      </c>
      <c r="J255" t="str">
        <v>White</v>
      </c>
      <c r="K255" t="str">
        <v>Black</v>
      </c>
      <c r="L255" t="str">
        <v>None reported</v>
      </c>
      <c r="M255">
        <v>0</v>
      </c>
      <c r="N255" t="str">
        <v>Yes</v>
      </c>
      <c r="O255" t="str">
        <v>$15,000</v>
      </c>
      <c r="P255">
        <v>12900</v>
      </c>
      <c r="Q255">
        <v>15000</v>
      </c>
      <c r="R255">
        <v>300</v>
      </c>
      <c r="S255">
        <v>3</v>
      </c>
      <c r="T255">
        <v>0</v>
      </c>
    </row>
    <row r="256" spans="1:20" x14ac:dyDescent="0.25">
      <c r="A256" t="str">
        <v>BMW</v>
      </c>
      <c r="B256" t="str">
        <v>X5 xDrive40i</v>
      </c>
      <c r="C256">
        <v>2020</v>
      </c>
      <c r="D256">
        <v>7853.5792000000001</v>
      </c>
      <c r="E256">
        <v>4880</v>
      </c>
      <c r="F256" t="str">
        <v>4,880 mi.</v>
      </c>
      <c r="G256" t="str">
        <v>Gasoline</v>
      </c>
      <c r="H256" t="str">
        <v>3.0 Liter Turbo</v>
      </c>
      <c r="I256" t="str">
        <v>Automatic</v>
      </c>
      <c r="J256" t="str">
        <v>White</v>
      </c>
      <c r="K256" t="str">
        <v>Black</v>
      </c>
      <c r="L256" t="str">
        <v>None reported</v>
      </c>
      <c r="M256">
        <v>0</v>
      </c>
      <c r="N256">
        <v>0</v>
      </c>
      <c r="O256" t="str">
        <v>$57,998</v>
      </c>
      <c r="P256">
        <v>49878.28</v>
      </c>
      <c r="Q256">
        <v>57998</v>
      </c>
      <c r="R256" t="e">
        <v>#VALUE!</v>
      </c>
      <c r="S256">
        <v>3</v>
      </c>
      <c r="T256">
        <v>0</v>
      </c>
    </row>
    <row r="257" spans="1:20" x14ac:dyDescent="0.25">
      <c r="A257" t="str">
        <v>BMW</v>
      </c>
      <c r="B257" t="str">
        <v>X5 xDrive35i</v>
      </c>
      <c r="C257">
        <v>2017</v>
      </c>
      <c r="D257">
        <v>169141.63399999999</v>
      </c>
      <c r="E257">
        <v>105100</v>
      </c>
      <c r="F257" t="str">
        <v>105,100 mi.</v>
      </c>
      <c r="G257" t="str">
        <v>Gasoline</v>
      </c>
      <c r="H257" t="str">
        <v>300.0HP 3.0L Straight 6 Cylinder Engine Gasoline Fuel</v>
      </c>
      <c r="I257" t="str">
        <v>8-Speed A/T</v>
      </c>
      <c r="J257" t="str">
        <v>Gray</v>
      </c>
      <c r="K257" t="str">
        <v>Black</v>
      </c>
      <c r="L257" t="str">
        <v>At least 1 accident or damage reported</v>
      </c>
      <c r="M257">
        <v>1</v>
      </c>
      <c r="N257" t="str">
        <v>Yes</v>
      </c>
      <c r="O257" t="str">
        <v>$23,300</v>
      </c>
      <c r="P257">
        <v>20038</v>
      </c>
      <c r="Q257">
        <v>23300</v>
      </c>
      <c r="R257">
        <v>300</v>
      </c>
      <c r="S257">
        <v>3</v>
      </c>
      <c r="T257">
        <v>0</v>
      </c>
    </row>
    <row r="258" spans="1:20" x14ac:dyDescent="0.25">
      <c r="A258" t="str">
        <v>BMW</v>
      </c>
      <c r="B258" t="str">
        <v>335 i</v>
      </c>
      <c r="C258">
        <v>2009</v>
      </c>
      <c r="D258">
        <v>83658.321219999998</v>
      </c>
      <c r="E258">
        <v>51983</v>
      </c>
      <c r="F258" t="str">
        <v>51,983 mi.</v>
      </c>
      <c r="G258" t="str">
        <v>Gasoline</v>
      </c>
      <c r="H258" t="str">
        <v>300.0HP 3.0L Straight 6 Cylinder Engine Gasoline Fuel</v>
      </c>
      <c r="I258" t="str">
        <v>6-Speed M/T</v>
      </c>
      <c r="J258" t="str">
        <v>Gray</v>
      </c>
      <c r="K258" t="str">
        <v>White</v>
      </c>
      <c r="L258" t="str">
        <v>None reported</v>
      </c>
      <c r="M258">
        <v>0</v>
      </c>
      <c r="N258" t="str">
        <v>Yes</v>
      </c>
      <c r="O258" t="str">
        <v>$19,999</v>
      </c>
      <c r="P258">
        <v>17199.14</v>
      </c>
      <c r="Q258">
        <v>19999</v>
      </c>
      <c r="R258">
        <v>300</v>
      </c>
      <c r="S258">
        <v>3</v>
      </c>
      <c r="T258">
        <v>0</v>
      </c>
    </row>
    <row r="259" spans="1:20" x14ac:dyDescent="0.25">
      <c r="A259" t="str">
        <v>BMW</v>
      </c>
      <c r="B259" t="str">
        <v>550 i xDrive</v>
      </c>
      <c r="C259">
        <v>2012</v>
      </c>
      <c r="D259">
        <v>110239.79</v>
      </c>
      <c r="E259">
        <v>68500</v>
      </c>
      <c r="F259" t="str">
        <v>68,500 mi.</v>
      </c>
      <c r="G259" t="str">
        <v>Gasoline</v>
      </c>
      <c r="H259" t="str">
        <v>400.0HP 4.4L 8 Cylinder Engine Gasoline Fuel</v>
      </c>
      <c r="I259" t="str">
        <v>Transmission w/Dual Shift Mode</v>
      </c>
      <c r="J259" t="str">
        <v>Black</v>
      </c>
      <c r="K259" t="str">
        <v>Black</v>
      </c>
      <c r="L259" t="str">
        <v>None reported</v>
      </c>
      <c r="M259">
        <v>0</v>
      </c>
      <c r="N259" t="str">
        <v>Yes</v>
      </c>
      <c r="O259" t="str">
        <v>$17,800</v>
      </c>
      <c r="P259">
        <v>15308</v>
      </c>
      <c r="Q259">
        <v>17800</v>
      </c>
      <c r="R259">
        <v>400</v>
      </c>
      <c r="S259">
        <v>4.4000000000000004</v>
      </c>
      <c r="T259">
        <v>0</v>
      </c>
    </row>
    <row r="260" spans="1:20" x14ac:dyDescent="0.25">
      <c r="A260" t="str">
        <v>BMW</v>
      </c>
      <c r="B260" t="str">
        <v>M5 Base</v>
      </c>
      <c r="C260">
        <v>2015</v>
      </c>
      <c r="D260">
        <v>53108.22</v>
      </c>
      <c r="E260">
        <v>33000</v>
      </c>
      <c r="F260" t="str">
        <v>33,000 mi.</v>
      </c>
      <c r="G260" t="str">
        <v>Gasoline</v>
      </c>
      <c r="H260" t="str">
        <v>560.0HP 4.4L 8 Cylinder Engine Gasoline Fuel</v>
      </c>
      <c r="I260" t="str">
        <v>7-Speed A/T</v>
      </c>
      <c r="J260" t="str">
        <v>Gray</v>
      </c>
      <c r="K260" t="str">
        <v>Black</v>
      </c>
      <c r="L260" t="str">
        <v>None reported</v>
      </c>
      <c r="M260">
        <v>0</v>
      </c>
      <c r="N260" t="str">
        <v>Yes</v>
      </c>
      <c r="O260" t="str">
        <v>$65,000</v>
      </c>
      <c r="P260">
        <v>55900</v>
      </c>
      <c r="Q260">
        <v>65000</v>
      </c>
      <c r="R260">
        <v>560</v>
      </c>
      <c r="S260">
        <v>4.4000000000000004</v>
      </c>
      <c r="T260">
        <v>0</v>
      </c>
    </row>
    <row r="261" spans="1:20" x14ac:dyDescent="0.25">
      <c r="A261" t="str">
        <v>BMW</v>
      </c>
      <c r="B261" t="str">
        <v>528 i</v>
      </c>
      <c r="C261">
        <v>2015</v>
      </c>
      <c r="D261">
        <v>178636.74</v>
      </c>
      <c r="E261">
        <v>111000</v>
      </c>
      <c r="F261" t="str">
        <v>111,000 mi.</v>
      </c>
      <c r="G261" t="str">
        <v>Gasoline</v>
      </c>
      <c r="H261" t="str">
        <v>240.0HP 2.0L 4 Cylinder Engine Gasoline Fuel</v>
      </c>
      <c r="I261" t="str">
        <v>8-Speed A/T</v>
      </c>
      <c r="J261" t="str">
        <v>Gray</v>
      </c>
      <c r="K261" t="str">
        <v>â€“</v>
      </c>
      <c r="L261" t="str">
        <v>At least 1 accident or damage reported</v>
      </c>
      <c r="M261">
        <v>1</v>
      </c>
      <c r="N261" t="str">
        <v>Yes</v>
      </c>
      <c r="O261" t="str">
        <v>$15,000</v>
      </c>
      <c r="P261">
        <v>12900</v>
      </c>
      <c r="Q261">
        <v>15000</v>
      </c>
      <c r="R261">
        <v>240</v>
      </c>
      <c r="S261">
        <v>2</v>
      </c>
      <c r="T261">
        <v>0</v>
      </c>
    </row>
    <row r="262" spans="1:20" x14ac:dyDescent="0.25">
      <c r="A262" t="str">
        <v>BMW</v>
      </c>
      <c r="B262" t="str">
        <v>335 i xDrive</v>
      </c>
      <c r="C262">
        <v>2012</v>
      </c>
      <c r="D262">
        <v>247194.62400000001</v>
      </c>
      <c r="E262">
        <v>153600</v>
      </c>
      <c r="F262" t="str">
        <v>153,600 mi.</v>
      </c>
      <c r="G262" t="str">
        <v>Gasoline</v>
      </c>
      <c r="H262" t="str">
        <v>300.0HP 3.0L Straight 6 Cylinder Engine Gasoline Fuel</v>
      </c>
      <c r="I262" t="str">
        <v>6-Speed M/T</v>
      </c>
      <c r="J262" t="str">
        <v>Black</v>
      </c>
      <c r="K262" t="str">
        <v>Black</v>
      </c>
      <c r="L262" t="str">
        <v>None reported</v>
      </c>
      <c r="M262">
        <v>0</v>
      </c>
      <c r="N262" t="str">
        <v>Yes</v>
      </c>
      <c r="O262" t="str">
        <v>$17,500</v>
      </c>
      <c r="P262">
        <v>15050</v>
      </c>
      <c r="Q262">
        <v>17500</v>
      </c>
      <c r="R262">
        <v>300</v>
      </c>
      <c r="S262">
        <v>3</v>
      </c>
      <c r="T262">
        <v>0</v>
      </c>
    </row>
    <row r="263" spans="1:20" x14ac:dyDescent="0.25">
      <c r="A263" t="str">
        <v>BMW</v>
      </c>
      <c r="B263" t="str">
        <v>M3 Base</v>
      </c>
      <c r="C263">
        <v>2016</v>
      </c>
      <c r="D263">
        <v>90501.234899999996</v>
      </c>
      <c r="E263">
        <v>56235</v>
      </c>
      <c r="F263" t="str">
        <v>56,235 mi.</v>
      </c>
      <c r="G263" t="str">
        <v>Gasoline</v>
      </c>
      <c r="H263" t="str">
        <v>425.0HP 3.0L Straight 6 Cylinder Engine Gasoline Fuel</v>
      </c>
      <c r="I263" t="str">
        <v>6-Speed M/T</v>
      </c>
      <c r="J263" t="str">
        <v>Orange</v>
      </c>
      <c r="K263" t="str">
        <v>Orange</v>
      </c>
      <c r="L263" t="str">
        <v>None reported</v>
      </c>
      <c r="M263">
        <v>0</v>
      </c>
      <c r="N263" t="str">
        <v>Yes</v>
      </c>
      <c r="O263" t="str">
        <v>$50,500</v>
      </c>
      <c r="P263">
        <v>43430</v>
      </c>
      <c r="Q263">
        <v>50500</v>
      </c>
      <c r="R263">
        <v>425</v>
      </c>
      <c r="S263">
        <v>3</v>
      </c>
      <c r="T263">
        <v>0</v>
      </c>
    </row>
    <row r="264" spans="1:20" x14ac:dyDescent="0.25">
      <c r="A264" t="str">
        <v>BMW</v>
      </c>
      <c r="B264" t="str">
        <v>X5 PHEV xDrive45e</v>
      </c>
      <c r="C264">
        <v>2023</v>
      </c>
      <c r="D264">
        <v>25324.574239999998</v>
      </c>
      <c r="E264">
        <v>15736</v>
      </c>
      <c r="F264" t="str">
        <v>15,736 mi.</v>
      </c>
      <c r="G264" t="str">
        <v>Plug-In Hybrid</v>
      </c>
      <c r="H264" t="str">
        <v>389.0HP 3.0L Straight 6 Cylinder Engine Plug-In Electric/Gas</v>
      </c>
      <c r="I264" t="str">
        <v>8-Speed A/T</v>
      </c>
      <c r="J264" t="str">
        <v>Blue</v>
      </c>
      <c r="K264" t="str">
        <v>Brown</v>
      </c>
      <c r="L264" t="str">
        <v>None reported</v>
      </c>
      <c r="M264">
        <v>0</v>
      </c>
      <c r="N264" t="str">
        <v>Yes</v>
      </c>
      <c r="O264" t="str">
        <v>$67,900</v>
      </c>
      <c r="P264">
        <v>58394</v>
      </c>
      <c r="Q264">
        <v>67900</v>
      </c>
      <c r="R264">
        <v>389</v>
      </c>
      <c r="S264">
        <v>3</v>
      </c>
      <c r="T264">
        <v>0</v>
      </c>
    </row>
    <row r="265" spans="1:20" x14ac:dyDescent="0.25">
      <c r="A265" t="str">
        <v>BMW</v>
      </c>
      <c r="B265" t="str">
        <v>328 i</v>
      </c>
      <c r="C265">
        <v>2013</v>
      </c>
      <c r="D265">
        <v>199558.16</v>
      </c>
      <c r="E265">
        <v>124000</v>
      </c>
      <c r="F265" t="str">
        <v>124,000 mi.</v>
      </c>
      <c r="G265" t="str">
        <v>Gasoline</v>
      </c>
      <c r="H265" t="str">
        <v>230.0HP 3.0L Straight 6 Cylinder Engine Gasoline Fuel</v>
      </c>
      <c r="I265" t="str">
        <v>A/T</v>
      </c>
      <c r="J265" t="str">
        <v>White</v>
      </c>
      <c r="K265" t="str">
        <v>Beige</v>
      </c>
      <c r="L265" t="str">
        <v>None reported</v>
      </c>
      <c r="M265">
        <v>0</v>
      </c>
      <c r="N265" t="str">
        <v>Yes</v>
      </c>
      <c r="O265" t="str">
        <v>$11,900</v>
      </c>
      <c r="P265">
        <v>10234</v>
      </c>
      <c r="Q265">
        <v>11900</v>
      </c>
      <c r="R265">
        <v>230</v>
      </c>
      <c r="S265">
        <v>3</v>
      </c>
      <c r="T265">
        <v>0</v>
      </c>
    </row>
    <row r="266" spans="1:20" x14ac:dyDescent="0.25">
      <c r="A266" t="str">
        <v>BMW</v>
      </c>
      <c r="B266" t="str">
        <v>328 i xDrive</v>
      </c>
      <c r="C266">
        <v>2010</v>
      </c>
      <c r="D266">
        <v>212432.88</v>
      </c>
      <c r="E266">
        <v>132000</v>
      </c>
      <c r="F266" t="str">
        <v>132,000 mi.</v>
      </c>
      <c r="G266" t="str">
        <v>Gasoline</v>
      </c>
      <c r="H266" t="str">
        <v>230.0HP 3.0L Straight 6 Cylinder Engine Gasoline Fuel</v>
      </c>
      <c r="I266" t="str">
        <v>Transmission w/Dual Shift Mode</v>
      </c>
      <c r="J266" t="str">
        <v>Silver</v>
      </c>
      <c r="K266" t="str">
        <v>Black</v>
      </c>
      <c r="L266" t="str">
        <v>At least 1 accident or damage reported</v>
      </c>
      <c r="M266">
        <v>1</v>
      </c>
      <c r="N266" t="str">
        <v>Yes</v>
      </c>
      <c r="O266" t="str">
        <v>$8,500</v>
      </c>
      <c r="P266">
        <v>7310</v>
      </c>
      <c r="Q266">
        <v>8500</v>
      </c>
      <c r="R266">
        <v>230</v>
      </c>
      <c r="S266">
        <v>3</v>
      </c>
      <c r="T266">
        <v>0</v>
      </c>
    </row>
    <row r="267" spans="1:20" x14ac:dyDescent="0.25">
      <c r="A267" t="str">
        <v>BMW</v>
      </c>
      <c r="B267" t="str">
        <v>540 i xDrive</v>
      </c>
      <c r="C267">
        <v>2019</v>
      </c>
      <c r="D267">
        <v>33796.14</v>
      </c>
      <c r="E267">
        <v>21000</v>
      </c>
      <c r="F267" t="str">
        <v>21,000 mi.</v>
      </c>
      <c r="G267" t="str">
        <v>Gasoline</v>
      </c>
      <c r="H267" t="str">
        <v>335.0HP 3.0L Straight 6 Cylinder Engine Gasoline Fuel</v>
      </c>
      <c r="I267" t="str">
        <v>Transmission w/Dual Shift Mode</v>
      </c>
      <c r="J267" t="str">
        <v>Blue</v>
      </c>
      <c r="K267" t="str">
        <v>Black</v>
      </c>
      <c r="L267" t="str">
        <v>At least 1 accident or damage reported</v>
      </c>
      <c r="M267">
        <v>1</v>
      </c>
      <c r="N267" t="str">
        <v>Yes</v>
      </c>
      <c r="O267" t="str">
        <v>$42,000</v>
      </c>
      <c r="P267">
        <v>36120</v>
      </c>
      <c r="Q267">
        <v>42000</v>
      </c>
      <c r="R267">
        <v>335</v>
      </c>
      <c r="S267">
        <v>3</v>
      </c>
      <c r="T267">
        <v>0</v>
      </c>
    </row>
    <row r="268" spans="1:20" x14ac:dyDescent="0.25">
      <c r="A268" t="str">
        <v>BMW</v>
      </c>
      <c r="B268" t="str">
        <v>340 i</v>
      </c>
      <c r="C268">
        <v>2017</v>
      </c>
      <c r="D268">
        <v>158680.924</v>
      </c>
      <c r="E268">
        <v>98600</v>
      </c>
      <c r="F268" t="str">
        <v>98,600 mi.</v>
      </c>
      <c r="G268" t="str">
        <v>Gasoline</v>
      </c>
      <c r="H268" t="str">
        <v>320.0HP 3.0L Straight 6 Cylinder Engine Gasoline Fuel</v>
      </c>
      <c r="I268" t="str">
        <v>8-Speed A/T</v>
      </c>
      <c r="J268" t="str">
        <v>Silver</v>
      </c>
      <c r="K268" t="str">
        <v>Black</v>
      </c>
      <c r="L268" t="str">
        <v>None reported</v>
      </c>
      <c r="M268">
        <v>0</v>
      </c>
      <c r="N268" t="str">
        <v>Yes</v>
      </c>
      <c r="O268" t="str">
        <v>$26,500</v>
      </c>
      <c r="P268">
        <v>22790</v>
      </c>
      <c r="Q268">
        <v>26500</v>
      </c>
      <c r="R268">
        <v>320</v>
      </c>
      <c r="S268">
        <v>3</v>
      </c>
      <c r="T268">
        <v>0</v>
      </c>
    </row>
    <row r="269" spans="1:20" x14ac:dyDescent="0.25">
      <c r="A269" t="str">
        <v>BMW</v>
      </c>
      <c r="B269" t="str">
        <v>M3 Competition</v>
      </c>
      <c r="C269">
        <v>2022</v>
      </c>
      <c r="D269">
        <v>22963.672460000002</v>
      </c>
      <c r="E269">
        <v>14269</v>
      </c>
      <c r="F269" t="str">
        <v>14,269 mi.</v>
      </c>
      <c r="G269" t="str">
        <v>Gasoline</v>
      </c>
      <c r="H269" t="str">
        <v>503.0HP 3.0L Straight 6 Cylinder Engine Gasoline Fuel</v>
      </c>
      <c r="I269" t="str">
        <v>8-Speed A/T</v>
      </c>
      <c r="J269" t="str">
        <v>Gray</v>
      </c>
      <c r="K269" t="str">
        <v>Orange</v>
      </c>
      <c r="L269" t="str">
        <v>None reported</v>
      </c>
      <c r="M269">
        <v>0</v>
      </c>
      <c r="N269" t="str">
        <v>Yes</v>
      </c>
      <c r="O269" t="str">
        <v>$80,000</v>
      </c>
      <c r="P269">
        <v>68800</v>
      </c>
      <c r="Q269">
        <v>80000</v>
      </c>
      <c r="R269">
        <v>503</v>
      </c>
      <c r="S269">
        <v>3</v>
      </c>
      <c r="T269">
        <v>0</v>
      </c>
    </row>
    <row r="270" spans="1:20" x14ac:dyDescent="0.25">
      <c r="A270" t="str">
        <v>BMW</v>
      </c>
      <c r="B270" t="str">
        <v>750 i</v>
      </c>
      <c r="C270">
        <v>2009</v>
      </c>
      <c r="D270">
        <v>120056.764</v>
      </c>
      <c r="E270">
        <v>74600</v>
      </c>
      <c r="F270" t="str">
        <v>74,600 mi.</v>
      </c>
      <c r="G270" t="str">
        <v>Gasoline</v>
      </c>
      <c r="H270" t="str">
        <v>400.0HP 4.4L 8 Cylinder Engine Gasoline Fuel</v>
      </c>
      <c r="I270" t="str">
        <v>A/T</v>
      </c>
      <c r="J270" t="str">
        <v>White</v>
      </c>
      <c r="K270" t="str">
        <v>Brown</v>
      </c>
      <c r="L270" t="str">
        <v>None reported</v>
      </c>
      <c r="M270">
        <v>0</v>
      </c>
      <c r="N270" t="str">
        <v>Yes</v>
      </c>
      <c r="O270" t="str">
        <v>$15,000</v>
      </c>
      <c r="P270">
        <v>12900</v>
      </c>
      <c r="Q270">
        <v>15000</v>
      </c>
      <c r="R270">
        <v>400</v>
      </c>
      <c r="S270">
        <v>4.4000000000000004</v>
      </c>
      <c r="T270">
        <v>0</v>
      </c>
    </row>
    <row r="271" spans="1:20" x14ac:dyDescent="0.25">
      <c r="A271" t="str">
        <v>BMW</v>
      </c>
      <c r="B271" t="str">
        <v>M3 Base</v>
      </c>
      <c r="C271">
        <v>2009</v>
      </c>
      <c r="D271">
        <v>126194.78676</v>
      </c>
      <c r="E271">
        <v>78414</v>
      </c>
      <c r="F271" t="str">
        <v>78,414 mi.</v>
      </c>
      <c r="G271" t="str">
        <v>Gasoline</v>
      </c>
      <c r="H271" t="str">
        <v>420.0HP 4.0L 8 Cylinder Engine Gasoline Fuel</v>
      </c>
      <c r="I271" t="str">
        <v>7-Speed A/T</v>
      </c>
      <c r="J271" t="str">
        <v>Silver</v>
      </c>
      <c r="K271" t="str">
        <v>Gray</v>
      </c>
      <c r="L271" t="str">
        <v>At least 1 accident or damage reported</v>
      </c>
      <c r="M271">
        <v>1</v>
      </c>
      <c r="N271" t="str">
        <v>Yes</v>
      </c>
      <c r="O271" t="str">
        <v>$28,750</v>
      </c>
      <c r="P271">
        <v>24725</v>
      </c>
      <c r="Q271">
        <v>28750</v>
      </c>
      <c r="R271">
        <v>420</v>
      </c>
      <c r="S271">
        <v>4</v>
      </c>
      <c r="T271">
        <v>0</v>
      </c>
    </row>
    <row r="272" spans="1:20" x14ac:dyDescent="0.25">
      <c r="A272" t="str">
        <v>BMW</v>
      </c>
      <c r="B272" t="str">
        <v>X6 xDrive40i</v>
      </c>
      <c r="C272">
        <v>2021</v>
      </c>
      <c r="D272">
        <v>117325.71402</v>
      </c>
      <c r="E272">
        <v>72903</v>
      </c>
      <c r="F272" t="str">
        <v>72,903 mi.</v>
      </c>
      <c r="G272" t="str">
        <v>Hybrid</v>
      </c>
      <c r="H272" t="str">
        <v>3.0 Liter Turbo</v>
      </c>
      <c r="I272" t="str">
        <v>SCHEDULED FOR OR IN PRODUCTION</v>
      </c>
      <c r="J272" t="str">
        <v>Black Sapphire Metallic</v>
      </c>
      <c r="K272" t="str">
        <v>Black</v>
      </c>
      <c r="L272" t="str">
        <v>At least 1 accident or damage reported</v>
      </c>
      <c r="M272">
        <v>1</v>
      </c>
      <c r="N272">
        <v>0</v>
      </c>
      <c r="O272" t="str">
        <v>$53,998</v>
      </c>
      <c r="P272">
        <v>46438.28</v>
      </c>
      <c r="Q272">
        <v>53998</v>
      </c>
      <c r="R272" t="e">
        <v>#VALUE!</v>
      </c>
      <c r="S272">
        <v>3</v>
      </c>
      <c r="T272">
        <v>0</v>
      </c>
    </row>
    <row r="273" spans="1:20" x14ac:dyDescent="0.25">
      <c r="A273" t="str">
        <v>BMW</v>
      </c>
      <c r="B273" t="str">
        <v>M3 Base</v>
      </c>
      <c r="C273">
        <v>2012</v>
      </c>
      <c r="D273">
        <v>12845.75188</v>
      </c>
      <c r="E273">
        <v>7982</v>
      </c>
      <c r="F273" t="str">
        <v>7,982 mi.</v>
      </c>
      <c r="G273" t="str">
        <v>Gasoline</v>
      </c>
      <c r="H273" t="str">
        <v>414.0HP 4.0L 8 Cylinder Engine Gasoline Fuel</v>
      </c>
      <c r="I273" t="str">
        <v>7-Speed A/T</v>
      </c>
      <c r="J273" t="str">
        <v>Silver</v>
      </c>
      <c r="K273" t="str">
        <v>Red</v>
      </c>
      <c r="L273">
        <v>0</v>
      </c>
      <c r="M273">
        <v>0</v>
      </c>
      <c r="N273">
        <v>0</v>
      </c>
      <c r="O273" t="str">
        <v>$51,900</v>
      </c>
      <c r="P273">
        <v>44634</v>
      </c>
      <c r="Q273">
        <v>51900</v>
      </c>
      <c r="R273">
        <v>414</v>
      </c>
      <c r="S273">
        <v>4</v>
      </c>
      <c r="T273">
        <v>0</v>
      </c>
    </row>
    <row r="274" spans="1:20" x14ac:dyDescent="0.25">
      <c r="A274" t="str">
        <v>BMW</v>
      </c>
      <c r="B274" t="str">
        <v>M3 Base</v>
      </c>
      <c r="C274">
        <v>2002</v>
      </c>
      <c r="D274">
        <v>329728.01656000002</v>
      </c>
      <c r="E274">
        <v>204884</v>
      </c>
      <c r="F274" t="str">
        <v>204,884 mi.</v>
      </c>
      <c r="G274" t="str">
        <v>Gasoline</v>
      </c>
      <c r="H274" t="str">
        <v>333.0HP 3.2L Straight 6 Cylinder Engine Gasoline Fuel</v>
      </c>
      <c r="I274" t="str">
        <v>6-Speed M/T</v>
      </c>
      <c r="J274" t="str">
        <v>Silver</v>
      </c>
      <c r="K274" t="str">
        <v>Black</v>
      </c>
      <c r="L274" t="str">
        <v>At least 1 accident or damage reported</v>
      </c>
      <c r="M274">
        <v>1</v>
      </c>
      <c r="N274" t="str">
        <v>Yes</v>
      </c>
      <c r="O274" t="str">
        <v>$21,500</v>
      </c>
      <c r="P274">
        <v>18490</v>
      </c>
      <c r="Q274">
        <v>21500</v>
      </c>
      <c r="R274">
        <v>333</v>
      </c>
      <c r="S274">
        <v>3.2</v>
      </c>
      <c r="T274">
        <v>0</v>
      </c>
    </row>
    <row r="275" spans="1:20" x14ac:dyDescent="0.25">
      <c r="A275" t="str">
        <v>BMW</v>
      </c>
      <c r="B275" t="str">
        <v>X6 xDrive40i</v>
      </c>
      <c r="C275">
        <v>2021</v>
      </c>
      <c r="D275">
        <v>44504.68836</v>
      </c>
      <c r="E275">
        <v>27654</v>
      </c>
      <c r="F275" t="str">
        <v>27,654 mi.</v>
      </c>
      <c r="G275" t="str">
        <v>Hybrid</v>
      </c>
      <c r="H275" t="str">
        <v>3.0 Liter Turbo</v>
      </c>
      <c r="I275" t="str">
        <v>Automatic</v>
      </c>
      <c r="J275" t="str">
        <v>Mineral White</v>
      </c>
      <c r="K275" t="str">
        <v>Black</v>
      </c>
      <c r="L275" t="str">
        <v>None reported</v>
      </c>
      <c r="M275">
        <v>0</v>
      </c>
      <c r="N275">
        <v>0</v>
      </c>
      <c r="O275" t="str">
        <v>$61,998</v>
      </c>
      <c r="P275">
        <v>53318.28</v>
      </c>
      <c r="Q275">
        <v>61998</v>
      </c>
      <c r="R275" t="e">
        <v>#VALUE!</v>
      </c>
      <c r="S275">
        <v>3</v>
      </c>
      <c r="T275">
        <v>0</v>
      </c>
    </row>
    <row r="276" spans="1:20" x14ac:dyDescent="0.25">
      <c r="A276" t="str">
        <v>BMW</v>
      </c>
      <c r="B276" t="str">
        <v>M3 Base</v>
      </c>
      <c r="C276">
        <v>2012</v>
      </c>
      <c r="D276">
        <v>133575.22</v>
      </c>
      <c r="E276">
        <v>83000</v>
      </c>
      <c r="F276" t="str">
        <v>83,000 mi.</v>
      </c>
      <c r="G276" t="str">
        <v>Gasoline</v>
      </c>
      <c r="H276" t="str">
        <v>414.0HP 4.0L 8 Cylinder Engine Gasoline Fuel</v>
      </c>
      <c r="I276" t="str">
        <v>7-Speed A/T</v>
      </c>
      <c r="J276" t="str">
        <v>Black</v>
      </c>
      <c r="K276" t="str">
        <v>Red</v>
      </c>
      <c r="L276" t="str">
        <v>At least 1 accident or damage reported</v>
      </c>
      <c r="M276">
        <v>1</v>
      </c>
      <c r="N276" t="str">
        <v>Yes</v>
      </c>
      <c r="O276" t="str">
        <v>$31,000</v>
      </c>
      <c r="P276">
        <v>26660</v>
      </c>
      <c r="Q276">
        <v>31000</v>
      </c>
      <c r="R276">
        <v>414</v>
      </c>
      <c r="S276">
        <v>4</v>
      </c>
      <c r="T276">
        <v>0</v>
      </c>
    </row>
    <row r="277" spans="1:20" x14ac:dyDescent="0.25">
      <c r="A277" t="str">
        <v>BMW</v>
      </c>
      <c r="B277" t="str">
        <v>Z4 3.0si</v>
      </c>
      <c r="C277">
        <v>2008</v>
      </c>
      <c r="D277">
        <v>95364.660380000001</v>
      </c>
      <c r="E277">
        <v>59257</v>
      </c>
      <c r="F277" t="str">
        <v>59,257 mi.</v>
      </c>
      <c r="G277" t="str">
        <v>Gasoline</v>
      </c>
      <c r="H277" t="str">
        <v>255.0HP 3.0L Straight 6 Cylinder Engine Gasoline Fuel</v>
      </c>
      <c r="I277" t="str">
        <v>6-Speed M/T</v>
      </c>
      <c r="J277" t="str">
        <v>Gray</v>
      </c>
      <c r="K277" t="str">
        <v>Black</v>
      </c>
      <c r="L277" t="str">
        <v>None reported</v>
      </c>
      <c r="M277">
        <v>0</v>
      </c>
      <c r="N277" t="str">
        <v>Yes</v>
      </c>
      <c r="O277" t="str">
        <v>$18,200</v>
      </c>
      <c r="P277">
        <v>15652</v>
      </c>
      <c r="Q277">
        <v>18200</v>
      </c>
      <c r="R277">
        <v>255</v>
      </c>
      <c r="S277">
        <v>3</v>
      </c>
      <c r="T277">
        <v>0</v>
      </c>
    </row>
    <row r="278" spans="1:20" x14ac:dyDescent="0.25">
      <c r="A278" t="str">
        <v>BMW</v>
      </c>
      <c r="B278" t="str">
        <v>328 i xDrive</v>
      </c>
      <c r="C278">
        <v>2016</v>
      </c>
      <c r="D278">
        <v>104607.1</v>
      </c>
      <c r="E278">
        <v>65000</v>
      </c>
      <c r="F278" t="str">
        <v>65,000 mi.</v>
      </c>
      <c r="G278" t="str">
        <v>Gasoline</v>
      </c>
      <c r="H278" t="str">
        <v>240.0HP 2.0L 4 Cylinder Engine Gasoline Fuel</v>
      </c>
      <c r="I278" t="str">
        <v>Transmission w/Dual Shift Mode</v>
      </c>
      <c r="J278" t="str">
        <v>Silver</v>
      </c>
      <c r="K278" t="str">
        <v>Black</v>
      </c>
      <c r="L278" t="str">
        <v>None reported</v>
      </c>
      <c r="M278">
        <v>0</v>
      </c>
      <c r="N278" t="str">
        <v>Yes</v>
      </c>
      <c r="O278" t="str">
        <v>$19,500</v>
      </c>
      <c r="P278">
        <v>16770</v>
      </c>
      <c r="Q278">
        <v>19500</v>
      </c>
      <c r="R278">
        <v>240</v>
      </c>
      <c r="S278">
        <v>2</v>
      </c>
      <c r="T278">
        <v>0</v>
      </c>
    </row>
    <row r="279" spans="1:20" x14ac:dyDescent="0.25">
      <c r="A279" t="str">
        <v>BMW</v>
      </c>
      <c r="B279" t="str">
        <v>328 i xDrive</v>
      </c>
      <c r="C279">
        <v>2011</v>
      </c>
      <c r="D279">
        <v>177027.4</v>
      </c>
      <c r="E279">
        <v>110000</v>
      </c>
      <c r="F279" t="str">
        <v>110,000 mi.</v>
      </c>
      <c r="G279" t="str">
        <v>Gasoline</v>
      </c>
      <c r="H279" t="str">
        <v>230.0HP 3.0L Straight 6 Cylinder Engine Gasoline Fuel</v>
      </c>
      <c r="I279" t="str">
        <v>6-Speed A/T</v>
      </c>
      <c r="J279" t="str">
        <v>Black</v>
      </c>
      <c r="K279" t="str">
        <v>Beige</v>
      </c>
      <c r="L279" t="str">
        <v>At least 1 accident or damage reported</v>
      </c>
      <c r="M279">
        <v>1</v>
      </c>
      <c r="N279" t="str">
        <v>Yes</v>
      </c>
      <c r="O279" t="str">
        <v>$6,000</v>
      </c>
      <c r="P279">
        <v>5160</v>
      </c>
      <c r="Q279">
        <v>6000</v>
      </c>
      <c r="R279">
        <v>230</v>
      </c>
      <c r="S279">
        <v>3</v>
      </c>
      <c r="T279">
        <v>0</v>
      </c>
    </row>
    <row r="280" spans="1:20" x14ac:dyDescent="0.25">
      <c r="A280" t="str">
        <v>BMW</v>
      </c>
      <c r="B280" t="str">
        <v>328 i</v>
      </c>
      <c r="C280">
        <v>2015</v>
      </c>
      <c r="D280">
        <v>175949.1422</v>
      </c>
      <c r="E280">
        <v>109330</v>
      </c>
      <c r="F280" t="str">
        <v>109,330 mi.</v>
      </c>
      <c r="G280" t="str">
        <v>Gasoline</v>
      </c>
      <c r="H280" t="str">
        <v>240.0HP 2.0L 4 Cylinder Engine Gasoline Fuel</v>
      </c>
      <c r="I280" t="str">
        <v>A/T</v>
      </c>
      <c r="J280" t="str">
        <v>Black</v>
      </c>
      <c r="K280" t="str">
        <v>Beige</v>
      </c>
      <c r="L280" t="str">
        <v>None reported</v>
      </c>
      <c r="M280">
        <v>0</v>
      </c>
      <c r="N280" t="str">
        <v>Yes</v>
      </c>
      <c r="O280" t="str">
        <v>$13,349</v>
      </c>
      <c r="P280">
        <v>11480.14</v>
      </c>
      <c r="Q280">
        <v>13349</v>
      </c>
      <c r="R280">
        <v>240</v>
      </c>
      <c r="S280">
        <v>2</v>
      </c>
      <c r="T280">
        <v>0</v>
      </c>
    </row>
    <row r="281" spans="1:20" x14ac:dyDescent="0.25">
      <c r="A281" t="str">
        <v>BMW</v>
      </c>
      <c r="B281" t="str">
        <v>M3 CS</v>
      </c>
      <c r="C281">
        <v>2018</v>
      </c>
      <c r="D281">
        <v>51498.879999999997</v>
      </c>
      <c r="E281">
        <v>32000</v>
      </c>
      <c r="F281" t="str">
        <v>32,000 mi.</v>
      </c>
      <c r="G281" t="str">
        <v>Gasoline</v>
      </c>
      <c r="H281" t="str">
        <v>453.0HP 3.0L Straight 6 Cylinder Engine Gasoline Fuel</v>
      </c>
      <c r="I281" t="str">
        <v>Transmission w/Dual Shift Mode</v>
      </c>
      <c r="J281" t="str">
        <v>White</v>
      </c>
      <c r="K281" t="str">
        <v>Black</v>
      </c>
      <c r="L281" t="str">
        <v>None reported</v>
      </c>
      <c r="M281">
        <v>0</v>
      </c>
      <c r="N281" t="str">
        <v>Yes</v>
      </c>
      <c r="O281" t="str">
        <v>$70,000</v>
      </c>
      <c r="P281">
        <v>60200</v>
      </c>
      <c r="Q281">
        <v>70000</v>
      </c>
      <c r="R281">
        <v>453</v>
      </c>
      <c r="S281">
        <v>3</v>
      </c>
      <c r="T281">
        <v>0</v>
      </c>
    </row>
    <row r="282" spans="1:20" x14ac:dyDescent="0.25">
      <c r="A282" t="str">
        <v>BMW</v>
      </c>
      <c r="B282" t="str">
        <v>328 i</v>
      </c>
      <c r="C282">
        <v>2011</v>
      </c>
      <c r="D282">
        <v>108630.45</v>
      </c>
      <c r="E282">
        <v>67500</v>
      </c>
      <c r="F282" t="str">
        <v>67,500 mi.</v>
      </c>
      <c r="G282" t="str">
        <v>Gasoline</v>
      </c>
      <c r="H282" t="str">
        <v>230.0HP 3.0L Straight 6 Cylinder Engine Gasoline Fuel</v>
      </c>
      <c r="I282" t="str">
        <v>6-Speed A/T</v>
      </c>
      <c r="J282" t="str">
        <v>White</v>
      </c>
      <c r="K282" t="str">
        <v>Beige</v>
      </c>
      <c r="L282" t="str">
        <v>None reported</v>
      </c>
      <c r="M282">
        <v>0</v>
      </c>
      <c r="N282" t="str">
        <v>Yes</v>
      </c>
      <c r="O282" t="str">
        <v>$18,000</v>
      </c>
      <c r="P282">
        <v>15480</v>
      </c>
      <c r="Q282">
        <v>18000</v>
      </c>
      <c r="R282">
        <v>230</v>
      </c>
      <c r="S282">
        <v>3</v>
      </c>
      <c r="T282">
        <v>0</v>
      </c>
    </row>
    <row r="283" spans="1:20" x14ac:dyDescent="0.25">
      <c r="A283" t="str">
        <v>BMW</v>
      </c>
      <c r="B283" t="str">
        <v>330 i xDrive</v>
      </c>
      <c r="C283">
        <v>2018</v>
      </c>
      <c r="D283">
        <v>188292.78</v>
      </c>
      <c r="E283">
        <v>117000</v>
      </c>
      <c r="F283" t="str">
        <v>117,000 mi.</v>
      </c>
      <c r="G283" t="str">
        <v>Gasoline</v>
      </c>
      <c r="H283" t="str">
        <v>248.0HP 2.0L 4 Cylinder Engine Gasoline Fuel</v>
      </c>
      <c r="I283" t="str">
        <v>8-Speed A/T</v>
      </c>
      <c r="J283" t="str">
        <v>Black</v>
      </c>
      <c r="K283" t="str">
        <v>Beige</v>
      </c>
      <c r="L283" t="str">
        <v>None reported</v>
      </c>
      <c r="M283">
        <v>0</v>
      </c>
      <c r="N283" t="str">
        <v>Yes</v>
      </c>
      <c r="O283" t="str">
        <v>$17,000</v>
      </c>
      <c r="P283">
        <v>14620</v>
      </c>
      <c r="Q283">
        <v>17000</v>
      </c>
      <c r="R283">
        <v>248</v>
      </c>
      <c r="S283">
        <v>2</v>
      </c>
      <c r="T283">
        <v>0</v>
      </c>
    </row>
    <row r="284" spans="1:20" x14ac:dyDescent="0.25">
      <c r="A284" t="str">
        <v>BMW</v>
      </c>
      <c r="B284" t="str">
        <v>X3 xDrive30i</v>
      </c>
      <c r="C284">
        <v>2021</v>
      </c>
      <c r="D284">
        <v>61721.407679999997</v>
      </c>
      <c r="E284">
        <v>38352</v>
      </c>
      <c r="F284" t="str">
        <v>38,352 mi.</v>
      </c>
      <c r="G284" t="str">
        <v>Gasoline</v>
      </c>
      <c r="H284" t="str">
        <v>2.0L I4 16V GDI DOHC Turbo</v>
      </c>
      <c r="I284" t="str">
        <v>8-Speed Automatic</v>
      </c>
      <c r="J284" t="str">
        <v>Phytonic Blue Metallic</v>
      </c>
      <c r="K284" t="str">
        <v>Canberra Beige</v>
      </c>
      <c r="L284" t="str">
        <v>None reported</v>
      </c>
      <c r="M284">
        <v>0</v>
      </c>
      <c r="N284">
        <v>0</v>
      </c>
      <c r="O284" t="str">
        <v>$37,400</v>
      </c>
      <c r="P284">
        <v>32164</v>
      </c>
      <c r="Q284">
        <v>37400</v>
      </c>
      <c r="R284" t="e">
        <v>#VALUE!</v>
      </c>
      <c r="S284" t="e">
        <v>#VALUE!</v>
      </c>
      <c r="T284">
        <v>0</v>
      </c>
    </row>
    <row r="285" spans="1:20" x14ac:dyDescent="0.25">
      <c r="A285" t="str">
        <v>BMW</v>
      </c>
      <c r="B285" t="str">
        <v>Z4 sDrive28i</v>
      </c>
      <c r="C285">
        <v>2014</v>
      </c>
      <c r="D285">
        <v>25570.803260000001</v>
      </c>
      <c r="E285">
        <v>15889</v>
      </c>
      <c r="F285" t="str">
        <v>15,889 mi.</v>
      </c>
      <c r="G285" t="str">
        <v>Gasoline</v>
      </c>
      <c r="H285" t="str">
        <v>240.0HP 2.0L 4 Cylinder Engine Gasoline Fuel</v>
      </c>
      <c r="I285" t="str">
        <v>8-Speed A/T</v>
      </c>
      <c r="J285" t="str">
        <v>Blue</v>
      </c>
      <c r="K285" t="str">
        <v>Beige</v>
      </c>
      <c r="L285" t="str">
        <v>None reported</v>
      </c>
      <c r="M285">
        <v>0</v>
      </c>
      <c r="N285" t="str">
        <v>Yes</v>
      </c>
      <c r="O285" t="str">
        <v>$34,500</v>
      </c>
      <c r="P285">
        <v>29670</v>
      </c>
      <c r="Q285">
        <v>34500</v>
      </c>
      <c r="R285">
        <v>240</v>
      </c>
      <c r="S285">
        <v>2</v>
      </c>
      <c r="T285">
        <v>0</v>
      </c>
    </row>
    <row r="286" spans="1:20" x14ac:dyDescent="0.25">
      <c r="A286" t="str">
        <v>BMW</v>
      </c>
      <c r="B286" t="str">
        <v>528 i xDrive</v>
      </c>
      <c r="C286">
        <v>2015</v>
      </c>
      <c r="D286">
        <v>201972.17</v>
      </c>
      <c r="E286">
        <v>125500</v>
      </c>
      <c r="F286" t="str">
        <v>125,500 mi.</v>
      </c>
      <c r="G286" t="str">
        <v>Gasoline</v>
      </c>
      <c r="H286" t="str">
        <v>240.0HP 2.0L 4 Cylinder Engine Gasoline Fuel</v>
      </c>
      <c r="I286" t="str">
        <v>A/T</v>
      </c>
      <c r="J286" t="str">
        <v>Black</v>
      </c>
      <c r="K286" t="str">
        <v>Black</v>
      </c>
      <c r="L286" t="str">
        <v>At least 1 accident or damage reported</v>
      </c>
      <c r="M286">
        <v>1</v>
      </c>
      <c r="N286" t="str">
        <v>Yes</v>
      </c>
      <c r="O286" t="str">
        <v>$12,950</v>
      </c>
      <c r="P286">
        <v>11137</v>
      </c>
      <c r="Q286">
        <v>12950</v>
      </c>
      <c r="R286">
        <v>240</v>
      </c>
      <c r="S286">
        <v>2</v>
      </c>
      <c r="T286">
        <v>0</v>
      </c>
    </row>
    <row r="287" spans="1:20" x14ac:dyDescent="0.25">
      <c r="A287" t="str">
        <v>BMW</v>
      </c>
      <c r="B287" t="str">
        <v>X6 M50i</v>
      </c>
      <c r="C287">
        <v>2022</v>
      </c>
      <c r="D287">
        <v>36210.15</v>
      </c>
      <c r="E287">
        <v>22500</v>
      </c>
      <c r="F287" t="str">
        <v>22,500 mi.</v>
      </c>
      <c r="G287" t="str">
        <v>Gasoline</v>
      </c>
      <c r="H287" t="str">
        <v>523.0HP 4.4L 8 Cylinder Engine Gasoline Fuel</v>
      </c>
      <c r="I287" t="str">
        <v>Transmission w/Dual Shift Mode</v>
      </c>
      <c r="J287" t="str">
        <v>Black</v>
      </c>
      <c r="K287" t="str">
        <v>â€“</v>
      </c>
      <c r="L287" t="str">
        <v>At least 1 accident or damage reported</v>
      </c>
      <c r="M287">
        <v>1</v>
      </c>
      <c r="N287" t="str">
        <v>Yes</v>
      </c>
      <c r="O287" t="str">
        <v>$74,999</v>
      </c>
      <c r="P287">
        <v>64499.14</v>
      </c>
      <c r="Q287">
        <v>74999</v>
      </c>
      <c r="R287">
        <v>523</v>
      </c>
      <c r="S287">
        <v>4.4000000000000004</v>
      </c>
      <c r="T287">
        <v>0</v>
      </c>
    </row>
    <row r="288" spans="1:20" x14ac:dyDescent="0.25">
      <c r="A288" t="str">
        <v>BMW</v>
      </c>
      <c r="B288" t="str">
        <v>530 i xDrive</v>
      </c>
      <c r="C288">
        <v>2020</v>
      </c>
      <c r="D288">
        <v>37328.641300000003</v>
      </c>
      <c r="E288">
        <v>23195</v>
      </c>
      <c r="F288" t="str">
        <v>23,195 mi.</v>
      </c>
      <c r="G288" t="str">
        <v>Gasoline</v>
      </c>
      <c r="H288" t="str">
        <v>2.0L I4 16V GDI DOHC Turbo</v>
      </c>
      <c r="I288" t="str">
        <v>8-Speed Automatic</v>
      </c>
      <c r="J288" t="str">
        <v>Dark Graphite Metallic</v>
      </c>
      <c r="K288" t="str">
        <v>Black</v>
      </c>
      <c r="L288" t="str">
        <v>None reported</v>
      </c>
      <c r="M288">
        <v>0</v>
      </c>
      <c r="N288">
        <v>0</v>
      </c>
      <c r="O288" t="str">
        <v>$38,900</v>
      </c>
      <c r="P288">
        <v>33454</v>
      </c>
      <c r="Q288">
        <v>38900</v>
      </c>
      <c r="R288" t="e">
        <v>#VALUE!</v>
      </c>
      <c r="S288" t="e">
        <v>#VALUE!</v>
      </c>
      <c r="T288">
        <v>0</v>
      </c>
    </row>
    <row r="289" spans="1:20" x14ac:dyDescent="0.25">
      <c r="A289" t="str">
        <v>BMW</v>
      </c>
      <c r="B289" t="str">
        <v>X4 M Competition</v>
      </c>
      <c r="C289">
        <v>2020</v>
      </c>
      <c r="D289">
        <v>29550.701079999999</v>
      </c>
      <c r="E289">
        <v>18362</v>
      </c>
      <c r="F289" t="str">
        <v>18,362 mi.</v>
      </c>
      <c r="G289" t="str">
        <v>Gasoline</v>
      </c>
      <c r="H289" t="str">
        <v>503.0HP 3.0L Straight 6 Cylinder Engine Gasoline Fuel</v>
      </c>
      <c r="I289" t="str">
        <v>A/T</v>
      </c>
      <c r="J289" t="str">
        <v>Black</v>
      </c>
      <c r="K289" t="str">
        <v>Orange</v>
      </c>
      <c r="L289" t="str">
        <v>None reported</v>
      </c>
      <c r="M289">
        <v>0</v>
      </c>
      <c r="N289" t="str">
        <v>Yes</v>
      </c>
      <c r="O289" t="str">
        <v>$60,000</v>
      </c>
      <c r="P289">
        <v>51600</v>
      </c>
      <c r="Q289">
        <v>60000</v>
      </c>
      <c r="R289">
        <v>503</v>
      </c>
      <c r="S289">
        <v>3</v>
      </c>
      <c r="T289">
        <v>0</v>
      </c>
    </row>
    <row r="290" spans="1:20" x14ac:dyDescent="0.25">
      <c r="A290" t="str">
        <v>BMW</v>
      </c>
      <c r="B290" t="str">
        <v>M8 Competition</v>
      </c>
      <c r="C290">
        <v>2023</v>
      </c>
      <c r="D290">
        <v>5632.69</v>
      </c>
      <c r="E290">
        <v>3500</v>
      </c>
      <c r="F290" t="str">
        <v>3,500 mi.</v>
      </c>
      <c r="G290" t="str">
        <v>Gasoline</v>
      </c>
      <c r="H290" t="str">
        <v>617.0HP 4.4L 8 Cylinder Engine Gasoline Fuel</v>
      </c>
      <c r="I290" t="str">
        <v>8-Speed A/T</v>
      </c>
      <c r="J290" t="str">
        <v>Gray</v>
      </c>
      <c r="K290" t="str">
        <v>Gray</v>
      </c>
      <c r="L290" t="str">
        <v>None reported</v>
      </c>
      <c r="M290">
        <v>0</v>
      </c>
      <c r="N290" t="str">
        <v>Yes</v>
      </c>
      <c r="O290" t="str">
        <v>$129,000</v>
      </c>
      <c r="P290">
        <v>110940</v>
      </c>
      <c r="Q290">
        <v>129000</v>
      </c>
      <c r="R290">
        <v>617</v>
      </c>
      <c r="S290">
        <v>4.4000000000000004</v>
      </c>
      <c r="T290">
        <v>0</v>
      </c>
    </row>
    <row r="291" spans="1:20" x14ac:dyDescent="0.25">
      <c r="A291" t="str">
        <v>BMW</v>
      </c>
      <c r="B291" t="str">
        <v>435 i xDrive</v>
      </c>
      <c r="C291">
        <v>2014</v>
      </c>
      <c r="D291">
        <v>145399.04097999999</v>
      </c>
      <c r="E291">
        <v>90347</v>
      </c>
      <c r="F291" t="str">
        <v>90,347 mi.</v>
      </c>
      <c r="G291" t="str">
        <v>Gasoline</v>
      </c>
      <c r="H291" t="str">
        <v>300.0HP 3.0L Straight 6 Cylinder Engine Gasoline Fuel</v>
      </c>
      <c r="I291" t="str">
        <v>8-Speed A/T</v>
      </c>
      <c r="J291" t="str">
        <v>Silver</v>
      </c>
      <c r="K291" t="str">
        <v>Black</v>
      </c>
      <c r="L291" t="str">
        <v>None reported</v>
      </c>
      <c r="M291">
        <v>0</v>
      </c>
      <c r="N291" t="str">
        <v>Yes</v>
      </c>
      <c r="O291" t="str">
        <v>$21,800</v>
      </c>
      <c r="P291">
        <v>18748</v>
      </c>
      <c r="Q291">
        <v>21800</v>
      </c>
      <c r="R291">
        <v>300</v>
      </c>
      <c r="S291">
        <v>3</v>
      </c>
      <c r="T291">
        <v>0</v>
      </c>
    </row>
    <row r="292" spans="1:20" x14ac:dyDescent="0.25">
      <c r="A292" t="str">
        <v>BMW</v>
      </c>
      <c r="B292" t="str">
        <v>740e xDrive iPerformance</v>
      </c>
      <c r="C292">
        <v>2019</v>
      </c>
      <c r="D292">
        <v>53452.618759999998</v>
      </c>
      <c r="E292">
        <v>33214</v>
      </c>
      <c r="F292" t="str">
        <v>33,214 mi.</v>
      </c>
      <c r="G292" t="str">
        <v>Plug-In Hybrid</v>
      </c>
      <c r="H292" t="str">
        <v>322.0HP 2.0L 4 Cylinder Engine Plug-In Electric/Gas</v>
      </c>
      <c r="I292" t="str">
        <v>A/T</v>
      </c>
      <c r="J292" t="str">
        <v>White</v>
      </c>
      <c r="K292" t="str">
        <v>Black</v>
      </c>
      <c r="L292" t="str">
        <v>None reported</v>
      </c>
      <c r="M292">
        <v>0</v>
      </c>
      <c r="N292" t="str">
        <v>Yes</v>
      </c>
      <c r="O292" t="str">
        <v>$43,500</v>
      </c>
      <c r="P292">
        <v>37410</v>
      </c>
      <c r="Q292">
        <v>43500</v>
      </c>
      <c r="R292">
        <v>322</v>
      </c>
      <c r="S292">
        <v>2</v>
      </c>
      <c r="T292">
        <v>0</v>
      </c>
    </row>
    <row r="293" spans="1:20" x14ac:dyDescent="0.25">
      <c r="A293" t="str">
        <v>BMW</v>
      </c>
      <c r="B293" t="str">
        <v>325 Ci</v>
      </c>
      <c r="C293">
        <v>2004</v>
      </c>
      <c r="D293">
        <v>286462.52</v>
      </c>
      <c r="E293">
        <v>178000</v>
      </c>
      <c r="F293" t="str">
        <v>178,000 mi.</v>
      </c>
      <c r="G293" t="str">
        <v>Gasoline</v>
      </c>
      <c r="H293" t="str">
        <v>184.0HP 2.5L Straight 6 Cylinder Engine Gasoline Fuel</v>
      </c>
      <c r="I293" t="str">
        <v>5-Speed A/T</v>
      </c>
      <c r="J293" t="str">
        <v>Blue</v>
      </c>
      <c r="K293" t="str">
        <v>Brown</v>
      </c>
      <c r="L293" t="str">
        <v>None reported</v>
      </c>
      <c r="M293">
        <v>0</v>
      </c>
      <c r="N293" t="str">
        <v>Yes</v>
      </c>
      <c r="O293" t="str">
        <v>$5,750</v>
      </c>
      <c r="P293">
        <v>4945</v>
      </c>
      <c r="Q293">
        <v>5750</v>
      </c>
      <c r="R293">
        <v>184</v>
      </c>
      <c r="S293">
        <v>2.5</v>
      </c>
      <c r="T293">
        <v>0</v>
      </c>
    </row>
    <row r="294" spans="1:20" x14ac:dyDescent="0.25">
      <c r="A294" t="str">
        <v>BMW</v>
      </c>
      <c r="B294" t="str">
        <v>M3 Base</v>
      </c>
      <c r="C294">
        <v>2002</v>
      </c>
      <c r="D294">
        <v>96970.781700000007</v>
      </c>
      <c r="E294">
        <v>60255</v>
      </c>
      <c r="F294" t="str">
        <v>60,255 mi.</v>
      </c>
      <c r="G294" t="str">
        <v>Gasoline</v>
      </c>
      <c r="H294" t="str">
        <v>333.0HP 3.2L Straight 6 Cylinder Engine Gasoline Fuel</v>
      </c>
      <c r="I294" t="str">
        <v>6-Speed M/T</v>
      </c>
      <c r="J294" t="str">
        <v>Yellow</v>
      </c>
      <c r="K294" t="str">
        <v>Black</v>
      </c>
      <c r="L294" t="str">
        <v>None reported</v>
      </c>
      <c r="M294">
        <v>0</v>
      </c>
      <c r="N294" t="str">
        <v>Yes</v>
      </c>
      <c r="O294" t="str">
        <v>$28,750</v>
      </c>
      <c r="P294">
        <v>24725</v>
      </c>
      <c r="Q294">
        <v>28750</v>
      </c>
      <c r="R294">
        <v>333</v>
      </c>
      <c r="S294">
        <v>3.2</v>
      </c>
      <c r="T294">
        <v>0</v>
      </c>
    </row>
    <row r="295" spans="1:20" x14ac:dyDescent="0.25">
      <c r="A295" t="str">
        <v>BMW</v>
      </c>
      <c r="B295" t="str">
        <v>X5 PHEV xDrive45e</v>
      </c>
      <c r="C295">
        <v>2022</v>
      </c>
      <c r="D295">
        <v>51257.478999999999</v>
      </c>
      <c r="E295">
        <v>31850</v>
      </c>
      <c r="F295" t="str">
        <v>31,850 mi.</v>
      </c>
      <c r="G295" t="str">
        <v>Plug-In Hybrid</v>
      </c>
      <c r="H295" t="str">
        <v>389.0HP 3.0L Straight 6 Cylinder Engine Plug-In Electric/Gas</v>
      </c>
      <c r="I295" t="str">
        <v>Transmission w/Dual Shift Mode</v>
      </c>
      <c r="J295" t="str">
        <v>White</v>
      </c>
      <c r="K295" t="str">
        <v>Black</v>
      </c>
      <c r="L295" t="str">
        <v>None reported</v>
      </c>
      <c r="M295">
        <v>0</v>
      </c>
      <c r="N295" t="str">
        <v>Yes</v>
      </c>
      <c r="O295" t="str">
        <v>$60,500</v>
      </c>
      <c r="P295">
        <v>52030</v>
      </c>
      <c r="Q295">
        <v>60500</v>
      </c>
      <c r="R295">
        <v>389</v>
      </c>
      <c r="S295">
        <v>3</v>
      </c>
      <c r="T295">
        <v>0</v>
      </c>
    </row>
    <row r="296" spans="1:20" x14ac:dyDescent="0.25">
      <c r="A296" t="str">
        <v>BMW</v>
      </c>
      <c r="B296" t="str">
        <v>M235 i</v>
      </c>
      <c r="C296">
        <v>2015</v>
      </c>
      <c r="D296">
        <v>130356.54</v>
      </c>
      <c r="E296">
        <v>81000</v>
      </c>
      <c r="F296" t="str">
        <v>81,000 mi.</v>
      </c>
      <c r="G296" t="str">
        <v>Gasoline</v>
      </c>
      <c r="H296" t="str">
        <v>320.0HP 3.0L Straight 6 Cylinder Engine Gasoline Fuel</v>
      </c>
      <c r="I296" t="str">
        <v>6-Speed M/T</v>
      </c>
      <c r="J296" t="str">
        <v>White</v>
      </c>
      <c r="K296" t="str">
        <v>Red</v>
      </c>
      <c r="L296" t="str">
        <v>None reported</v>
      </c>
      <c r="M296">
        <v>0</v>
      </c>
      <c r="N296" t="str">
        <v>Yes</v>
      </c>
      <c r="O296" t="str">
        <v>$27,890</v>
      </c>
      <c r="P296">
        <v>23985.399999999998</v>
      </c>
      <c r="Q296">
        <v>27890</v>
      </c>
      <c r="R296">
        <v>320</v>
      </c>
      <c r="S296">
        <v>3</v>
      </c>
      <c r="T296">
        <v>0</v>
      </c>
    </row>
    <row r="297" spans="1:20" x14ac:dyDescent="0.25">
      <c r="A297" t="str">
        <v>BMW</v>
      </c>
      <c r="B297" t="str">
        <v>330 i xDrive</v>
      </c>
      <c r="C297">
        <v>2018</v>
      </c>
      <c r="D297">
        <v>119704.31853999999</v>
      </c>
      <c r="E297">
        <v>74381</v>
      </c>
      <c r="F297" t="str">
        <v>74,381 mi.</v>
      </c>
      <c r="G297" t="str">
        <v>Gasoline</v>
      </c>
      <c r="H297" t="str">
        <v>248.0HP 2.0L 4 Cylinder Engine Gasoline Fuel</v>
      </c>
      <c r="I297" t="str">
        <v>8-Speed A/T</v>
      </c>
      <c r="J297" t="str">
        <v>White</v>
      </c>
      <c r="K297" t="str">
        <v>Brown</v>
      </c>
      <c r="L297" t="str">
        <v>At least 1 accident or damage reported</v>
      </c>
      <c r="M297">
        <v>1</v>
      </c>
      <c r="N297" t="str">
        <v>Yes</v>
      </c>
      <c r="O297" t="str">
        <v>$22,995</v>
      </c>
      <c r="P297">
        <v>19775.7</v>
      </c>
      <c r="Q297">
        <v>22995</v>
      </c>
      <c r="R297">
        <v>248</v>
      </c>
      <c r="S297">
        <v>2</v>
      </c>
      <c r="T297">
        <v>0</v>
      </c>
    </row>
    <row r="298" spans="1:20" x14ac:dyDescent="0.25">
      <c r="A298" t="str">
        <v>BMW</v>
      </c>
      <c r="B298" t="str">
        <v>128 i</v>
      </c>
      <c r="C298">
        <v>2013</v>
      </c>
      <c r="D298">
        <v>109232.34316</v>
      </c>
      <c r="E298">
        <v>67874</v>
      </c>
      <c r="F298" t="str">
        <v>67,874 mi.</v>
      </c>
      <c r="G298" t="str">
        <v>Gasoline</v>
      </c>
      <c r="H298" t="str">
        <v>230.0HP 3.0L Straight 6 Cylinder Engine Gasoline Fuel</v>
      </c>
      <c r="I298" t="str">
        <v>6-Speed A/T</v>
      </c>
      <c r="J298" t="str">
        <v>Gray</v>
      </c>
      <c r="K298" t="str">
        <v>Black</v>
      </c>
      <c r="L298" t="str">
        <v>None reported</v>
      </c>
      <c r="M298">
        <v>0</v>
      </c>
      <c r="N298" t="str">
        <v>Yes</v>
      </c>
      <c r="O298" t="str">
        <v>$18,000</v>
      </c>
      <c r="P298">
        <v>15480</v>
      </c>
      <c r="Q298">
        <v>18000</v>
      </c>
      <c r="R298">
        <v>230</v>
      </c>
      <c r="S298">
        <v>3</v>
      </c>
      <c r="T298">
        <v>0</v>
      </c>
    </row>
    <row r="299" spans="1:20" x14ac:dyDescent="0.25">
      <c r="A299" t="str">
        <v>BMW</v>
      </c>
      <c r="B299" t="str">
        <v>M550 i xDrive</v>
      </c>
      <c r="C299">
        <v>2019</v>
      </c>
      <c r="D299">
        <v>12198.797199999999</v>
      </c>
      <c r="E299">
        <v>7580</v>
      </c>
      <c r="F299" t="str">
        <v>7,580 mi.</v>
      </c>
      <c r="G299" t="str">
        <v>Gasoline</v>
      </c>
      <c r="H299" t="str">
        <v>456.0HP 4.4L 8 Cylinder Engine Gasoline Fuel</v>
      </c>
      <c r="I299" t="str">
        <v>Transmission w/Dual Shift Mode</v>
      </c>
      <c r="J299" t="str">
        <v>Black</v>
      </c>
      <c r="K299" t="str">
        <v>Black</v>
      </c>
      <c r="L299" t="str">
        <v>None reported</v>
      </c>
      <c r="M299">
        <v>0</v>
      </c>
      <c r="N299" t="str">
        <v>Yes</v>
      </c>
      <c r="O299" t="str">
        <v>$51,500</v>
      </c>
      <c r="P299">
        <v>44290</v>
      </c>
      <c r="Q299">
        <v>51500</v>
      </c>
      <c r="R299">
        <v>456</v>
      </c>
      <c r="S299">
        <v>4.4000000000000004</v>
      </c>
      <c r="T299">
        <v>0</v>
      </c>
    </row>
    <row r="300" spans="1:20" x14ac:dyDescent="0.25">
      <c r="A300" t="str">
        <v>BMW</v>
      </c>
      <c r="B300" t="str">
        <v>X5 xDrive40i</v>
      </c>
      <c r="C300">
        <v>2021</v>
      </c>
      <c r="D300">
        <v>65982.94</v>
      </c>
      <c r="E300">
        <v>41000</v>
      </c>
      <c r="F300" t="str">
        <v>41,000 mi.</v>
      </c>
      <c r="G300" t="str">
        <v>Hybrid</v>
      </c>
      <c r="H300" t="str">
        <v>335.0HP 3.0L Straight 6 Cylinder Engine Gasoline/Mild Electric Hybrid</v>
      </c>
      <c r="I300" t="str">
        <v>8-Speed A/T</v>
      </c>
      <c r="J300" t="str">
        <v>White</v>
      </c>
      <c r="K300" t="str">
        <v>Black</v>
      </c>
      <c r="L300" t="str">
        <v>None reported</v>
      </c>
      <c r="M300">
        <v>0</v>
      </c>
      <c r="N300" t="str">
        <v>Yes</v>
      </c>
      <c r="O300" t="str">
        <v>$50,000</v>
      </c>
      <c r="P300">
        <v>43000</v>
      </c>
      <c r="Q300">
        <v>50000</v>
      </c>
      <c r="R300">
        <v>335</v>
      </c>
      <c r="S300">
        <v>3</v>
      </c>
      <c r="T300">
        <v>0</v>
      </c>
    </row>
    <row r="301" spans="1:20" x14ac:dyDescent="0.25">
      <c r="A301" t="str">
        <v>BMW</v>
      </c>
      <c r="B301" t="str">
        <v>840 Gran Coupe i xDrive</v>
      </c>
      <c r="C301">
        <v>2020</v>
      </c>
      <c r="D301">
        <v>41509.706619999997</v>
      </c>
      <c r="E301">
        <v>25793</v>
      </c>
      <c r="F301" t="str">
        <v>25,793 mi.</v>
      </c>
      <c r="G301" t="str">
        <v>Gasoline</v>
      </c>
      <c r="H301" t="str">
        <v>3.0L I6 24V GDI DOHC Turbo</v>
      </c>
      <c r="I301" t="str">
        <v>8-Speed Automatic</v>
      </c>
      <c r="J301" t="str">
        <v>Black Sapphire Metallic</v>
      </c>
      <c r="K301" t="str">
        <v>Black</v>
      </c>
      <c r="L301" t="str">
        <v>None reported</v>
      </c>
      <c r="M301">
        <v>0</v>
      </c>
      <c r="N301">
        <v>0</v>
      </c>
      <c r="O301" t="str">
        <v>$52,999</v>
      </c>
      <c r="P301">
        <v>45579.14</v>
      </c>
      <c r="Q301">
        <v>52999</v>
      </c>
      <c r="R301" t="e">
        <v>#VALUE!</v>
      </c>
      <c r="S301" t="e">
        <v>#VALUE!</v>
      </c>
      <c r="T301">
        <v>0</v>
      </c>
    </row>
    <row r="302" spans="1:20" x14ac:dyDescent="0.25">
      <c r="A302" t="str">
        <v>BMW</v>
      </c>
      <c r="B302" t="str">
        <v>535 i xDrive</v>
      </c>
      <c r="C302">
        <v>2014</v>
      </c>
      <c r="D302">
        <v>192718.465</v>
      </c>
      <c r="E302">
        <v>119750</v>
      </c>
      <c r="F302" t="str">
        <v>119,750 mi.</v>
      </c>
      <c r="G302" t="str">
        <v>Gasoline</v>
      </c>
      <c r="H302" t="str">
        <v>300.0HP 3.0L Straight 6 Cylinder Engine Gasoline Fuel</v>
      </c>
      <c r="I302" t="str">
        <v>8-Speed A/T</v>
      </c>
      <c r="J302" t="str">
        <v>White</v>
      </c>
      <c r="K302" t="str">
        <v>Beige</v>
      </c>
      <c r="L302" t="str">
        <v>None reported</v>
      </c>
      <c r="M302">
        <v>0</v>
      </c>
      <c r="N302" t="str">
        <v>Yes</v>
      </c>
      <c r="O302" t="str">
        <v>$15,499</v>
      </c>
      <c r="P302">
        <v>13329.14</v>
      </c>
      <c r="Q302">
        <v>15499</v>
      </c>
      <c r="R302">
        <v>300</v>
      </c>
      <c r="S302">
        <v>3</v>
      </c>
      <c r="T302">
        <v>0</v>
      </c>
    </row>
    <row r="303" spans="1:20" x14ac:dyDescent="0.25">
      <c r="A303" t="str">
        <v>BMW</v>
      </c>
      <c r="B303" t="str">
        <v>X5 xDrive50i</v>
      </c>
      <c r="C303">
        <v>2016</v>
      </c>
      <c r="D303">
        <v>128739.15330000001</v>
      </c>
      <c r="E303">
        <v>79995</v>
      </c>
      <c r="F303" t="str">
        <v>79,995 mi.</v>
      </c>
      <c r="G303" t="str">
        <v>Gasoline</v>
      </c>
      <c r="H303" t="str">
        <v>445.0HP 4.4L 8 Cylinder Engine Gasoline Fuel</v>
      </c>
      <c r="I303" t="str">
        <v>Transmission w/Dual Shift Mode</v>
      </c>
      <c r="J303" t="str">
        <v>Black</v>
      </c>
      <c r="K303" t="str">
        <v>Black</v>
      </c>
      <c r="L303" t="str">
        <v>None reported</v>
      </c>
      <c r="M303">
        <v>0</v>
      </c>
      <c r="N303" t="str">
        <v>Yes</v>
      </c>
      <c r="O303" t="str">
        <v>$23,995</v>
      </c>
      <c r="P303">
        <v>20635.7</v>
      </c>
      <c r="Q303">
        <v>23995</v>
      </c>
      <c r="R303">
        <v>445</v>
      </c>
      <c r="S303">
        <v>4.4000000000000004</v>
      </c>
      <c r="T303">
        <v>0</v>
      </c>
    </row>
    <row r="304" spans="1:20" x14ac:dyDescent="0.25">
      <c r="A304" t="str">
        <v>BMW</v>
      </c>
      <c r="B304" t="str">
        <v>435 i</v>
      </c>
      <c r="C304">
        <v>2014</v>
      </c>
      <c r="D304">
        <v>139207.91</v>
      </c>
      <c r="E304">
        <v>86500</v>
      </c>
      <c r="F304" t="str">
        <v>86,500 mi.</v>
      </c>
      <c r="G304" t="str">
        <v>Gasoline</v>
      </c>
      <c r="H304" t="str">
        <v>300.0HP 3.0L Straight 6 Cylinder Engine Gasoline Fuel</v>
      </c>
      <c r="I304" t="str">
        <v>A/T</v>
      </c>
      <c r="J304" t="str">
        <v>Silver</v>
      </c>
      <c r="K304" t="str">
        <v>Black</v>
      </c>
      <c r="L304" t="str">
        <v>None reported</v>
      </c>
      <c r="M304">
        <v>0</v>
      </c>
      <c r="N304" t="str">
        <v>Yes</v>
      </c>
      <c r="O304" t="str">
        <v>$20,900</v>
      </c>
      <c r="P304">
        <v>17974</v>
      </c>
      <c r="Q304">
        <v>20900</v>
      </c>
      <c r="R304">
        <v>300</v>
      </c>
      <c r="S304">
        <v>3</v>
      </c>
      <c r="T304">
        <v>0</v>
      </c>
    </row>
    <row r="305" spans="1:20" x14ac:dyDescent="0.25">
      <c r="A305" t="str">
        <v>BMW</v>
      </c>
      <c r="B305" t="str">
        <v>X5 PHEV xDrive45e</v>
      </c>
      <c r="C305">
        <v>2023</v>
      </c>
      <c r="D305">
        <v>4987.3446599999997</v>
      </c>
      <c r="E305">
        <v>3099</v>
      </c>
      <c r="F305" t="str">
        <v>3,099 mi.</v>
      </c>
      <c r="G305" t="str">
        <v>Plug-In Hybrid</v>
      </c>
      <c r="H305" t="str">
        <v>389.0HP 3.0L Straight 6 Cylinder Engine Plug-In Electric/Gas</v>
      </c>
      <c r="I305" t="str">
        <v>8-Speed A/T</v>
      </c>
      <c r="J305" t="str">
        <v>Black</v>
      </c>
      <c r="K305" t="str">
        <v>Black</v>
      </c>
      <c r="L305" t="str">
        <v>None reported</v>
      </c>
      <c r="M305">
        <v>0</v>
      </c>
      <c r="N305" t="str">
        <v>Yes</v>
      </c>
      <c r="O305" t="str">
        <v>$74,995</v>
      </c>
      <c r="P305">
        <v>64495.7</v>
      </c>
      <c r="Q305">
        <v>74995</v>
      </c>
      <c r="R305">
        <v>389</v>
      </c>
      <c r="S305">
        <v>3</v>
      </c>
      <c r="T305">
        <v>0</v>
      </c>
    </row>
    <row r="306" spans="1:20" x14ac:dyDescent="0.25">
      <c r="A306" t="str">
        <v>BMW</v>
      </c>
      <c r="B306" t="str">
        <v>528 i</v>
      </c>
      <c r="C306">
        <v>2016</v>
      </c>
      <c r="D306">
        <v>131965.88</v>
      </c>
      <c r="E306">
        <v>82000</v>
      </c>
      <c r="F306" t="str">
        <v>82,000 mi.</v>
      </c>
      <c r="G306" t="str">
        <v>Gasoline</v>
      </c>
      <c r="H306" t="str">
        <v>240.0HP 2.0L 4 Cylinder Engine Gasoline Fuel</v>
      </c>
      <c r="I306" t="str">
        <v>8-Speed A/T</v>
      </c>
      <c r="J306" t="str">
        <v>Silver</v>
      </c>
      <c r="K306" t="str">
        <v>Black</v>
      </c>
      <c r="L306" t="str">
        <v>At least 1 accident or damage reported</v>
      </c>
      <c r="M306">
        <v>1</v>
      </c>
      <c r="N306" t="str">
        <v>Yes</v>
      </c>
      <c r="O306" t="str">
        <v>$16,995</v>
      </c>
      <c r="P306">
        <v>14615.699999999999</v>
      </c>
      <c r="Q306">
        <v>16995</v>
      </c>
      <c r="R306">
        <v>240</v>
      </c>
      <c r="S306">
        <v>2</v>
      </c>
      <c r="T306">
        <v>0</v>
      </c>
    </row>
    <row r="307" spans="1:20" x14ac:dyDescent="0.25">
      <c r="A307" t="str">
        <v>BMW</v>
      </c>
      <c r="B307" t="str">
        <v>X5 M50i</v>
      </c>
      <c r="C307">
        <v>2021</v>
      </c>
      <c r="D307">
        <v>46506.707320000001</v>
      </c>
      <c r="E307">
        <v>28898</v>
      </c>
      <c r="F307" t="str">
        <v>28,898 mi.</v>
      </c>
      <c r="G307" t="str">
        <v>Gasoline</v>
      </c>
      <c r="H307" t="str">
        <v>523.0HP 4.4L 8 Cylinder Engine Gasoline Fuel</v>
      </c>
      <c r="I307" t="str">
        <v>A/T</v>
      </c>
      <c r="J307" t="str">
        <v>Black</v>
      </c>
      <c r="K307" t="str">
        <v>Orange</v>
      </c>
      <c r="L307" t="str">
        <v>None reported</v>
      </c>
      <c r="M307">
        <v>0</v>
      </c>
      <c r="N307" t="str">
        <v>Yes</v>
      </c>
      <c r="O307" t="str">
        <v>$71,000</v>
      </c>
      <c r="P307">
        <v>61060</v>
      </c>
      <c r="Q307">
        <v>71000</v>
      </c>
      <c r="R307">
        <v>523</v>
      </c>
      <c r="S307">
        <v>4.4000000000000004</v>
      </c>
      <c r="T307">
        <v>0</v>
      </c>
    </row>
    <row r="308" spans="1:20" x14ac:dyDescent="0.25">
      <c r="A308" t="str">
        <v>BMW</v>
      </c>
      <c r="B308" t="str">
        <v>Z4 2.5i</v>
      </c>
      <c r="C308">
        <v>2004</v>
      </c>
      <c r="D308">
        <v>152082.63</v>
      </c>
      <c r="E308">
        <v>94500</v>
      </c>
      <c r="F308" t="str">
        <v>94,500 mi.</v>
      </c>
      <c r="G308" t="str">
        <v>Gasoline</v>
      </c>
      <c r="H308" t="str">
        <v>184.0HP 2.5L Straight 6 Cylinder Engine Gasoline Fuel</v>
      </c>
      <c r="I308" t="str">
        <v>5-Speed M/T</v>
      </c>
      <c r="J308" t="str">
        <v>Gray</v>
      </c>
      <c r="K308" t="str">
        <v>Black</v>
      </c>
      <c r="L308" t="str">
        <v>None reported</v>
      </c>
      <c r="M308">
        <v>0</v>
      </c>
      <c r="N308" t="str">
        <v>Yes</v>
      </c>
      <c r="O308" t="str">
        <v>$9,000</v>
      </c>
      <c r="P308">
        <v>7740</v>
      </c>
      <c r="Q308">
        <v>9000</v>
      </c>
      <c r="R308">
        <v>184</v>
      </c>
      <c r="S308">
        <v>2.5</v>
      </c>
      <c r="T308">
        <v>0</v>
      </c>
    </row>
    <row r="309" spans="1:20" x14ac:dyDescent="0.25">
      <c r="A309" t="str">
        <v>BMW</v>
      </c>
      <c r="B309" t="str">
        <v>320 i xDrive</v>
      </c>
      <c r="C309">
        <v>2016</v>
      </c>
      <c r="D309">
        <v>297727.90000000002</v>
      </c>
      <c r="E309">
        <v>185000</v>
      </c>
      <c r="F309" t="str">
        <v>185,000 mi.</v>
      </c>
      <c r="G309" t="str">
        <v>Gasoline</v>
      </c>
      <c r="H309" t="str">
        <v>180.0HP 2.0L 4 Cylinder Engine Gasoline Fuel</v>
      </c>
      <c r="I309" t="str">
        <v>8-Speed A/T</v>
      </c>
      <c r="J309" t="str">
        <v>Black</v>
      </c>
      <c r="K309" t="str">
        <v>Beige</v>
      </c>
      <c r="L309" t="str">
        <v>At least 1 accident or damage reported</v>
      </c>
      <c r="M309">
        <v>1</v>
      </c>
      <c r="N309" t="str">
        <v>Yes</v>
      </c>
      <c r="O309" t="str">
        <v>$7,500</v>
      </c>
      <c r="P309">
        <v>6450</v>
      </c>
      <c r="Q309">
        <v>7500</v>
      </c>
      <c r="R309">
        <v>180</v>
      </c>
      <c r="S309">
        <v>2</v>
      </c>
      <c r="T309">
        <v>0</v>
      </c>
    </row>
    <row r="310" spans="1:20" x14ac:dyDescent="0.25">
      <c r="A310" t="str">
        <v>BMW</v>
      </c>
      <c r="B310" t="str">
        <v>335 is</v>
      </c>
      <c r="C310">
        <v>2012</v>
      </c>
      <c r="D310">
        <v>139415.51486</v>
      </c>
      <c r="E310">
        <v>86629</v>
      </c>
      <c r="F310" t="str">
        <v>86,629 mi.</v>
      </c>
      <c r="G310" t="str">
        <v>Gasoline</v>
      </c>
      <c r="H310" t="str">
        <v>320.0HP 3.0L Straight 6 Cylinder Engine Gasoline Fuel</v>
      </c>
      <c r="I310" t="str">
        <v>7-Speed A/T</v>
      </c>
      <c r="J310" t="str">
        <v>White</v>
      </c>
      <c r="K310" t="str">
        <v>Red</v>
      </c>
      <c r="L310" t="str">
        <v>None reported</v>
      </c>
      <c r="M310">
        <v>0</v>
      </c>
      <c r="N310" t="str">
        <v>Yes</v>
      </c>
      <c r="O310" t="str">
        <v>$20,995</v>
      </c>
      <c r="P310">
        <v>18055.7</v>
      </c>
      <c r="Q310">
        <v>20995</v>
      </c>
      <c r="R310">
        <v>320</v>
      </c>
      <c r="S310">
        <v>3</v>
      </c>
      <c r="T310">
        <v>0</v>
      </c>
    </row>
    <row r="311" spans="1:20" x14ac:dyDescent="0.25">
      <c r="A311" t="str">
        <v>BMW</v>
      </c>
      <c r="B311" t="str">
        <v>X5 xDrive40i</v>
      </c>
      <c r="C311">
        <v>2020</v>
      </c>
      <c r="D311">
        <v>59545.58</v>
      </c>
      <c r="E311">
        <v>37000</v>
      </c>
      <c r="F311" t="str">
        <v>37,000 mi.</v>
      </c>
      <c r="G311" t="str">
        <v>Gasoline</v>
      </c>
      <c r="H311" t="str">
        <v>335.0HP 3.0L Straight 6 Cylinder Engine Gasoline Fuel</v>
      </c>
      <c r="I311" t="str">
        <v>8-Speed A/T</v>
      </c>
      <c r="J311" t="str">
        <v>Black</v>
      </c>
      <c r="K311" t="str">
        <v>Black</v>
      </c>
      <c r="L311" t="str">
        <v>At least 1 accident or damage reported</v>
      </c>
      <c r="M311">
        <v>1</v>
      </c>
      <c r="N311" t="str">
        <v>Yes</v>
      </c>
      <c r="O311" t="str">
        <v>$50,000</v>
      </c>
      <c r="P311">
        <v>43000</v>
      </c>
      <c r="Q311">
        <v>50000</v>
      </c>
      <c r="R311">
        <v>335</v>
      </c>
      <c r="S311">
        <v>3</v>
      </c>
      <c r="T311">
        <v>0</v>
      </c>
    </row>
    <row r="312" spans="1:20" x14ac:dyDescent="0.25">
      <c r="A312" t="str">
        <v>BMW</v>
      </c>
      <c r="B312" t="str">
        <v>750 Li</v>
      </c>
      <c r="C312">
        <v>2007</v>
      </c>
      <c r="D312">
        <v>184314.49152000001</v>
      </c>
      <c r="E312">
        <v>114528</v>
      </c>
      <c r="F312" t="str">
        <v>114,528 mi.</v>
      </c>
      <c r="G312" t="str">
        <v>Gasoline</v>
      </c>
      <c r="H312" t="str">
        <v>360.0HP 4.8L 8 Cylinder Engine Gasoline Fuel</v>
      </c>
      <c r="I312" t="str">
        <v>A/T</v>
      </c>
      <c r="J312" t="str">
        <v>Black</v>
      </c>
      <c r="K312" t="str">
        <v>Black</v>
      </c>
      <c r="L312" t="str">
        <v>None reported</v>
      </c>
      <c r="M312">
        <v>0</v>
      </c>
      <c r="N312" t="str">
        <v>Yes</v>
      </c>
      <c r="O312" t="str">
        <v>$9,000</v>
      </c>
      <c r="P312">
        <v>7740</v>
      </c>
      <c r="Q312">
        <v>9000</v>
      </c>
      <c r="R312">
        <v>360</v>
      </c>
      <c r="S312">
        <v>4.8</v>
      </c>
      <c r="T312">
        <v>0</v>
      </c>
    </row>
    <row r="313" spans="1:20" x14ac:dyDescent="0.25">
      <c r="A313" t="str">
        <v>BMW</v>
      </c>
      <c r="B313" t="str">
        <v>X3 M AWD</v>
      </c>
      <c r="C313">
        <v>2021</v>
      </c>
      <c r="D313">
        <v>50694.21</v>
      </c>
      <c r="E313">
        <v>31500</v>
      </c>
      <c r="F313" t="str">
        <v>31,500 mi.</v>
      </c>
      <c r="G313" t="str">
        <v>Gasoline</v>
      </c>
      <c r="H313" t="str">
        <v>473.0HP 3.0L Straight 6 Cylinder Engine Gasoline Fuel</v>
      </c>
      <c r="I313" t="str">
        <v>8-Speed A/T</v>
      </c>
      <c r="J313" t="str">
        <v>Black</v>
      </c>
      <c r="K313" t="str">
        <v>Black</v>
      </c>
      <c r="L313" t="str">
        <v>None reported</v>
      </c>
      <c r="M313">
        <v>0</v>
      </c>
      <c r="N313" t="str">
        <v>Yes</v>
      </c>
      <c r="O313" t="str">
        <v>$54,500</v>
      </c>
      <c r="P313">
        <v>46870</v>
      </c>
      <c r="Q313">
        <v>54500</v>
      </c>
      <c r="R313">
        <v>473</v>
      </c>
      <c r="S313">
        <v>3</v>
      </c>
      <c r="T313">
        <v>0</v>
      </c>
    </row>
    <row r="314" spans="1:20" x14ac:dyDescent="0.25">
      <c r="A314" t="str">
        <v>BMW</v>
      </c>
      <c r="B314" t="str">
        <v>335 i</v>
      </c>
      <c r="C314">
        <v>2011</v>
      </c>
      <c r="D314">
        <v>117481.81999999999</v>
      </c>
      <c r="E314">
        <v>73000</v>
      </c>
      <c r="F314" t="str">
        <v>73,000 mi.</v>
      </c>
      <c r="G314" t="str">
        <v>Gasoline</v>
      </c>
      <c r="H314" t="str">
        <v>300.0HP 3.0L Straight 6 Cylinder Engine Gasoline Fuel</v>
      </c>
      <c r="I314" t="str">
        <v>Transmission w/Dual Shift Mode</v>
      </c>
      <c r="J314" t="str">
        <v>Red</v>
      </c>
      <c r="K314" t="str">
        <v>Beige</v>
      </c>
      <c r="L314" t="str">
        <v>None reported</v>
      </c>
      <c r="M314">
        <v>0</v>
      </c>
      <c r="N314" t="str">
        <v>Yes</v>
      </c>
      <c r="O314" t="str">
        <v>$16,000</v>
      </c>
      <c r="P314">
        <v>13760</v>
      </c>
      <c r="Q314">
        <v>16000</v>
      </c>
      <c r="R314">
        <v>300</v>
      </c>
      <c r="S314">
        <v>3</v>
      </c>
      <c r="T314">
        <v>0</v>
      </c>
    </row>
    <row r="315" spans="1:20" x14ac:dyDescent="0.25">
      <c r="A315" t="str">
        <v>BMW</v>
      </c>
      <c r="B315" t="str">
        <v>X1 xDrive 28i</v>
      </c>
      <c r="C315">
        <v>2017</v>
      </c>
      <c r="D315">
        <v>79984.198000000004</v>
      </c>
      <c r="E315">
        <v>49700</v>
      </c>
      <c r="F315" t="str">
        <v>49,700 mi.</v>
      </c>
      <c r="G315" t="str">
        <v>Gasoline</v>
      </c>
      <c r="H315" t="str">
        <v>228.0HP 2.0L 4 Cylinder Engine Gasoline Fuel</v>
      </c>
      <c r="I315" t="str">
        <v>8-Speed A/T</v>
      </c>
      <c r="J315" t="str">
        <v>Blue</v>
      </c>
      <c r="K315" t="str">
        <v>Black</v>
      </c>
      <c r="L315" t="str">
        <v>None reported</v>
      </c>
      <c r="M315">
        <v>0</v>
      </c>
      <c r="N315" t="str">
        <v>Yes</v>
      </c>
      <c r="O315" t="str">
        <v>$26,000</v>
      </c>
      <c r="P315">
        <v>22360</v>
      </c>
      <c r="Q315">
        <v>26000</v>
      </c>
      <c r="R315">
        <v>228</v>
      </c>
      <c r="S315">
        <v>2</v>
      </c>
      <c r="T315">
        <v>0</v>
      </c>
    </row>
    <row r="316" spans="1:20" x14ac:dyDescent="0.25">
      <c r="A316" t="str">
        <v>BMW</v>
      </c>
      <c r="B316" t="str">
        <v>i3 120Ah w/Range Extender</v>
      </c>
      <c r="C316">
        <v>2019</v>
      </c>
      <c r="D316">
        <v>27318.5465</v>
      </c>
      <c r="E316">
        <v>16975</v>
      </c>
      <c r="F316" t="str">
        <v>16,975 mi.</v>
      </c>
      <c r="G316">
        <v>0</v>
      </c>
      <c r="H316" t="str">
        <v>170.0HP 0.65L Electric Motor Electric Fuel System</v>
      </c>
      <c r="I316" t="str">
        <v>A/T</v>
      </c>
      <c r="J316" t="str">
        <v>Black</v>
      </c>
      <c r="K316" t="str">
        <v>Black</v>
      </c>
      <c r="L316" t="str">
        <v>None reported</v>
      </c>
      <c r="M316">
        <v>0</v>
      </c>
      <c r="N316" t="str">
        <v>Yes</v>
      </c>
      <c r="O316" t="str">
        <v>$26,990</v>
      </c>
      <c r="P316">
        <v>23211.4</v>
      </c>
      <c r="Q316">
        <v>26990</v>
      </c>
      <c r="R316">
        <v>170</v>
      </c>
      <c r="S316">
        <v>0.65</v>
      </c>
      <c r="T316">
        <v>0</v>
      </c>
    </row>
    <row r="317" spans="1:20" x14ac:dyDescent="0.25">
      <c r="A317" t="str">
        <v>BMW</v>
      </c>
      <c r="B317" t="str">
        <v>330 i</v>
      </c>
      <c r="C317">
        <v>2005</v>
      </c>
      <c r="D317">
        <v>95433.861999999994</v>
      </c>
      <c r="E317">
        <v>59300</v>
      </c>
      <c r="F317" t="str">
        <v>59,300 mi.</v>
      </c>
      <c r="G317" t="str">
        <v>Gasoline</v>
      </c>
      <c r="H317" t="str">
        <v>225.0HP 3.0L Straight 6 Cylinder Engine Gasoline Fuel</v>
      </c>
      <c r="I317" t="str">
        <v>M/T</v>
      </c>
      <c r="J317" t="str">
        <v>Red</v>
      </c>
      <c r="K317" t="str">
        <v>Black</v>
      </c>
      <c r="L317" t="str">
        <v>None reported</v>
      </c>
      <c r="M317">
        <v>0</v>
      </c>
      <c r="N317" t="str">
        <v>Yes</v>
      </c>
      <c r="O317" t="str">
        <v>$30,900</v>
      </c>
      <c r="P317">
        <v>26574</v>
      </c>
      <c r="Q317">
        <v>30900</v>
      </c>
      <c r="R317">
        <v>225</v>
      </c>
      <c r="S317">
        <v>3</v>
      </c>
      <c r="T317">
        <v>0</v>
      </c>
    </row>
    <row r="318" spans="1:20" x14ac:dyDescent="0.25">
      <c r="A318" t="str">
        <v>BMW</v>
      </c>
      <c r="B318" t="str">
        <v>X3 xDrive30i</v>
      </c>
      <c r="C318">
        <v>2021</v>
      </c>
      <c r="D318">
        <v>43452.18</v>
      </c>
      <c r="E318">
        <v>27000</v>
      </c>
      <c r="F318" t="str">
        <v>27,000 mi.</v>
      </c>
      <c r="G318" t="str">
        <v>Gasoline</v>
      </c>
      <c r="H318" t="str">
        <v>248.0HP 2.0L 4 Cylinder Engine Gasoline Fuel</v>
      </c>
      <c r="I318" t="str">
        <v>8-Speed A/T</v>
      </c>
      <c r="J318" t="str">
        <v>Black</v>
      </c>
      <c r="K318" t="str">
        <v>Brown</v>
      </c>
      <c r="L318" t="str">
        <v>None reported</v>
      </c>
      <c r="M318">
        <v>0</v>
      </c>
      <c r="N318" t="str">
        <v>Yes</v>
      </c>
      <c r="O318" t="str">
        <v>$38,400</v>
      </c>
      <c r="P318">
        <v>33024</v>
      </c>
      <c r="Q318">
        <v>38400</v>
      </c>
      <c r="R318">
        <v>248</v>
      </c>
      <c r="S318">
        <v>2</v>
      </c>
      <c r="T318">
        <v>0</v>
      </c>
    </row>
    <row r="319" spans="1:20" x14ac:dyDescent="0.25">
      <c r="A319" t="str">
        <v>BMW</v>
      </c>
      <c r="B319" t="str">
        <v>X7 xDrive40i</v>
      </c>
      <c r="C319">
        <v>2021</v>
      </c>
      <c r="D319">
        <v>14805.928</v>
      </c>
      <c r="E319">
        <v>9200</v>
      </c>
      <c r="F319" t="str">
        <v>9,200 mi.</v>
      </c>
      <c r="G319" t="str">
        <v>Hybrid</v>
      </c>
      <c r="H319" t="str">
        <v>335.0HP 3.0L Straight 6 Cylinder Engine Gasoline/Mild Electric Hybrid</v>
      </c>
      <c r="I319" t="str">
        <v>8-Speed A/T</v>
      </c>
      <c r="J319" t="str">
        <v>White</v>
      </c>
      <c r="K319" t="str">
        <v>Brown</v>
      </c>
      <c r="L319" t="str">
        <v>At least 1 accident or damage reported</v>
      </c>
      <c r="M319">
        <v>1</v>
      </c>
      <c r="N319" t="str">
        <v>Yes</v>
      </c>
      <c r="O319" t="str">
        <v>$71,200</v>
      </c>
      <c r="P319">
        <v>61232</v>
      </c>
      <c r="Q319">
        <v>71200</v>
      </c>
      <c r="R319">
        <v>335</v>
      </c>
      <c r="S319">
        <v>3</v>
      </c>
      <c r="T319">
        <v>0</v>
      </c>
    </row>
    <row r="320" spans="1:20" x14ac:dyDescent="0.25">
      <c r="A320" t="str">
        <v>BMW</v>
      </c>
      <c r="B320" t="str">
        <v>M5 Base</v>
      </c>
      <c r="C320">
        <v>2015</v>
      </c>
      <c r="D320">
        <v>43452.18</v>
      </c>
      <c r="E320">
        <v>27000</v>
      </c>
      <c r="F320" t="str">
        <v>27,000 mi.</v>
      </c>
      <c r="G320" t="str">
        <v>Gasoline</v>
      </c>
      <c r="H320" t="str">
        <v>560.0HP 4.4L 8 Cylinder Engine Gasoline Fuel</v>
      </c>
      <c r="I320" t="str">
        <v>7-Speed A/T</v>
      </c>
      <c r="J320" t="str">
        <v>Black</v>
      </c>
      <c r="K320" t="str">
        <v>Black</v>
      </c>
      <c r="L320" t="str">
        <v>None reported</v>
      </c>
      <c r="M320">
        <v>0</v>
      </c>
      <c r="N320" t="str">
        <v>Yes</v>
      </c>
      <c r="O320" t="str">
        <v>$52,500</v>
      </c>
      <c r="P320">
        <v>45150</v>
      </c>
      <c r="Q320">
        <v>52500</v>
      </c>
      <c r="R320">
        <v>560</v>
      </c>
      <c r="S320">
        <v>4.4000000000000004</v>
      </c>
      <c r="T320">
        <v>0</v>
      </c>
    </row>
    <row r="321" spans="1:20" x14ac:dyDescent="0.25">
      <c r="A321" t="str">
        <v>BMW</v>
      </c>
      <c r="B321" t="str">
        <v>X5 xDrive35i</v>
      </c>
      <c r="C321">
        <v>2016</v>
      </c>
      <c r="D321">
        <v>120459.099</v>
      </c>
      <c r="E321">
        <v>74850</v>
      </c>
      <c r="F321" t="str">
        <v>74,850 mi.</v>
      </c>
      <c r="G321" t="str">
        <v>Gasoline</v>
      </c>
      <c r="H321" t="str">
        <v>300.0HP 3.0L Straight 6 Cylinder Engine Gasoline Fuel</v>
      </c>
      <c r="I321" t="str">
        <v>A/T</v>
      </c>
      <c r="J321" t="str">
        <v>White</v>
      </c>
      <c r="K321" t="str">
        <v>Brown</v>
      </c>
      <c r="L321" t="str">
        <v>At least 1 accident or damage reported</v>
      </c>
      <c r="M321">
        <v>1</v>
      </c>
      <c r="N321" t="str">
        <v>Yes</v>
      </c>
      <c r="O321" t="str">
        <v>$21,900</v>
      </c>
      <c r="P321">
        <v>18834</v>
      </c>
      <c r="Q321">
        <v>21900</v>
      </c>
      <c r="R321">
        <v>300</v>
      </c>
      <c r="S321">
        <v>3</v>
      </c>
      <c r="T321">
        <v>0</v>
      </c>
    </row>
    <row r="322" spans="1:20" x14ac:dyDescent="0.25">
      <c r="A322" t="str">
        <v>BMW</v>
      </c>
      <c r="B322" t="str">
        <v>X3 xDrive30i</v>
      </c>
      <c r="C322">
        <v>2021</v>
      </c>
      <c r="D322">
        <v>24140.1</v>
      </c>
      <c r="E322">
        <v>15000</v>
      </c>
      <c r="F322" t="str">
        <v>15,000 mi.</v>
      </c>
      <c r="G322" t="str">
        <v>Gasoline</v>
      </c>
      <c r="H322" t="str">
        <v>248.0HP 2.0L 4 Cylinder Engine Gasoline Fuel</v>
      </c>
      <c r="I322" t="str">
        <v>Transmission w/Dual Shift Mode</v>
      </c>
      <c r="J322" t="str">
        <v>White</v>
      </c>
      <c r="K322" t="str">
        <v>Brown</v>
      </c>
      <c r="L322" t="str">
        <v>None reported</v>
      </c>
      <c r="M322">
        <v>0</v>
      </c>
      <c r="N322" t="str">
        <v>Yes</v>
      </c>
      <c r="O322" t="str">
        <v>$39,995</v>
      </c>
      <c r="P322">
        <v>34395.699999999997</v>
      </c>
      <c r="Q322">
        <v>39995</v>
      </c>
      <c r="R322">
        <v>248</v>
      </c>
      <c r="S322">
        <v>2</v>
      </c>
      <c r="T322">
        <v>0</v>
      </c>
    </row>
    <row r="323" spans="1:20" x14ac:dyDescent="0.25">
      <c r="A323" t="str">
        <v>BMW</v>
      </c>
      <c r="B323" t="str">
        <v>325 i</v>
      </c>
      <c r="C323">
        <v>2003</v>
      </c>
      <c r="D323">
        <v>228526.28</v>
      </c>
      <c r="E323">
        <v>142000</v>
      </c>
      <c r="F323" t="str">
        <v>142,000 mi.</v>
      </c>
      <c r="G323" t="str">
        <v>Gasoline</v>
      </c>
      <c r="H323" t="str">
        <v>184.0HP 2.5L Straight 6 Cylinder Engine Gasoline Fuel</v>
      </c>
      <c r="I323" t="str">
        <v>5-Speed M/T</v>
      </c>
      <c r="J323" t="str">
        <v>Silver</v>
      </c>
      <c r="K323" t="str">
        <v>Black</v>
      </c>
      <c r="L323" t="str">
        <v>At least 1 accident or damage reported</v>
      </c>
      <c r="M323">
        <v>1</v>
      </c>
      <c r="N323" t="str">
        <v>Yes</v>
      </c>
      <c r="O323" t="str">
        <v>$4,800</v>
      </c>
      <c r="P323">
        <v>4128</v>
      </c>
      <c r="Q323">
        <v>4800</v>
      </c>
      <c r="R323">
        <v>184</v>
      </c>
      <c r="S323">
        <v>2.5</v>
      </c>
      <c r="T323">
        <v>0</v>
      </c>
    </row>
    <row r="324" spans="1:20" x14ac:dyDescent="0.25">
      <c r="A324" t="str">
        <v>BMW</v>
      </c>
      <c r="B324" t="str">
        <v>430 i</v>
      </c>
      <c r="C324">
        <v>2017</v>
      </c>
      <c r="D324">
        <v>94757.939199999993</v>
      </c>
      <c r="E324">
        <v>58880</v>
      </c>
      <c r="F324" t="str">
        <v>58,880 mi.</v>
      </c>
      <c r="G324" t="str">
        <v>Gasoline</v>
      </c>
      <c r="H324" t="str">
        <v>248.0HP 2.0L 4 Cylinder Engine Gasoline Fuel</v>
      </c>
      <c r="I324" t="str">
        <v>8-Speed A/T</v>
      </c>
      <c r="J324" t="str">
        <v>White</v>
      </c>
      <c r="K324" t="str">
        <v>Brown</v>
      </c>
      <c r="L324" t="str">
        <v>None reported</v>
      </c>
      <c r="M324">
        <v>0</v>
      </c>
      <c r="N324" t="str">
        <v>Yes</v>
      </c>
      <c r="O324" t="str">
        <v>$21,000</v>
      </c>
      <c r="P324">
        <v>18060</v>
      </c>
      <c r="Q324">
        <v>21000</v>
      </c>
      <c r="R324">
        <v>248</v>
      </c>
      <c r="S324">
        <v>2</v>
      </c>
      <c r="T324">
        <v>0</v>
      </c>
    </row>
    <row r="325" spans="1:20" x14ac:dyDescent="0.25">
      <c r="A325" t="str">
        <v>BMW</v>
      </c>
      <c r="B325" t="str">
        <v>i3 Base</v>
      </c>
      <c r="C325">
        <v>2015</v>
      </c>
      <c r="D325">
        <v>41842.839999999997</v>
      </c>
      <c r="E325">
        <v>26000</v>
      </c>
      <c r="F325" t="str">
        <v>26,000 mi.</v>
      </c>
      <c r="G325">
        <v>0</v>
      </c>
      <c r="H325" t="str">
        <v>170.0HP 0.65L Electric Motor Electric Fuel System</v>
      </c>
      <c r="I325" t="str">
        <v>1-Speed A/T</v>
      </c>
      <c r="J325" t="str">
        <v>White</v>
      </c>
      <c r="K325" t="str">
        <v>Beige</v>
      </c>
      <c r="L325" t="str">
        <v>None reported</v>
      </c>
      <c r="M325">
        <v>0</v>
      </c>
      <c r="N325" t="str">
        <v>Yes</v>
      </c>
      <c r="O325" t="str">
        <v>$14,999</v>
      </c>
      <c r="P325">
        <v>12899.14</v>
      </c>
      <c r="Q325">
        <v>14999</v>
      </c>
      <c r="R325">
        <v>170</v>
      </c>
      <c r="S325">
        <v>0.65</v>
      </c>
      <c r="T325">
        <v>0</v>
      </c>
    </row>
    <row r="326" spans="1:20" x14ac:dyDescent="0.25">
      <c r="A326" t="str">
        <v>BMW</v>
      </c>
      <c r="B326" t="str">
        <v>X5 M50i</v>
      </c>
      <c r="C326">
        <v>2023</v>
      </c>
      <c r="D326">
        <v>22104.284899999999</v>
      </c>
      <c r="E326">
        <v>13735</v>
      </c>
      <c r="F326" t="str">
        <v>13,735 mi.</v>
      </c>
      <c r="G326" t="str">
        <v>Gasoline</v>
      </c>
      <c r="H326" t="str">
        <v>4.4L V8 32V GDI DOHC Twin Turbo</v>
      </c>
      <c r="I326" t="str">
        <v>8-Speed Automatic</v>
      </c>
      <c r="J326" t="str">
        <v>Black Sapphire Metallic</v>
      </c>
      <c r="K326" t="str">
        <v>Black</v>
      </c>
      <c r="L326" t="str">
        <v>None reported</v>
      </c>
      <c r="M326">
        <v>0</v>
      </c>
      <c r="N326">
        <v>0</v>
      </c>
      <c r="O326" t="str">
        <v>$77,897</v>
      </c>
      <c r="P326">
        <v>66991.42</v>
      </c>
      <c r="Q326">
        <v>77897</v>
      </c>
      <c r="R326" t="e">
        <v>#VALUE!</v>
      </c>
      <c r="S326" t="e">
        <v>#VALUE!</v>
      </c>
      <c r="T326">
        <v>0</v>
      </c>
    </row>
    <row r="327" spans="1:20" x14ac:dyDescent="0.25">
      <c r="A327" t="str">
        <v>BMW</v>
      </c>
      <c r="B327" t="str">
        <v>X3 xDrive30i</v>
      </c>
      <c r="C327">
        <v>2019</v>
      </c>
      <c r="D327">
        <v>148123.65359999999</v>
      </c>
      <c r="E327">
        <v>92040</v>
      </c>
      <c r="F327" t="str">
        <v>92,040 mi.</v>
      </c>
      <c r="G327" t="str">
        <v>Gasoline</v>
      </c>
      <c r="H327" t="str">
        <v>2.0L I4 16V GDI DOHC Turbo</v>
      </c>
      <c r="I327" t="str">
        <v>8-Speed Automatic</v>
      </c>
      <c r="J327" t="str">
        <v>Alpine White</v>
      </c>
      <c r="K327" t="str">
        <v>Black</v>
      </c>
      <c r="L327" t="str">
        <v>None reported</v>
      </c>
      <c r="M327">
        <v>0</v>
      </c>
      <c r="N327" t="str">
        <v>Yes</v>
      </c>
      <c r="O327" t="str">
        <v>$24,999</v>
      </c>
      <c r="P327">
        <v>21499.14</v>
      </c>
      <c r="Q327">
        <v>24999</v>
      </c>
      <c r="R327" t="e">
        <v>#VALUE!</v>
      </c>
      <c r="S327" t="e">
        <v>#VALUE!</v>
      </c>
      <c r="T327">
        <v>0</v>
      </c>
    </row>
    <row r="328" spans="1:20" x14ac:dyDescent="0.25">
      <c r="A328" t="str">
        <v>BMW</v>
      </c>
      <c r="B328" t="str">
        <v>650 i</v>
      </c>
      <c r="C328">
        <v>2006</v>
      </c>
      <c r="D328">
        <v>196566.39694000001</v>
      </c>
      <c r="E328">
        <v>122141</v>
      </c>
      <c r="F328" t="str">
        <v>122,141 mi.</v>
      </c>
      <c r="G328" t="str">
        <v>Gasoline</v>
      </c>
      <c r="H328" t="str">
        <v>360.0HP 4.8L 8 Cylinder Engine Gasoline Fuel</v>
      </c>
      <c r="I328" t="str">
        <v>6-Speed M/T</v>
      </c>
      <c r="J328" t="str">
        <v>Silver</v>
      </c>
      <c r="K328" t="str">
        <v>Black</v>
      </c>
      <c r="L328" t="str">
        <v>None reported</v>
      </c>
      <c r="M328">
        <v>0</v>
      </c>
      <c r="N328" t="str">
        <v>Yes</v>
      </c>
      <c r="O328" t="str">
        <v>$10,500</v>
      </c>
      <c r="P328">
        <v>9030</v>
      </c>
      <c r="Q328">
        <v>10500</v>
      </c>
      <c r="R328">
        <v>360</v>
      </c>
      <c r="S328">
        <v>4.8</v>
      </c>
      <c r="T328">
        <v>0</v>
      </c>
    </row>
    <row r="329" spans="1:20" x14ac:dyDescent="0.25">
      <c r="A329" t="str">
        <v>BMW</v>
      </c>
      <c r="B329" t="str">
        <v>M2 CS</v>
      </c>
      <c r="C329">
        <v>2020</v>
      </c>
      <c r="D329">
        <v>15562.317800000001</v>
      </c>
      <c r="E329">
        <v>9670</v>
      </c>
      <c r="F329" t="str">
        <v>9,670 mi.</v>
      </c>
      <c r="G329" t="str">
        <v>Gasoline</v>
      </c>
      <c r="H329" t="str">
        <v>444.0HP 3.0L Straight 6 Cylinder Engine Gasoline Fuel</v>
      </c>
      <c r="I329" t="str">
        <v>Transmission w/Dual Shift Mode</v>
      </c>
      <c r="J329" t="str">
        <v>Blue</v>
      </c>
      <c r="K329" t="str">
        <v>Black</v>
      </c>
      <c r="L329" t="str">
        <v>None reported</v>
      </c>
      <c r="M329">
        <v>0</v>
      </c>
      <c r="N329" t="str">
        <v>Yes</v>
      </c>
      <c r="O329" t="str">
        <v>$103,500</v>
      </c>
      <c r="P329">
        <v>89010</v>
      </c>
      <c r="Q329">
        <v>103500</v>
      </c>
      <c r="R329">
        <v>444</v>
      </c>
      <c r="S329">
        <v>3</v>
      </c>
      <c r="T329">
        <v>0</v>
      </c>
    </row>
    <row r="330" spans="1:20" x14ac:dyDescent="0.25">
      <c r="A330" t="str">
        <v>BMW</v>
      </c>
      <c r="B330" t="str">
        <v>335 i</v>
      </c>
      <c r="C330">
        <v>2008</v>
      </c>
      <c r="D330">
        <v>157715.32</v>
      </c>
      <c r="E330">
        <v>98000</v>
      </c>
      <c r="F330" t="str">
        <v>98,000 mi.</v>
      </c>
      <c r="G330" t="str">
        <v>Gasoline</v>
      </c>
      <c r="H330" t="str">
        <v>300.0HP 3.0L Straight 6 Cylinder Engine Gasoline Fuel</v>
      </c>
      <c r="I330" t="str">
        <v>Transmission w/Dual Shift Mode</v>
      </c>
      <c r="J330" t="str">
        <v>Black</v>
      </c>
      <c r="K330" t="str">
        <v>Brown</v>
      </c>
      <c r="L330" t="str">
        <v>None reported</v>
      </c>
      <c r="M330">
        <v>0</v>
      </c>
      <c r="N330" t="str">
        <v>Yes</v>
      </c>
      <c r="O330" t="str">
        <v>$13,998</v>
      </c>
      <c r="P330">
        <v>12038.28</v>
      </c>
      <c r="Q330">
        <v>13998</v>
      </c>
      <c r="R330">
        <v>300</v>
      </c>
      <c r="S330">
        <v>3</v>
      </c>
      <c r="T330">
        <v>0</v>
      </c>
    </row>
    <row r="331" spans="1:20" x14ac:dyDescent="0.25">
      <c r="A331" t="str">
        <v>BMW</v>
      </c>
      <c r="B331" t="str">
        <v>X1 xDrive28i</v>
      </c>
      <c r="C331">
        <v>2019</v>
      </c>
      <c r="D331">
        <v>84092.84302</v>
      </c>
      <c r="E331">
        <v>52253</v>
      </c>
      <c r="F331" t="str">
        <v>52,253 mi.</v>
      </c>
      <c r="G331" t="str">
        <v>Gasoline</v>
      </c>
      <c r="H331" t="str">
        <v>228.0HP 2.0L 4 Cylinder Engine Gasoline Fuel</v>
      </c>
      <c r="I331" t="str">
        <v>Transmission w/Dual Shift Mode</v>
      </c>
      <c r="J331" t="str">
        <v>White</v>
      </c>
      <c r="K331" t="str">
        <v>Black</v>
      </c>
      <c r="L331" t="str">
        <v>None reported</v>
      </c>
      <c r="M331">
        <v>0</v>
      </c>
      <c r="N331" t="str">
        <v>Yes</v>
      </c>
      <c r="O331" t="str">
        <v>$34,500</v>
      </c>
      <c r="P331">
        <v>29670</v>
      </c>
      <c r="Q331">
        <v>34500</v>
      </c>
      <c r="R331">
        <v>228</v>
      </c>
      <c r="S331">
        <v>2</v>
      </c>
      <c r="T331">
        <v>0</v>
      </c>
    </row>
    <row r="332" spans="1:20" x14ac:dyDescent="0.25">
      <c r="A332" t="str">
        <v>BMW</v>
      </c>
      <c r="B332" t="str">
        <v>330 i</v>
      </c>
      <c r="C332">
        <v>2019</v>
      </c>
      <c r="D332">
        <v>67914.148000000001</v>
      </c>
      <c r="E332">
        <v>42200</v>
      </c>
      <c r="F332" t="str">
        <v>42,200 mi.</v>
      </c>
      <c r="G332" t="str">
        <v>Gasoline</v>
      </c>
      <c r="H332" t="str">
        <v>255.0HP 2.0L 4 Cylinder Engine Gasoline Fuel</v>
      </c>
      <c r="I332" t="str">
        <v>8-Speed A/T</v>
      </c>
      <c r="J332" t="str">
        <v>White</v>
      </c>
      <c r="K332" t="str">
        <v>Black</v>
      </c>
      <c r="L332" t="str">
        <v>None reported</v>
      </c>
      <c r="M332">
        <v>0</v>
      </c>
      <c r="N332" t="str">
        <v>Yes</v>
      </c>
      <c r="O332" t="str">
        <v>$27,500</v>
      </c>
      <c r="P332">
        <v>23650</v>
      </c>
      <c r="Q332">
        <v>27500</v>
      </c>
      <c r="R332">
        <v>255</v>
      </c>
      <c r="S332">
        <v>2</v>
      </c>
      <c r="T332">
        <v>0</v>
      </c>
    </row>
    <row r="333" spans="1:20" x14ac:dyDescent="0.25">
      <c r="A333" t="str">
        <v>BMW</v>
      </c>
      <c r="B333" t="str">
        <v>M3 Base</v>
      </c>
      <c r="C333">
        <v>2002</v>
      </c>
      <c r="D333">
        <v>188614.64799999999</v>
      </c>
      <c r="E333">
        <v>117200</v>
      </c>
      <c r="F333" t="str">
        <v>117,200 mi.</v>
      </c>
      <c r="G333" t="str">
        <v>Gasoline</v>
      </c>
      <c r="H333" t="str">
        <v>333.0HP 3.2L Straight 6 Cylinder Engine Gasoline Fuel</v>
      </c>
      <c r="I333" t="str">
        <v>6-Speed A/T</v>
      </c>
      <c r="J333" t="str">
        <v>Black</v>
      </c>
      <c r="K333" t="str">
        <v>Black</v>
      </c>
      <c r="L333" t="str">
        <v>None reported</v>
      </c>
      <c r="M333">
        <v>0</v>
      </c>
      <c r="N333" t="str">
        <v>Yes</v>
      </c>
      <c r="O333" t="str">
        <v>$15,000</v>
      </c>
      <c r="P333">
        <v>12900</v>
      </c>
      <c r="Q333">
        <v>15000</v>
      </c>
      <c r="R333">
        <v>333</v>
      </c>
      <c r="S333">
        <v>3.2</v>
      </c>
      <c r="T333">
        <v>0</v>
      </c>
    </row>
    <row r="334" spans="1:20" x14ac:dyDescent="0.25">
      <c r="A334" t="str">
        <v>BMW</v>
      </c>
      <c r="B334" t="str">
        <v>i3 Base w/Range Extender</v>
      </c>
      <c r="C334">
        <v>2014</v>
      </c>
      <c r="D334">
        <v>119895.83</v>
      </c>
      <c r="E334">
        <v>74500</v>
      </c>
      <c r="F334" t="str">
        <v>74,500 mi.</v>
      </c>
      <c r="G334">
        <v>0</v>
      </c>
      <c r="H334" t="str">
        <v>170.0HP 0.65L Electric Motor Electric Fuel System</v>
      </c>
      <c r="I334" t="str">
        <v>A/T</v>
      </c>
      <c r="J334" t="str">
        <v>White</v>
      </c>
      <c r="K334" t="str">
        <v>Gray</v>
      </c>
      <c r="L334" t="str">
        <v>None reported</v>
      </c>
      <c r="M334">
        <v>0</v>
      </c>
      <c r="N334" t="str">
        <v>Yes</v>
      </c>
      <c r="O334" t="str">
        <v>$11,499</v>
      </c>
      <c r="P334">
        <v>9889.14</v>
      </c>
      <c r="Q334">
        <v>11499</v>
      </c>
      <c r="R334">
        <v>170</v>
      </c>
      <c r="S334">
        <v>0.65</v>
      </c>
      <c r="T334">
        <v>0</v>
      </c>
    </row>
    <row r="335" spans="1:20" x14ac:dyDescent="0.25">
      <c r="A335" t="str">
        <v>BMW</v>
      </c>
      <c r="B335" t="str">
        <v>X3 sDrive30i</v>
      </c>
      <c r="C335">
        <v>2021</v>
      </c>
      <c r="D335">
        <v>20599.552</v>
      </c>
      <c r="E335">
        <v>12800</v>
      </c>
      <c r="F335" t="str">
        <v>12,800 mi.</v>
      </c>
      <c r="G335" t="str">
        <v>Gasoline</v>
      </c>
      <c r="H335" t="str">
        <v>248.0HP 2.0L 4 Cylinder Engine Gasoline Fuel</v>
      </c>
      <c r="I335" t="str">
        <v>A/T</v>
      </c>
      <c r="J335" t="str">
        <v>Blue</v>
      </c>
      <c r="K335" t="str">
        <v>Blue</v>
      </c>
      <c r="L335" t="str">
        <v>None reported</v>
      </c>
      <c r="M335">
        <v>0</v>
      </c>
      <c r="N335" t="str">
        <v>Yes</v>
      </c>
      <c r="O335" t="str">
        <v>$39,990</v>
      </c>
      <c r="P335">
        <v>34391.4</v>
      </c>
      <c r="Q335">
        <v>39990</v>
      </c>
      <c r="R335">
        <v>248</v>
      </c>
      <c r="S335">
        <v>2</v>
      </c>
      <c r="T335">
        <v>0</v>
      </c>
    </row>
    <row r="336" spans="1:20" x14ac:dyDescent="0.25">
      <c r="A336" t="str">
        <v>BMW</v>
      </c>
      <c r="B336" t="str">
        <v>Z3 3.0i Roadster</v>
      </c>
      <c r="C336">
        <v>2001</v>
      </c>
      <c r="D336">
        <v>167355.2666</v>
      </c>
      <c r="E336">
        <v>103990</v>
      </c>
      <c r="F336" t="str">
        <v>103,990 mi.</v>
      </c>
      <c r="G336" t="str">
        <v>Gasoline</v>
      </c>
      <c r="H336" t="str">
        <v>225.0HP 3.0L Straight 6 Cylinder Engine Gasoline Fuel</v>
      </c>
      <c r="I336" t="str">
        <v>5-Speed M/T</v>
      </c>
      <c r="J336" t="str">
        <v>Black</v>
      </c>
      <c r="K336" t="str">
        <v>Beige</v>
      </c>
      <c r="L336" t="str">
        <v>None reported</v>
      </c>
      <c r="M336">
        <v>0</v>
      </c>
      <c r="N336" t="str">
        <v>Yes</v>
      </c>
      <c r="O336" t="str">
        <v>$10,500</v>
      </c>
      <c r="P336">
        <v>9030</v>
      </c>
      <c r="Q336">
        <v>10500</v>
      </c>
      <c r="R336">
        <v>225</v>
      </c>
      <c r="S336">
        <v>3</v>
      </c>
      <c r="T336">
        <v>0</v>
      </c>
    </row>
    <row r="337" spans="1:20" x14ac:dyDescent="0.25">
      <c r="A337" t="str">
        <v>BMW</v>
      </c>
      <c r="B337" t="str">
        <v>330 i xDrive</v>
      </c>
      <c r="C337">
        <v>2017</v>
      </c>
      <c r="D337">
        <v>95277.756020000001</v>
      </c>
      <c r="E337">
        <v>59203</v>
      </c>
      <c r="F337" t="str">
        <v>59,203 mi.</v>
      </c>
      <c r="G337" t="str">
        <v>Gasoline</v>
      </c>
      <c r="H337" t="str">
        <v>248.0HP 2.0L 4 Cylinder Engine Gasoline Fuel</v>
      </c>
      <c r="I337" t="str">
        <v>A/T</v>
      </c>
      <c r="J337" t="str">
        <v>White</v>
      </c>
      <c r="K337" t="str">
        <v>â€“</v>
      </c>
      <c r="L337" t="str">
        <v>None reported</v>
      </c>
      <c r="M337">
        <v>0</v>
      </c>
      <c r="N337" t="str">
        <v>Yes</v>
      </c>
      <c r="O337" t="str">
        <v>$23,000</v>
      </c>
      <c r="P337">
        <v>19780</v>
      </c>
      <c r="Q337">
        <v>23000</v>
      </c>
      <c r="R337">
        <v>248</v>
      </c>
      <c r="S337">
        <v>2</v>
      </c>
      <c r="T337">
        <v>0</v>
      </c>
    </row>
    <row r="338" spans="1:20" x14ac:dyDescent="0.25">
      <c r="A338" t="str">
        <v>BMW</v>
      </c>
      <c r="B338" t="str">
        <v>ALPINA B7 xDrive</v>
      </c>
      <c r="C338">
        <v>2013</v>
      </c>
      <c r="D338">
        <v>217260.9</v>
      </c>
      <c r="E338">
        <v>135000</v>
      </c>
      <c r="F338" t="str">
        <v>135,000 mi.</v>
      </c>
      <c r="G338" t="str">
        <v>Gasoline</v>
      </c>
      <c r="H338" t="str">
        <v>445.0HP 4.4L 8 Cylinder Engine Gasoline Fuel</v>
      </c>
      <c r="I338" t="str">
        <v>A/T</v>
      </c>
      <c r="J338" t="str">
        <v>Black</v>
      </c>
      <c r="K338" t="str">
        <v>Black</v>
      </c>
      <c r="L338" t="str">
        <v>At least 1 accident or damage reported</v>
      </c>
      <c r="M338">
        <v>1</v>
      </c>
      <c r="N338" t="str">
        <v>Yes</v>
      </c>
      <c r="O338" t="str">
        <v>$14,000</v>
      </c>
      <c r="P338">
        <v>12040</v>
      </c>
      <c r="Q338">
        <v>14000</v>
      </c>
      <c r="R338">
        <v>445</v>
      </c>
      <c r="S338">
        <v>4.4000000000000004</v>
      </c>
      <c r="T338">
        <v>0</v>
      </c>
    </row>
    <row r="339" spans="1:20" x14ac:dyDescent="0.25">
      <c r="A339" t="str">
        <v>BMW</v>
      </c>
      <c r="B339" t="str">
        <v>X1 xDrive28i</v>
      </c>
      <c r="C339">
        <v>2020</v>
      </c>
      <c r="D339">
        <v>45043.817259999996</v>
      </c>
      <c r="E339">
        <v>27989</v>
      </c>
      <c r="F339" t="str">
        <v>27,989 mi.</v>
      </c>
      <c r="G339" t="str">
        <v>Gasoline</v>
      </c>
      <c r="H339" t="str">
        <v>228.0HP 2.0L 4 Cylinder Engine Gasoline Fuel</v>
      </c>
      <c r="I339" t="str">
        <v>A/T</v>
      </c>
      <c r="J339" t="str">
        <v>Gray</v>
      </c>
      <c r="K339" t="str">
        <v>Black</v>
      </c>
      <c r="L339" t="str">
        <v>None reported</v>
      </c>
      <c r="M339">
        <v>0</v>
      </c>
      <c r="N339" t="str">
        <v>Yes</v>
      </c>
      <c r="O339" t="str">
        <v>$29,000</v>
      </c>
      <c r="P339">
        <v>24940</v>
      </c>
      <c r="Q339">
        <v>29000</v>
      </c>
      <c r="R339">
        <v>228</v>
      </c>
      <c r="S339">
        <v>2</v>
      </c>
      <c r="T339">
        <v>0</v>
      </c>
    </row>
    <row r="340" spans="1:20" x14ac:dyDescent="0.25">
      <c r="A340" t="str">
        <v>BMW</v>
      </c>
      <c r="B340" t="str">
        <v>X5 xDrive50i</v>
      </c>
      <c r="C340">
        <v>2013</v>
      </c>
      <c r="D340">
        <v>93341.72</v>
      </c>
      <c r="E340">
        <v>58000</v>
      </c>
      <c r="F340" t="str">
        <v>58,000 mi.</v>
      </c>
      <c r="G340" t="str">
        <v>Gasoline</v>
      </c>
      <c r="H340" t="str">
        <v>400.0HP 4.4L 8 Cylinder Engine Gasoline Fuel</v>
      </c>
      <c r="I340" t="str">
        <v>8-Speed A/T</v>
      </c>
      <c r="J340" t="str">
        <v>White</v>
      </c>
      <c r="K340" t="str">
        <v>Black</v>
      </c>
      <c r="L340" t="str">
        <v>None reported</v>
      </c>
      <c r="M340">
        <v>0</v>
      </c>
      <c r="N340" t="str">
        <v>Yes</v>
      </c>
      <c r="O340" t="str">
        <v>$17,900</v>
      </c>
      <c r="P340">
        <v>15394</v>
      </c>
      <c r="Q340">
        <v>17900</v>
      </c>
      <c r="R340">
        <v>400</v>
      </c>
      <c r="S340">
        <v>4.4000000000000004</v>
      </c>
      <c r="T340">
        <v>0</v>
      </c>
    </row>
    <row r="341" spans="1:20" x14ac:dyDescent="0.25">
      <c r="A341" t="str">
        <v>BMW</v>
      </c>
      <c r="B341" t="str">
        <v>i3 94 Ah</v>
      </c>
      <c r="C341">
        <v>2017</v>
      </c>
      <c r="D341">
        <v>69201.62</v>
      </c>
      <c r="E341">
        <v>43000</v>
      </c>
      <c r="F341" t="str">
        <v>43,000 mi.</v>
      </c>
      <c r="G341">
        <v>0</v>
      </c>
      <c r="H341" t="str">
        <v>170.0HP 0.65L Electric Motor Electric Fuel System</v>
      </c>
      <c r="I341" t="str">
        <v>1-Speed A/T</v>
      </c>
      <c r="J341" t="str">
        <v>Black</v>
      </c>
      <c r="K341" t="str">
        <v>â€“</v>
      </c>
      <c r="L341" t="str">
        <v>None reported</v>
      </c>
      <c r="M341">
        <v>0</v>
      </c>
      <c r="N341" t="str">
        <v>Yes</v>
      </c>
      <c r="O341" t="str">
        <v>$16,500</v>
      </c>
      <c r="P341">
        <v>14190</v>
      </c>
      <c r="Q341">
        <v>16500</v>
      </c>
      <c r="R341">
        <v>170</v>
      </c>
      <c r="S341">
        <v>0.65</v>
      </c>
      <c r="T341">
        <v>0</v>
      </c>
    </row>
    <row r="342" spans="1:20" x14ac:dyDescent="0.25">
      <c r="A342" t="str">
        <v>BMW</v>
      </c>
      <c r="B342" t="str">
        <v>540 i</v>
      </c>
      <c r="C342">
        <v>2017</v>
      </c>
      <c r="D342">
        <v>158519.99</v>
      </c>
      <c r="E342">
        <v>98500</v>
      </c>
      <c r="F342" t="str">
        <v>98,500 mi.</v>
      </c>
      <c r="G342" t="str">
        <v>Gasoline</v>
      </c>
      <c r="H342" t="str">
        <v>335.0HP 3.0L Straight 6 Cylinder Engine Gasoline Fuel</v>
      </c>
      <c r="I342" t="str">
        <v>8-Speed A/T</v>
      </c>
      <c r="J342" t="str">
        <v>Black</v>
      </c>
      <c r="K342" t="str">
        <v>Black</v>
      </c>
      <c r="L342" t="str">
        <v>None reported</v>
      </c>
      <c r="M342">
        <v>0</v>
      </c>
      <c r="N342" t="str">
        <v>Yes</v>
      </c>
      <c r="O342" t="str">
        <v>$24,500</v>
      </c>
      <c r="P342">
        <v>21070</v>
      </c>
      <c r="Q342">
        <v>24500</v>
      </c>
      <c r="R342">
        <v>335</v>
      </c>
      <c r="S342">
        <v>3</v>
      </c>
      <c r="T342">
        <v>0</v>
      </c>
    </row>
    <row r="343" spans="1:20" x14ac:dyDescent="0.25">
      <c r="A343" t="str">
        <v>BMW</v>
      </c>
      <c r="B343" t="str">
        <v>M4 Competition</v>
      </c>
      <c r="C343">
        <v>2021</v>
      </c>
      <c r="D343">
        <v>20116.75</v>
      </c>
      <c r="E343">
        <v>12500</v>
      </c>
      <c r="F343" t="str">
        <v>12,500 mi.</v>
      </c>
      <c r="G343" t="str">
        <v>Gasoline</v>
      </c>
      <c r="H343" t="str">
        <v>503.0HP 3.0L Straight 6 Cylinder Engine Gasoline Fuel</v>
      </c>
      <c r="I343" t="str">
        <v>8-Speed A/T</v>
      </c>
      <c r="J343" t="str">
        <v>Gray</v>
      </c>
      <c r="K343" t="str">
        <v>Blue</v>
      </c>
      <c r="L343" t="str">
        <v>At least 1 accident or damage reported</v>
      </c>
      <c r="M343">
        <v>1</v>
      </c>
      <c r="N343" t="str">
        <v>Yes</v>
      </c>
      <c r="O343" t="str">
        <v>$90,000</v>
      </c>
      <c r="P343">
        <v>77400</v>
      </c>
      <c r="Q343">
        <v>90000</v>
      </c>
      <c r="R343">
        <v>503</v>
      </c>
      <c r="S343">
        <v>3</v>
      </c>
      <c r="T343">
        <v>0</v>
      </c>
    </row>
    <row r="344" spans="1:20" x14ac:dyDescent="0.25">
      <c r="A344" t="str">
        <v>BMW</v>
      </c>
      <c r="B344" t="str">
        <v>650 Gran Coupe i xDrive</v>
      </c>
      <c r="C344">
        <v>2014</v>
      </c>
      <c r="D344">
        <v>133539.81451999999</v>
      </c>
      <c r="E344">
        <v>82978</v>
      </c>
      <c r="F344" t="str">
        <v>82,978 mi.</v>
      </c>
      <c r="G344" t="str">
        <v>Gasoline</v>
      </c>
      <c r="H344" t="str">
        <v>445.0HP 4.4L 8 Cylinder Engine Gasoline Fuel</v>
      </c>
      <c r="I344" t="str">
        <v>8-Speed A/T</v>
      </c>
      <c r="J344" t="str">
        <v>Black</v>
      </c>
      <c r="K344" t="str">
        <v>White</v>
      </c>
      <c r="L344" t="str">
        <v>None reported</v>
      </c>
      <c r="M344">
        <v>0</v>
      </c>
      <c r="N344" t="str">
        <v>Yes</v>
      </c>
      <c r="O344" t="str">
        <v>$18,700</v>
      </c>
      <c r="P344">
        <v>16082</v>
      </c>
      <c r="Q344">
        <v>18700</v>
      </c>
      <c r="R344">
        <v>445</v>
      </c>
      <c r="S344">
        <v>4.4000000000000004</v>
      </c>
      <c r="T344">
        <v>0</v>
      </c>
    </row>
    <row r="345" spans="1:20" x14ac:dyDescent="0.25">
      <c r="A345" t="str">
        <v>BMW</v>
      </c>
      <c r="B345" t="str">
        <v>M4 Base</v>
      </c>
      <c r="C345">
        <v>2020</v>
      </c>
      <c r="D345">
        <v>45061.52</v>
      </c>
      <c r="E345">
        <v>28000</v>
      </c>
      <c r="F345" t="str">
        <v>28,000 mi.</v>
      </c>
      <c r="G345" t="str">
        <v>Gasoline</v>
      </c>
      <c r="H345" t="str">
        <v>425.0HP 3.0L Straight 6 Cylinder Engine Gasoline Fuel</v>
      </c>
      <c r="I345" t="str">
        <v>7-Speed A/T</v>
      </c>
      <c r="J345" t="str">
        <v>White</v>
      </c>
      <c r="K345" t="str">
        <v>White</v>
      </c>
      <c r="L345" t="str">
        <v>None reported</v>
      </c>
      <c r="M345">
        <v>0</v>
      </c>
      <c r="N345" t="str">
        <v>Yes</v>
      </c>
      <c r="O345" t="str">
        <v>$59,900</v>
      </c>
      <c r="P345">
        <v>51514</v>
      </c>
      <c r="Q345">
        <v>59900</v>
      </c>
      <c r="R345">
        <v>425</v>
      </c>
      <c r="S345">
        <v>3</v>
      </c>
      <c r="T345">
        <v>0</v>
      </c>
    </row>
    <row r="346" spans="1:20" x14ac:dyDescent="0.25">
      <c r="A346" t="str">
        <v>BMW</v>
      </c>
      <c r="B346" t="str">
        <v>X1 xDrive 28i</v>
      </c>
      <c r="C346">
        <v>2015</v>
      </c>
      <c r="D346">
        <v>138026.65444000001</v>
      </c>
      <c r="E346">
        <v>85766</v>
      </c>
      <c r="F346" t="str">
        <v>85,766 mi.</v>
      </c>
      <c r="G346" t="str">
        <v>Gasoline</v>
      </c>
      <c r="H346" t="str">
        <v>240.0HP 2.0L 4 Cylinder Engine Gasoline Fuel</v>
      </c>
      <c r="I346" t="str">
        <v>A/T</v>
      </c>
      <c r="J346" t="str">
        <v>Gray</v>
      </c>
      <c r="K346" t="str">
        <v>Black</v>
      </c>
      <c r="L346" t="str">
        <v>None reported</v>
      </c>
      <c r="M346">
        <v>0</v>
      </c>
      <c r="N346" t="str">
        <v>Yes</v>
      </c>
      <c r="O346" t="str">
        <v>$13,000</v>
      </c>
      <c r="P346">
        <v>11180</v>
      </c>
      <c r="Q346">
        <v>13000</v>
      </c>
      <c r="R346">
        <v>240</v>
      </c>
      <c r="S346">
        <v>2</v>
      </c>
      <c r="T346">
        <v>0</v>
      </c>
    </row>
    <row r="347" spans="1:20" x14ac:dyDescent="0.25">
      <c r="A347" t="str">
        <v>BMW</v>
      </c>
      <c r="B347" t="str">
        <v>M4 Competition</v>
      </c>
      <c r="C347">
        <v>2023</v>
      </c>
      <c r="D347">
        <v>6356.893</v>
      </c>
      <c r="E347">
        <v>3950</v>
      </c>
      <c r="F347" t="str">
        <v>3,950 mi.</v>
      </c>
      <c r="G347" t="str">
        <v>Gasoline</v>
      </c>
      <c r="H347" t="str">
        <v>503.0HP 3.0L Straight 6 Cylinder Engine Gasoline Fuel</v>
      </c>
      <c r="I347" t="str">
        <v>A/T</v>
      </c>
      <c r="J347" t="str">
        <v>White</v>
      </c>
      <c r="K347" t="str">
        <v>Blue</v>
      </c>
      <c r="L347" t="str">
        <v>None reported</v>
      </c>
      <c r="M347">
        <v>0</v>
      </c>
      <c r="N347" t="str">
        <v>Yes</v>
      </c>
      <c r="O347" t="str">
        <v>$83,500</v>
      </c>
      <c r="P347">
        <v>71810</v>
      </c>
      <c r="Q347">
        <v>83500</v>
      </c>
      <c r="R347">
        <v>503</v>
      </c>
      <c r="S347">
        <v>3</v>
      </c>
      <c r="T347">
        <v>0</v>
      </c>
    </row>
    <row r="348" spans="1:20" x14ac:dyDescent="0.25">
      <c r="A348" t="str">
        <v>BMW</v>
      </c>
      <c r="B348" t="str">
        <v>X5 xDrive35i</v>
      </c>
      <c r="C348">
        <v>2018</v>
      </c>
      <c r="D348">
        <v>40793.550320000002</v>
      </c>
      <c r="E348">
        <v>25348</v>
      </c>
      <c r="F348" t="str">
        <v>25,348 mi.</v>
      </c>
      <c r="G348" t="str">
        <v>Gasoline</v>
      </c>
      <c r="H348" t="str">
        <v>3.0L I6 24V GDI DOHC Turbo</v>
      </c>
      <c r="I348" t="str">
        <v>8-Speed Automatic</v>
      </c>
      <c r="J348" t="str">
        <v>Imperial Blue Metallic</v>
      </c>
      <c r="K348" t="str">
        <v>Black</v>
      </c>
      <c r="L348" t="str">
        <v>At least 1 accident or damage reported</v>
      </c>
      <c r="M348">
        <v>1</v>
      </c>
      <c r="N348">
        <v>0</v>
      </c>
      <c r="O348" t="str">
        <v>$33,889</v>
      </c>
      <c r="P348">
        <v>29144.54</v>
      </c>
      <c r="Q348">
        <v>33889</v>
      </c>
      <c r="R348" t="e">
        <v>#VALUE!</v>
      </c>
      <c r="S348" t="e">
        <v>#VALUE!</v>
      </c>
      <c r="T348">
        <v>0</v>
      </c>
    </row>
    <row r="349" spans="1:20" x14ac:dyDescent="0.25">
      <c r="A349" t="str">
        <v>BMW</v>
      </c>
      <c r="B349" t="str">
        <v>550 i xDrive</v>
      </c>
      <c r="C349">
        <v>2016</v>
      </c>
      <c r="D349">
        <v>122953.576</v>
      </c>
      <c r="E349">
        <v>76400</v>
      </c>
      <c r="F349" t="str">
        <v>76,400 mi.</v>
      </c>
      <c r="G349" t="str">
        <v>Gasoline</v>
      </c>
      <c r="H349" t="str">
        <v>445.0HP 4.4L 8 Cylinder Engine Gasoline Fuel</v>
      </c>
      <c r="I349" t="str">
        <v>8-Speed A/T</v>
      </c>
      <c r="J349" t="str">
        <v>Black</v>
      </c>
      <c r="K349" t="str">
        <v>Black</v>
      </c>
      <c r="L349" t="str">
        <v>At least 1 accident or damage reported</v>
      </c>
      <c r="M349">
        <v>1</v>
      </c>
      <c r="N349" t="str">
        <v>Yes</v>
      </c>
      <c r="O349" t="str">
        <v>$31,300</v>
      </c>
      <c r="P349">
        <v>26918</v>
      </c>
      <c r="Q349">
        <v>31300</v>
      </c>
      <c r="R349">
        <v>445</v>
      </c>
      <c r="S349">
        <v>4.4000000000000004</v>
      </c>
      <c r="T349">
        <v>0</v>
      </c>
    </row>
    <row r="350" spans="1:20" x14ac:dyDescent="0.25">
      <c r="A350" t="str">
        <v>BMW</v>
      </c>
      <c r="B350" t="str">
        <v>i8 Base</v>
      </c>
      <c r="C350">
        <v>2019</v>
      </c>
      <c r="D350">
        <v>45383.387999999999</v>
      </c>
      <c r="E350">
        <v>28200</v>
      </c>
      <c r="F350" t="str">
        <v>28,200 mi.</v>
      </c>
      <c r="G350" t="str">
        <v>Plug-In Hybrid</v>
      </c>
      <c r="H350" t="str">
        <v>369.0HP 1.5L 3 Cylinder Engine Plug-In Electric/Gas</v>
      </c>
      <c r="I350" t="str">
        <v>Transmission w/Dual Shift Mode</v>
      </c>
      <c r="J350" t="str">
        <v>Gray</v>
      </c>
      <c r="K350" t="str">
        <v>Beige</v>
      </c>
      <c r="L350" t="str">
        <v>At least 1 accident or damage reported</v>
      </c>
      <c r="M350">
        <v>1</v>
      </c>
      <c r="N350" t="str">
        <v>Yes</v>
      </c>
      <c r="O350" t="str">
        <v>$79,950</v>
      </c>
      <c r="P350">
        <v>68757</v>
      </c>
      <c r="Q350">
        <v>79950</v>
      </c>
      <c r="R350">
        <v>369</v>
      </c>
      <c r="S350">
        <v>1.5</v>
      </c>
      <c r="T350">
        <v>0</v>
      </c>
    </row>
    <row r="351" spans="1:20" x14ac:dyDescent="0.25">
      <c r="A351" t="str">
        <v>BMW</v>
      </c>
      <c r="B351" t="str">
        <v>X2 xDrive28i</v>
      </c>
      <c r="C351">
        <v>2018</v>
      </c>
      <c r="D351">
        <v>107326.8846</v>
      </c>
      <c r="E351">
        <v>66690</v>
      </c>
      <c r="F351" t="str">
        <v>66,690 mi.</v>
      </c>
      <c r="G351" t="str">
        <v>Gasoline</v>
      </c>
      <c r="H351" t="str">
        <v>228.0HP 2.0L 4 Cylinder Engine Gasoline Fuel</v>
      </c>
      <c r="I351" t="str">
        <v>Transmission w/Dual Shift Mode</v>
      </c>
      <c r="J351" t="str">
        <v>Gray</v>
      </c>
      <c r="K351" t="str">
        <v>Black</v>
      </c>
      <c r="L351" t="str">
        <v>At least 1 accident or damage reported</v>
      </c>
      <c r="M351">
        <v>1</v>
      </c>
      <c r="N351" t="str">
        <v>Yes</v>
      </c>
      <c r="O351" t="str">
        <v>$24,900</v>
      </c>
      <c r="P351">
        <v>21414</v>
      </c>
      <c r="Q351">
        <v>24900</v>
      </c>
      <c r="R351">
        <v>228</v>
      </c>
      <c r="S351">
        <v>2</v>
      </c>
      <c r="T351">
        <v>0</v>
      </c>
    </row>
    <row r="352" spans="1:20" x14ac:dyDescent="0.25">
      <c r="A352" t="str">
        <v>BMW</v>
      </c>
      <c r="B352" t="str">
        <v>750 i xDrive</v>
      </c>
      <c r="C352">
        <v>2014</v>
      </c>
      <c r="D352">
        <v>136946.7873</v>
      </c>
      <c r="E352">
        <v>85095</v>
      </c>
      <c r="F352" t="str">
        <v>85,095 mi.</v>
      </c>
      <c r="G352" t="str">
        <v>Gasoline</v>
      </c>
      <c r="H352" t="str">
        <v>445.0HP 4.4L 8 Cylinder Engine Gasoline Fuel</v>
      </c>
      <c r="I352" t="str">
        <v>8-Speed A/T</v>
      </c>
      <c r="J352" t="str">
        <v>Black</v>
      </c>
      <c r="K352" t="str">
        <v>Brown</v>
      </c>
      <c r="L352" t="str">
        <v>At least 1 accident or damage reported</v>
      </c>
      <c r="M352">
        <v>1</v>
      </c>
      <c r="N352" t="str">
        <v>Yes</v>
      </c>
      <c r="O352" t="str">
        <v>$24,900</v>
      </c>
      <c r="P352">
        <v>21414</v>
      </c>
      <c r="Q352">
        <v>24900</v>
      </c>
      <c r="R352">
        <v>445</v>
      </c>
      <c r="S352">
        <v>4.4000000000000004</v>
      </c>
      <c r="T352">
        <v>0</v>
      </c>
    </row>
    <row r="353" spans="1:20" x14ac:dyDescent="0.25">
      <c r="A353" t="str">
        <v>BMW</v>
      </c>
      <c r="B353" t="str">
        <v>M235 i</v>
      </c>
      <c r="C353">
        <v>2015</v>
      </c>
      <c r="D353">
        <v>110642.125</v>
      </c>
      <c r="E353">
        <v>68750</v>
      </c>
      <c r="F353" t="str">
        <v>68,750 mi.</v>
      </c>
      <c r="G353" t="str">
        <v>Gasoline</v>
      </c>
      <c r="H353" t="str">
        <v>320.0HP 3.0L Straight 6 Cylinder Engine Gasoline Fuel</v>
      </c>
      <c r="I353" t="str">
        <v>6-Speed M/T</v>
      </c>
      <c r="J353" t="str">
        <v>Red</v>
      </c>
      <c r="K353" t="str">
        <v>Black</v>
      </c>
      <c r="L353" t="str">
        <v>None reported</v>
      </c>
      <c r="M353">
        <v>0</v>
      </c>
      <c r="N353" t="str">
        <v>Yes</v>
      </c>
      <c r="O353" t="str">
        <v>$25,999</v>
      </c>
      <c r="P353">
        <v>22359.14</v>
      </c>
      <c r="Q353">
        <v>25999</v>
      </c>
      <c r="R353">
        <v>320</v>
      </c>
      <c r="S353">
        <v>3</v>
      </c>
      <c r="T353">
        <v>0</v>
      </c>
    </row>
    <row r="354" spans="1:20" x14ac:dyDescent="0.25">
      <c r="A354" t="str">
        <v>BMW</v>
      </c>
      <c r="B354" t="str">
        <v>M4 Base</v>
      </c>
      <c r="C354">
        <v>2017</v>
      </c>
      <c r="D354">
        <v>49004.402999999998</v>
      </c>
      <c r="E354">
        <v>30450</v>
      </c>
      <c r="F354" t="str">
        <v>30,450 mi.</v>
      </c>
      <c r="G354" t="str">
        <v>Gasoline</v>
      </c>
      <c r="H354" t="str">
        <v>425.0HP 3.0L Straight 6 Cylinder Engine Gasoline Fuel</v>
      </c>
      <c r="I354" t="str">
        <v>Transmission w/Dual Shift Mode</v>
      </c>
      <c r="J354" t="str">
        <v>White</v>
      </c>
      <c r="K354" t="str">
        <v>Black</v>
      </c>
      <c r="L354" t="str">
        <v>None reported</v>
      </c>
      <c r="M354">
        <v>0</v>
      </c>
      <c r="N354" t="str">
        <v>Yes</v>
      </c>
      <c r="O354" t="str">
        <v>$52,999</v>
      </c>
      <c r="P354">
        <v>45579.14</v>
      </c>
      <c r="Q354">
        <v>52999</v>
      </c>
      <c r="R354">
        <v>425</v>
      </c>
      <c r="S354">
        <v>3</v>
      </c>
      <c r="T354">
        <v>0</v>
      </c>
    </row>
    <row r="355" spans="1:20" x14ac:dyDescent="0.25">
      <c r="A355" t="str">
        <v>BMW</v>
      </c>
      <c r="B355" t="str">
        <v>328 i xDrive</v>
      </c>
      <c r="C355">
        <v>2013</v>
      </c>
      <c r="D355">
        <v>83685.679999999993</v>
      </c>
      <c r="E355">
        <v>52000</v>
      </c>
      <c r="F355" t="str">
        <v>52,000 mi.</v>
      </c>
      <c r="G355" t="str">
        <v>Gasoline</v>
      </c>
      <c r="H355" t="str">
        <v>240.0HP 2.0L 4 Cylinder Engine Gasoline Fuel</v>
      </c>
      <c r="I355" t="str">
        <v>Transmission w/Dual Shift Mode</v>
      </c>
      <c r="J355" t="str">
        <v>White</v>
      </c>
      <c r="K355" t="str">
        <v>Beige</v>
      </c>
      <c r="L355" t="str">
        <v>None reported</v>
      </c>
      <c r="M355">
        <v>0</v>
      </c>
      <c r="N355" t="str">
        <v>Yes</v>
      </c>
      <c r="O355" t="str">
        <v>$17,500</v>
      </c>
      <c r="P355">
        <v>15050</v>
      </c>
      <c r="Q355">
        <v>17500</v>
      </c>
      <c r="R355">
        <v>240</v>
      </c>
      <c r="S355">
        <v>2</v>
      </c>
      <c r="T355">
        <v>0</v>
      </c>
    </row>
    <row r="356" spans="1:20" x14ac:dyDescent="0.25">
      <c r="A356" t="str">
        <v>BMW</v>
      </c>
      <c r="B356" t="str">
        <v>M3 CS</v>
      </c>
      <c r="C356">
        <v>2018</v>
      </c>
      <c r="D356">
        <v>61154.92</v>
      </c>
      <c r="E356">
        <v>38000</v>
      </c>
      <c r="F356" t="str">
        <v>38,000 mi.</v>
      </c>
      <c r="G356" t="str">
        <v>Gasoline</v>
      </c>
      <c r="H356" t="str">
        <v>453.0HP 3.0L Straight 6 Cylinder Engine Gasoline Fuel</v>
      </c>
      <c r="I356" t="str">
        <v>A/T</v>
      </c>
      <c r="J356" t="str">
        <v>White</v>
      </c>
      <c r="K356" t="str">
        <v>Black</v>
      </c>
      <c r="L356" t="str">
        <v>None reported</v>
      </c>
      <c r="M356">
        <v>0</v>
      </c>
      <c r="N356" t="str">
        <v>Yes</v>
      </c>
      <c r="O356" t="str">
        <v>$60,500</v>
      </c>
      <c r="P356">
        <v>52030</v>
      </c>
      <c r="Q356">
        <v>60500</v>
      </c>
      <c r="R356">
        <v>453</v>
      </c>
      <c r="S356">
        <v>3</v>
      </c>
      <c r="T356">
        <v>0</v>
      </c>
    </row>
    <row r="357" spans="1:20" x14ac:dyDescent="0.25">
      <c r="A357" t="str">
        <v>BMW</v>
      </c>
      <c r="B357" t="str">
        <v>M550 i xDrive</v>
      </c>
      <c r="C357">
        <v>2018</v>
      </c>
      <c r="D357">
        <v>24128.834620000001</v>
      </c>
      <c r="E357">
        <v>14993</v>
      </c>
      <c r="F357" t="str">
        <v>14,993 mi.</v>
      </c>
      <c r="G357" t="str">
        <v>Gasoline</v>
      </c>
      <c r="H357" t="str">
        <v>456.0HP 4.4L 8 Cylinder Engine Gasoline Fuel</v>
      </c>
      <c r="I357" t="str">
        <v>8-Speed A/T</v>
      </c>
      <c r="J357" t="str">
        <v>Gray</v>
      </c>
      <c r="K357" t="str">
        <v>Black</v>
      </c>
      <c r="L357" t="str">
        <v>None reported</v>
      </c>
      <c r="M357">
        <v>0</v>
      </c>
      <c r="N357" t="str">
        <v>Yes</v>
      </c>
      <c r="O357" t="str">
        <v>$44,900</v>
      </c>
      <c r="P357">
        <v>38614</v>
      </c>
      <c r="Q357">
        <v>44900</v>
      </c>
      <c r="R357">
        <v>456</v>
      </c>
      <c r="S357">
        <v>4.4000000000000004</v>
      </c>
      <c r="T357">
        <v>0</v>
      </c>
    </row>
    <row r="358" spans="1:20" x14ac:dyDescent="0.25">
      <c r="A358" t="str">
        <v>BMW</v>
      </c>
      <c r="B358" t="str">
        <v>X5 sDrive35i</v>
      </c>
      <c r="C358">
        <v>2017</v>
      </c>
      <c r="D358">
        <v>63166.595000000001</v>
      </c>
      <c r="E358">
        <v>39250</v>
      </c>
      <c r="F358" t="str">
        <v>39,250 mi.</v>
      </c>
      <c r="G358" t="str">
        <v>Gasoline</v>
      </c>
      <c r="H358" t="str">
        <v>300.0HP 3.0L Straight 6 Cylinder Engine Gasoline Fuel</v>
      </c>
      <c r="I358" t="str">
        <v>A/T</v>
      </c>
      <c r="J358" t="str">
        <v>Black</v>
      </c>
      <c r="K358" t="str">
        <v>Beige</v>
      </c>
      <c r="L358" t="str">
        <v>None reported</v>
      </c>
      <c r="M358">
        <v>0</v>
      </c>
      <c r="N358" t="str">
        <v>Yes</v>
      </c>
      <c r="O358" t="str">
        <v>$28,900</v>
      </c>
      <c r="P358">
        <v>24854</v>
      </c>
      <c r="Q358">
        <v>28900</v>
      </c>
      <c r="R358">
        <v>300</v>
      </c>
      <c r="S358">
        <v>3</v>
      </c>
      <c r="T358">
        <v>0</v>
      </c>
    </row>
    <row r="359" spans="1:20" x14ac:dyDescent="0.25">
      <c r="A359" t="str">
        <v>BMW</v>
      </c>
      <c r="B359" t="str">
        <v>X3 xDrive30i</v>
      </c>
      <c r="C359">
        <v>2020</v>
      </c>
      <c r="D359">
        <v>38056.062980000002</v>
      </c>
      <c r="E359">
        <v>23647</v>
      </c>
      <c r="F359" t="str">
        <v>23,647 mi.</v>
      </c>
      <c r="G359" t="str">
        <v>Gasoline</v>
      </c>
      <c r="H359" t="str">
        <v>2.0L I4 16V GDI DOHC Turbo</v>
      </c>
      <c r="I359" t="str">
        <v>8-Speed Automatic</v>
      </c>
      <c r="J359" t="str">
        <v>Black Sapphire Metallic</v>
      </c>
      <c r="K359" t="str">
        <v>Canberra Beige</v>
      </c>
      <c r="L359" t="str">
        <v>None reported</v>
      </c>
      <c r="M359">
        <v>0</v>
      </c>
      <c r="N359" t="str">
        <v>Yes</v>
      </c>
      <c r="O359" t="str">
        <v>$37,998</v>
      </c>
      <c r="P359">
        <v>32678.28</v>
      </c>
      <c r="Q359">
        <v>37998</v>
      </c>
      <c r="R359" t="e">
        <v>#VALUE!</v>
      </c>
      <c r="S359" t="e">
        <v>#VALUE!</v>
      </c>
      <c r="T359">
        <v>0</v>
      </c>
    </row>
    <row r="360" spans="1:20" x14ac:dyDescent="0.25">
      <c r="A360" t="str">
        <v>BMW</v>
      </c>
      <c r="B360" t="str">
        <v>X5 xDrive50i</v>
      </c>
      <c r="C360">
        <v>2011</v>
      </c>
      <c r="D360">
        <v>177027.4</v>
      </c>
      <c r="E360">
        <v>110000</v>
      </c>
      <c r="F360" t="str">
        <v>110,000 mi.</v>
      </c>
      <c r="G360" t="str">
        <v>Gasoline</v>
      </c>
      <c r="H360" t="str">
        <v>400.0HP 4.4L 8 Cylinder Engine Gasoline Fuel</v>
      </c>
      <c r="I360" t="str">
        <v>Transmission w/Dual Shift Mode</v>
      </c>
      <c r="J360" t="str">
        <v>White</v>
      </c>
      <c r="K360" t="str">
        <v>Blue</v>
      </c>
      <c r="L360" t="str">
        <v>At least 1 accident or damage reported</v>
      </c>
      <c r="M360">
        <v>1</v>
      </c>
      <c r="N360" t="str">
        <v>Yes</v>
      </c>
      <c r="O360" t="str">
        <v>$12,000</v>
      </c>
      <c r="P360">
        <v>10320</v>
      </c>
      <c r="Q360">
        <v>12000</v>
      </c>
      <c r="R360">
        <v>400</v>
      </c>
      <c r="S360">
        <v>4.4000000000000004</v>
      </c>
      <c r="T360">
        <v>0</v>
      </c>
    </row>
    <row r="361" spans="1:20" x14ac:dyDescent="0.25">
      <c r="A361" t="str">
        <v>BMW</v>
      </c>
      <c r="B361" t="str">
        <v>335 i xDrive</v>
      </c>
      <c r="C361">
        <v>2013</v>
      </c>
      <c r="D361">
        <v>133332.20965999999</v>
      </c>
      <c r="E361">
        <v>82849</v>
      </c>
      <c r="F361" t="str">
        <v>82,849 mi.</v>
      </c>
      <c r="G361" t="str">
        <v>Gasoline</v>
      </c>
      <c r="H361" t="str">
        <v>300.0HP 3.0L Straight 6 Cylinder Engine Gasoline Fuel</v>
      </c>
      <c r="I361" t="str">
        <v>8-Speed A/T</v>
      </c>
      <c r="J361" t="str">
        <v>Red</v>
      </c>
      <c r="K361" t="str">
        <v>Black</v>
      </c>
      <c r="L361" t="str">
        <v>None reported</v>
      </c>
      <c r="M361">
        <v>0</v>
      </c>
      <c r="N361" t="str">
        <v>Yes</v>
      </c>
      <c r="O361" t="str">
        <v>$19,999</v>
      </c>
      <c r="P361">
        <v>17199.14</v>
      </c>
      <c r="Q361">
        <v>19999</v>
      </c>
      <c r="R361">
        <v>300</v>
      </c>
      <c r="S361">
        <v>3</v>
      </c>
      <c r="T361">
        <v>0</v>
      </c>
    </row>
    <row r="362" spans="1:20" x14ac:dyDescent="0.25">
      <c r="A362" t="str">
        <v>BMW</v>
      </c>
      <c r="B362" t="str">
        <v>X5 xDrive35i</v>
      </c>
      <c r="C362">
        <v>2013</v>
      </c>
      <c r="D362">
        <v>112251.465</v>
      </c>
      <c r="E362">
        <v>69750</v>
      </c>
      <c r="F362" t="str">
        <v>69,750 mi.</v>
      </c>
      <c r="G362" t="str">
        <v>Gasoline</v>
      </c>
      <c r="H362" t="str">
        <v>300.0HP 3.0L Straight 6 Cylinder Engine Gasoline Fuel</v>
      </c>
      <c r="I362" t="str">
        <v>8-Speed A/T</v>
      </c>
      <c r="J362" t="str">
        <v>White</v>
      </c>
      <c r="K362" t="str">
        <v>Brown</v>
      </c>
      <c r="L362" t="str">
        <v>At least 1 accident or damage reported</v>
      </c>
      <c r="M362">
        <v>1</v>
      </c>
      <c r="N362" t="str">
        <v>Yes</v>
      </c>
      <c r="O362" t="str">
        <v>$15,999</v>
      </c>
      <c r="P362">
        <v>13759.14</v>
      </c>
      <c r="Q362">
        <v>15999</v>
      </c>
      <c r="R362">
        <v>300</v>
      </c>
      <c r="S362">
        <v>3</v>
      </c>
      <c r="T362">
        <v>0</v>
      </c>
    </row>
    <row r="363" spans="1:20" x14ac:dyDescent="0.25">
      <c r="A363" t="str">
        <v>BMW</v>
      </c>
      <c r="B363" t="str">
        <v>325 i</v>
      </c>
      <c r="C363">
        <v>2005</v>
      </c>
      <c r="D363">
        <v>306410.2893</v>
      </c>
      <c r="E363">
        <v>190395</v>
      </c>
      <c r="F363" t="str">
        <v>190,395 mi.</v>
      </c>
      <c r="G363" t="str">
        <v>Gasoline</v>
      </c>
      <c r="H363" t="str">
        <v>184.0HP 2.5L Straight 6 Cylinder Engine Gasoline Fuel</v>
      </c>
      <c r="I363" t="str">
        <v>A/T</v>
      </c>
      <c r="J363" t="str">
        <v>Black</v>
      </c>
      <c r="K363" t="str">
        <v>Brown</v>
      </c>
      <c r="L363" t="str">
        <v>None reported</v>
      </c>
      <c r="M363">
        <v>0</v>
      </c>
      <c r="N363" t="str">
        <v>Yes</v>
      </c>
      <c r="O363" t="str">
        <v>$5,000</v>
      </c>
      <c r="P363">
        <v>4300</v>
      </c>
      <c r="Q363">
        <v>5000</v>
      </c>
      <c r="R363">
        <v>184</v>
      </c>
      <c r="S363">
        <v>2.5</v>
      </c>
      <c r="T363">
        <v>0</v>
      </c>
    </row>
    <row r="364" spans="1:20" x14ac:dyDescent="0.25">
      <c r="A364" t="str">
        <v>BMW</v>
      </c>
      <c r="B364" t="str">
        <v>335 i</v>
      </c>
      <c r="C364">
        <v>2011</v>
      </c>
      <c r="D364">
        <v>147254.60999999999</v>
      </c>
      <c r="E364">
        <v>91500</v>
      </c>
      <c r="F364" t="str">
        <v>91,500 mi.</v>
      </c>
      <c r="G364" t="str">
        <v>Gasoline</v>
      </c>
      <c r="H364" t="str">
        <v>300.0HP 3.0L Straight 6 Cylinder Engine Gasoline Fuel</v>
      </c>
      <c r="I364" t="str">
        <v>6-Speed A/T</v>
      </c>
      <c r="J364" t="str">
        <v>Blue</v>
      </c>
      <c r="K364" t="str">
        <v>Beige</v>
      </c>
      <c r="L364" t="str">
        <v>At least 1 accident or damage reported</v>
      </c>
      <c r="M364">
        <v>1</v>
      </c>
      <c r="N364" t="str">
        <v>Yes</v>
      </c>
      <c r="O364" t="str">
        <v>$13,599</v>
      </c>
      <c r="P364">
        <v>11695.14</v>
      </c>
      <c r="Q364">
        <v>13599</v>
      </c>
      <c r="R364">
        <v>300</v>
      </c>
      <c r="S364">
        <v>3</v>
      </c>
      <c r="T364">
        <v>0</v>
      </c>
    </row>
    <row r="365" spans="1:20" x14ac:dyDescent="0.25">
      <c r="A365" t="str">
        <v>BMW</v>
      </c>
      <c r="B365" t="str">
        <v>X5 xDrive 35i Sport Activity</v>
      </c>
      <c r="C365">
        <v>2012</v>
      </c>
      <c r="D365">
        <v>197305.084</v>
      </c>
      <c r="E365">
        <v>122600</v>
      </c>
      <c r="F365" t="str">
        <v>122,600 mi.</v>
      </c>
      <c r="G365" t="str">
        <v>Gasoline</v>
      </c>
      <c r="H365" t="str">
        <v>300.0HP 3.0L Straight 6 Cylinder Engine Gasoline Fuel</v>
      </c>
      <c r="I365" t="str">
        <v>8-Speed A/T</v>
      </c>
      <c r="J365" t="str">
        <v>Black</v>
      </c>
      <c r="K365" t="str">
        <v>Black</v>
      </c>
      <c r="L365" t="str">
        <v>At least 1 accident or damage reported</v>
      </c>
      <c r="M365">
        <v>1</v>
      </c>
      <c r="N365" t="str">
        <v>Yes</v>
      </c>
      <c r="O365" t="str">
        <v>$12,900</v>
      </c>
      <c r="P365">
        <v>11094</v>
      </c>
      <c r="Q365">
        <v>12900</v>
      </c>
      <c r="R365">
        <v>300</v>
      </c>
      <c r="S365">
        <v>3</v>
      </c>
      <c r="T365">
        <v>0</v>
      </c>
    </row>
    <row r="366" spans="1:20" x14ac:dyDescent="0.25">
      <c r="A366" t="str">
        <v>BMW</v>
      </c>
      <c r="B366" t="str">
        <v>330 i xDrive</v>
      </c>
      <c r="C366">
        <v>2017</v>
      </c>
      <c r="D366">
        <v>120700.5</v>
      </c>
      <c r="E366">
        <v>75000</v>
      </c>
      <c r="F366" t="str">
        <v>75,000 mi.</v>
      </c>
      <c r="G366" t="str">
        <v>Gasoline</v>
      </c>
      <c r="H366" t="str">
        <v>248.0HP 2.0L 4 Cylinder Engine Gasoline Fuel</v>
      </c>
      <c r="I366" t="str">
        <v>A/T</v>
      </c>
      <c r="J366" t="str">
        <v>Blue</v>
      </c>
      <c r="K366" t="str">
        <v>Black</v>
      </c>
      <c r="L366" t="str">
        <v>None reported</v>
      </c>
      <c r="M366">
        <v>0</v>
      </c>
      <c r="N366" t="str">
        <v>Yes</v>
      </c>
      <c r="O366" t="str">
        <v>$20,000</v>
      </c>
      <c r="P366">
        <v>17200</v>
      </c>
      <c r="Q366">
        <v>20000</v>
      </c>
      <c r="R366">
        <v>248</v>
      </c>
      <c r="S366">
        <v>2</v>
      </c>
      <c r="T366">
        <v>0</v>
      </c>
    </row>
    <row r="367" spans="1:20" x14ac:dyDescent="0.25">
      <c r="A367" t="str">
        <v>BMW</v>
      </c>
      <c r="B367" t="str">
        <v>X5 M Base</v>
      </c>
      <c r="C367">
        <v>2013</v>
      </c>
      <c r="D367">
        <v>107825.78</v>
      </c>
      <c r="E367">
        <v>67000</v>
      </c>
      <c r="F367" t="str">
        <v>67,000 mi.</v>
      </c>
      <c r="G367" t="str">
        <v>Gasoline</v>
      </c>
      <c r="H367" t="str">
        <v>555.0HP 4.4L 8 Cylinder Engine Gasoline Fuel</v>
      </c>
      <c r="I367" t="str">
        <v>A/T</v>
      </c>
      <c r="J367" t="str">
        <v>Silver</v>
      </c>
      <c r="K367" t="str">
        <v>Black</v>
      </c>
      <c r="L367" t="str">
        <v>At least 1 accident or damage reported</v>
      </c>
      <c r="M367">
        <v>1</v>
      </c>
      <c r="N367" t="str">
        <v>Yes</v>
      </c>
      <c r="O367" t="str">
        <v>$24,500</v>
      </c>
      <c r="P367">
        <v>21070</v>
      </c>
      <c r="Q367">
        <v>24500</v>
      </c>
      <c r="R367">
        <v>555</v>
      </c>
      <c r="S367">
        <v>4.4000000000000004</v>
      </c>
      <c r="T367">
        <v>0</v>
      </c>
    </row>
    <row r="368" spans="1:20" x14ac:dyDescent="0.25">
      <c r="A368" t="str">
        <v>BMW</v>
      </c>
      <c r="B368" t="str">
        <v>530 i xDrive</v>
      </c>
      <c r="C368">
        <v>2021</v>
      </c>
      <c r="D368">
        <v>98076.398279999994</v>
      </c>
      <c r="E368">
        <v>60942</v>
      </c>
      <c r="F368" t="str">
        <v>60,942 mi.</v>
      </c>
      <c r="G368" t="str">
        <v>Gasoline</v>
      </c>
      <c r="H368" t="str">
        <v>2.0L I4 16V GDI DOHC Turbo</v>
      </c>
      <c r="I368" t="str">
        <v>8-Speed Automatic</v>
      </c>
      <c r="J368" t="str">
        <v>Glacier Silver Metallic</v>
      </c>
      <c r="K368" t="str">
        <v>Black</v>
      </c>
      <c r="L368" t="str">
        <v>None reported</v>
      </c>
      <c r="M368">
        <v>0</v>
      </c>
      <c r="N368" t="str">
        <v>Yes</v>
      </c>
      <c r="O368" t="str">
        <v>$32,085</v>
      </c>
      <c r="P368">
        <v>27593.1</v>
      </c>
      <c r="Q368">
        <v>32085</v>
      </c>
      <c r="R368" t="e">
        <v>#VALUE!</v>
      </c>
      <c r="S368" t="e">
        <v>#VALUE!</v>
      </c>
      <c r="T368">
        <v>0</v>
      </c>
    </row>
    <row r="369" spans="1:20" x14ac:dyDescent="0.25">
      <c r="A369" t="str">
        <v>BMW</v>
      </c>
      <c r="B369" t="str">
        <v>535 i xDrive</v>
      </c>
      <c r="C369">
        <v>2011</v>
      </c>
      <c r="D369">
        <v>162189.28520000001</v>
      </c>
      <c r="E369">
        <v>100780</v>
      </c>
      <c r="F369" t="str">
        <v>100,780 mi.</v>
      </c>
      <c r="G369" t="str">
        <v>Gasoline</v>
      </c>
      <c r="H369" t="str">
        <v>300.0HP 3.0L Straight 6 Cylinder Engine Gasoline Fuel</v>
      </c>
      <c r="I369" t="str">
        <v>8-Speed A/T</v>
      </c>
      <c r="J369" t="str">
        <v>Gray</v>
      </c>
      <c r="K369" t="str">
        <v>Black</v>
      </c>
      <c r="L369" t="str">
        <v>At least 1 accident or damage reported</v>
      </c>
      <c r="M369">
        <v>1</v>
      </c>
      <c r="N369" t="str">
        <v>Yes</v>
      </c>
      <c r="O369" t="str">
        <v>$12,000</v>
      </c>
      <c r="P369">
        <v>10320</v>
      </c>
      <c r="Q369">
        <v>12000</v>
      </c>
      <c r="R369">
        <v>300</v>
      </c>
      <c r="S369">
        <v>3</v>
      </c>
      <c r="T369">
        <v>0</v>
      </c>
    </row>
    <row r="370" spans="1:20" x14ac:dyDescent="0.25">
      <c r="A370" t="str">
        <v>BMW</v>
      </c>
      <c r="B370" t="str">
        <v>330 i xDrive</v>
      </c>
      <c r="C370">
        <v>2017</v>
      </c>
      <c r="D370">
        <v>101629.821</v>
      </c>
      <c r="E370">
        <v>63150</v>
      </c>
      <c r="F370" t="str">
        <v>63,150 mi.</v>
      </c>
      <c r="G370" t="str">
        <v>Gasoline</v>
      </c>
      <c r="H370" t="str">
        <v>248.0HP 2.0L 4 Cylinder Engine Gasoline Fuel</v>
      </c>
      <c r="I370" t="str">
        <v>A/T</v>
      </c>
      <c r="J370" t="str">
        <v>White</v>
      </c>
      <c r="K370" t="str">
        <v>Beige</v>
      </c>
      <c r="L370" t="str">
        <v>None reported</v>
      </c>
      <c r="M370">
        <v>0</v>
      </c>
      <c r="N370" t="str">
        <v>Yes</v>
      </c>
      <c r="O370" t="str">
        <v>$21,500</v>
      </c>
      <c r="P370">
        <v>18490</v>
      </c>
      <c r="Q370">
        <v>21500</v>
      </c>
      <c r="R370">
        <v>248</v>
      </c>
      <c r="S370">
        <v>2</v>
      </c>
      <c r="T370">
        <v>0</v>
      </c>
    </row>
    <row r="371" spans="1:20" x14ac:dyDescent="0.25">
      <c r="A371" t="str">
        <v>BMW</v>
      </c>
      <c r="B371" t="str">
        <v>M5 Base</v>
      </c>
      <c r="C371">
        <v>2000</v>
      </c>
      <c r="D371">
        <v>212754.74799999999</v>
      </c>
      <c r="E371">
        <v>132200</v>
      </c>
      <c r="F371" t="str">
        <v>132,200 mi.</v>
      </c>
      <c r="G371" t="str">
        <v>Gasoline</v>
      </c>
      <c r="H371" t="str">
        <v>400.0HP 5.0L 8 Cylinder Engine Gasoline Fuel</v>
      </c>
      <c r="I371" t="str">
        <v>6-Speed M/T</v>
      </c>
      <c r="J371" t="str">
        <v>Blue</v>
      </c>
      <c r="K371" t="str">
        <v>Black</v>
      </c>
      <c r="L371" t="str">
        <v>None reported</v>
      </c>
      <c r="M371">
        <v>0</v>
      </c>
      <c r="N371" t="str">
        <v>Yes</v>
      </c>
      <c r="O371" t="str">
        <v>$26,900</v>
      </c>
      <c r="P371">
        <v>23134</v>
      </c>
      <c r="Q371">
        <v>26900</v>
      </c>
      <c r="R371">
        <v>400</v>
      </c>
      <c r="S371">
        <v>5</v>
      </c>
      <c r="T371">
        <v>0</v>
      </c>
    </row>
    <row r="372" spans="1:20" x14ac:dyDescent="0.25">
      <c r="A372" t="str">
        <v>BMW</v>
      </c>
      <c r="B372" t="str">
        <v>M240 i xDrive</v>
      </c>
      <c r="C372">
        <v>2022</v>
      </c>
      <c r="D372">
        <v>3234.7734</v>
      </c>
      <c r="E372">
        <v>2010</v>
      </c>
      <c r="F372" t="str">
        <v>2,010 mi.</v>
      </c>
      <c r="G372" t="str">
        <v>Gasoline</v>
      </c>
      <c r="H372" t="str">
        <v>382.0HP 3.0L Straight 6 Cylinder Engine Gasoline Fuel</v>
      </c>
      <c r="I372" t="str">
        <v>A/T</v>
      </c>
      <c r="J372" t="str">
        <v>Purple</v>
      </c>
      <c r="K372" t="str">
        <v>Black</v>
      </c>
      <c r="L372" t="str">
        <v>None reported</v>
      </c>
      <c r="M372">
        <v>0</v>
      </c>
      <c r="N372" t="str">
        <v>Yes</v>
      </c>
      <c r="O372" t="str">
        <v>$55,000</v>
      </c>
      <c r="P372">
        <v>47300</v>
      </c>
      <c r="Q372">
        <v>55000</v>
      </c>
      <c r="R372">
        <v>382</v>
      </c>
      <c r="S372">
        <v>3</v>
      </c>
      <c r="T372">
        <v>0</v>
      </c>
    </row>
    <row r="373" spans="1:20" x14ac:dyDescent="0.25">
      <c r="A373" t="str">
        <v>BMW</v>
      </c>
      <c r="B373" t="str">
        <v>X3 xDrive28i</v>
      </c>
      <c r="C373">
        <v>2015</v>
      </c>
      <c r="D373">
        <v>149642.87056000001</v>
      </c>
      <c r="E373">
        <v>92984</v>
      </c>
      <c r="F373" t="str">
        <v>92,984 mi.</v>
      </c>
      <c r="G373" t="str">
        <v>Gasoline</v>
      </c>
      <c r="H373" t="str">
        <v>240.0HP 2.0L 4 Cylinder Engine Gasoline Fuel</v>
      </c>
      <c r="I373" t="str">
        <v>Transmission w/Dual Shift Mode</v>
      </c>
      <c r="J373" t="str">
        <v>White</v>
      </c>
      <c r="K373" t="str">
        <v>Beige</v>
      </c>
      <c r="L373" t="str">
        <v>At least 1 accident or damage reported</v>
      </c>
      <c r="M373">
        <v>1</v>
      </c>
      <c r="N373" t="str">
        <v>Yes</v>
      </c>
      <c r="O373" t="str">
        <v>$17,000</v>
      </c>
      <c r="P373">
        <v>14620</v>
      </c>
      <c r="Q373">
        <v>17000</v>
      </c>
      <c r="R373">
        <v>240</v>
      </c>
      <c r="S373">
        <v>2</v>
      </c>
      <c r="T373">
        <v>0</v>
      </c>
    </row>
    <row r="374" spans="1:20" x14ac:dyDescent="0.25">
      <c r="A374" t="str">
        <v>BMW</v>
      </c>
      <c r="B374" t="str">
        <v>M8 Gran Coupe Competition</v>
      </c>
      <c r="C374">
        <v>2022</v>
      </c>
      <c r="D374">
        <v>33887.872380000001</v>
      </c>
      <c r="E374">
        <v>21057</v>
      </c>
      <c r="F374" t="str">
        <v>21,057 mi.</v>
      </c>
      <c r="G374" t="str">
        <v>Gasoline</v>
      </c>
      <c r="H374" t="str">
        <v>617.0HP 4.4L 8 Cylinder Engine Gasoline Fuel</v>
      </c>
      <c r="I374" t="str">
        <v>Transmission w/Dual Shift Mode</v>
      </c>
      <c r="J374" t="str">
        <v>Gray</v>
      </c>
      <c r="K374" t="str">
        <v>Black</v>
      </c>
      <c r="L374" t="str">
        <v>None reported</v>
      </c>
      <c r="M374">
        <v>0</v>
      </c>
      <c r="N374" t="str">
        <v>Yes</v>
      </c>
      <c r="O374" t="str">
        <v>$99,800</v>
      </c>
      <c r="P374">
        <v>85828</v>
      </c>
      <c r="Q374">
        <v>99800</v>
      </c>
      <c r="R374">
        <v>617</v>
      </c>
      <c r="S374">
        <v>4.4000000000000004</v>
      </c>
      <c r="T374">
        <v>0</v>
      </c>
    </row>
    <row r="375" spans="1:20" x14ac:dyDescent="0.25">
      <c r="A375" t="str">
        <v>BMW</v>
      </c>
      <c r="B375" t="str">
        <v>X6 xDrive40i</v>
      </c>
      <c r="C375">
        <v>2020</v>
      </c>
      <c r="D375">
        <v>54717.56</v>
      </c>
      <c r="E375">
        <v>34000</v>
      </c>
      <c r="F375" t="str">
        <v>34,000 mi.</v>
      </c>
      <c r="G375" t="str">
        <v>Gasoline</v>
      </c>
      <c r="H375" t="str">
        <v>335.0HP 3.0L Straight 6 Cylinder Engine Gasoline Fuel</v>
      </c>
      <c r="I375" t="str">
        <v>8-Speed A/T</v>
      </c>
      <c r="J375" t="str">
        <v>White</v>
      </c>
      <c r="K375" t="str">
        <v>Brown</v>
      </c>
      <c r="L375" t="str">
        <v>None reported</v>
      </c>
      <c r="M375">
        <v>0</v>
      </c>
      <c r="N375" t="str">
        <v>Yes</v>
      </c>
      <c r="O375" t="str">
        <v>$59,335</v>
      </c>
      <c r="P375">
        <v>51028.1</v>
      </c>
      <c r="Q375">
        <v>59335</v>
      </c>
      <c r="R375">
        <v>335</v>
      </c>
      <c r="S375">
        <v>3</v>
      </c>
      <c r="T375">
        <v>0</v>
      </c>
    </row>
    <row r="376" spans="1:20" x14ac:dyDescent="0.25">
      <c r="A376" t="str">
        <v>BMW</v>
      </c>
      <c r="B376" t="str">
        <v>X3 xDrive30i</v>
      </c>
      <c r="C376">
        <v>2020</v>
      </c>
      <c r="D376">
        <v>69201.62</v>
      </c>
      <c r="E376">
        <v>43000</v>
      </c>
      <c r="F376" t="str">
        <v>43,000 mi.</v>
      </c>
      <c r="G376" t="str">
        <v>Gasoline</v>
      </c>
      <c r="H376" t="str">
        <v>248.0HP 2.0L 4 Cylinder Engine Gasoline Fuel</v>
      </c>
      <c r="I376" t="str">
        <v>A/T</v>
      </c>
      <c r="J376" t="str">
        <v>Gray</v>
      </c>
      <c r="K376" t="str">
        <v>Brown</v>
      </c>
      <c r="L376" t="str">
        <v>At least 1 accident or damage reported</v>
      </c>
      <c r="M376">
        <v>1</v>
      </c>
      <c r="N376" t="str">
        <v>Yes</v>
      </c>
      <c r="O376" t="str">
        <v>$40,000</v>
      </c>
      <c r="P376">
        <v>34400</v>
      </c>
      <c r="Q376">
        <v>40000</v>
      </c>
      <c r="R376">
        <v>248</v>
      </c>
      <c r="S376">
        <v>2</v>
      </c>
      <c r="T3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FC99-8E1F-4DD3-9772-B30E16E449B2}">
  <dimension ref="A1:T293"/>
  <sheetViews>
    <sheetView workbookViewId="0">
      <selection sqref="A1:S1"/>
    </sheetView>
  </sheetViews>
  <sheetFormatPr baseColWidth="10" defaultRowHeight="15" x14ac:dyDescent="0.25"/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tr" cm="1">
        <f t="array" ref="A2:T293">_xlfn._xlws.FILTER(used_cars!A2:T4010,used_cars!A2:A4010="CHEVROLET")</f>
        <v>Chevrolet</v>
      </c>
      <c r="B2" t="str">
        <v>S-10 LS</v>
      </c>
      <c r="C2">
        <v>2000</v>
      </c>
      <c r="D2">
        <v>214862.9834</v>
      </c>
      <c r="E2">
        <v>133510</v>
      </c>
      <c r="F2" t="str">
        <v>133,510 mi.</v>
      </c>
      <c r="G2" t="str">
        <v>E85 Flex Fuel</v>
      </c>
      <c r="H2" t="str">
        <v>120.0HP 2.2L 4 Cylinder Engine Flex Fuel Capability</v>
      </c>
      <c r="I2" t="str">
        <v>A/T</v>
      </c>
      <c r="J2" t="str">
        <v>Blue</v>
      </c>
      <c r="K2" t="str">
        <v>Black</v>
      </c>
      <c r="L2" t="str">
        <v>None reported</v>
      </c>
      <c r="M2">
        <v>0</v>
      </c>
      <c r="N2" t="str">
        <v>Yes</v>
      </c>
      <c r="O2" t="str">
        <v>$4,500</v>
      </c>
      <c r="P2">
        <v>3870</v>
      </c>
      <c r="Q2">
        <v>4500</v>
      </c>
      <c r="R2">
        <v>120</v>
      </c>
      <c r="S2">
        <v>2.2000000000000002</v>
      </c>
      <c r="T2">
        <v>0</v>
      </c>
    </row>
    <row r="3" spans="1:20" x14ac:dyDescent="0.25">
      <c r="A3" t="str">
        <v>Chevrolet</v>
      </c>
      <c r="B3" t="str">
        <v>Suburban RST</v>
      </c>
      <c r="C3">
        <v>2021</v>
      </c>
      <c r="D3">
        <v>83685.679999999993</v>
      </c>
      <c r="E3">
        <v>52000</v>
      </c>
      <c r="F3" t="str">
        <v>52,000 mi.</v>
      </c>
      <c r="G3" t="str">
        <v>Gasoline</v>
      </c>
      <c r="H3" t="str">
        <v>355.0HP 5.3L 8 Cylinder Engine Gasoline Fuel</v>
      </c>
      <c r="I3" t="str">
        <v>10-Speed A/T</v>
      </c>
      <c r="J3" t="str">
        <v>Blue</v>
      </c>
      <c r="K3" t="str">
        <v>Black</v>
      </c>
      <c r="L3" t="str">
        <v>None reported</v>
      </c>
      <c r="M3">
        <v>0</v>
      </c>
      <c r="N3" t="str">
        <v>Yes</v>
      </c>
      <c r="O3" t="str">
        <v>$61,000</v>
      </c>
      <c r="P3">
        <v>52460</v>
      </c>
      <c r="Q3">
        <v>61000</v>
      </c>
      <c r="R3">
        <v>355</v>
      </c>
      <c r="S3">
        <v>5.3</v>
      </c>
      <c r="T3">
        <v>0</v>
      </c>
    </row>
    <row r="4" spans="1:20" x14ac:dyDescent="0.25">
      <c r="A4" t="str">
        <v>Chevrolet</v>
      </c>
      <c r="B4" t="str">
        <v>Silverado 1500 Custom Trail Boss</v>
      </c>
      <c r="C4">
        <v>2021</v>
      </c>
      <c r="D4">
        <v>82641.218340000007</v>
      </c>
      <c r="E4">
        <v>51351</v>
      </c>
      <c r="F4" t="str">
        <v>51,351 mi.</v>
      </c>
      <c r="G4" t="str">
        <v>Gasoline</v>
      </c>
      <c r="H4" t="str">
        <v>5.3L V8 16V GDI OHV</v>
      </c>
      <c r="I4" t="str">
        <v>Automatic</v>
      </c>
      <c r="J4" t="str">
        <v>Black</v>
      </c>
      <c r="K4" t="str">
        <v>Jet Black</v>
      </c>
      <c r="L4" t="str">
        <v>None reported</v>
      </c>
      <c r="M4">
        <v>0</v>
      </c>
      <c r="N4" t="str">
        <v>Yes</v>
      </c>
      <c r="O4" t="str">
        <v>$43,147</v>
      </c>
      <c r="P4">
        <v>37106.42</v>
      </c>
      <c r="Q4">
        <v>43147</v>
      </c>
      <c r="R4" t="e">
        <v>#VALUE!</v>
      </c>
      <c r="S4" t="e">
        <v>#VALUE!</v>
      </c>
      <c r="T4">
        <v>0</v>
      </c>
    </row>
    <row r="5" spans="1:20" x14ac:dyDescent="0.25">
      <c r="A5" t="str">
        <v>Chevrolet</v>
      </c>
      <c r="B5" t="str">
        <v>Express 1500 Work Van</v>
      </c>
      <c r="C5">
        <v>2014</v>
      </c>
      <c r="D5">
        <v>224992.16936</v>
      </c>
      <c r="E5">
        <v>139804</v>
      </c>
      <c r="F5" t="str">
        <v>139,804 mi.</v>
      </c>
      <c r="G5" t="str">
        <v>Gasoline</v>
      </c>
      <c r="H5" t="str">
        <v>195.0HP 4.3L V6 Cylinder Engine Gasoline Fuel</v>
      </c>
      <c r="I5" t="str">
        <v>A/T</v>
      </c>
      <c r="J5" t="str">
        <v>White</v>
      </c>
      <c r="K5" t="str">
        <v>Gray</v>
      </c>
      <c r="L5" t="str">
        <v>At least 1 accident or damage reported</v>
      </c>
      <c r="M5">
        <v>1</v>
      </c>
      <c r="N5" t="str">
        <v>Yes</v>
      </c>
      <c r="O5" t="str">
        <v>$14,500</v>
      </c>
      <c r="P5">
        <v>12470</v>
      </c>
      <c r="Q5">
        <v>14500</v>
      </c>
      <c r="R5">
        <v>195</v>
      </c>
      <c r="S5">
        <v>4.3</v>
      </c>
      <c r="T5">
        <v>0</v>
      </c>
    </row>
    <row r="6" spans="1:20" x14ac:dyDescent="0.25">
      <c r="A6" t="str">
        <v>Chevrolet</v>
      </c>
      <c r="B6" t="str">
        <v>Express 1500 Work Van</v>
      </c>
      <c r="C6">
        <v>2011</v>
      </c>
      <c r="D6">
        <v>149683.10406000001</v>
      </c>
      <c r="E6">
        <v>93009</v>
      </c>
      <c r="F6" t="str">
        <v>93,009 mi.</v>
      </c>
      <c r="G6" t="str">
        <v>E85 Flex Fuel</v>
      </c>
      <c r="H6" t="str">
        <v>5.3L V8 16V MPFI OHV Flexible Fuel</v>
      </c>
      <c r="I6" t="str">
        <v>4-Speed Automatic</v>
      </c>
      <c r="J6" t="str">
        <v>Summit White</v>
      </c>
      <c r="K6" t="str">
        <v>Medium Pewter</v>
      </c>
      <c r="L6" t="str">
        <v>None reported</v>
      </c>
      <c r="M6">
        <v>0</v>
      </c>
      <c r="N6" t="str">
        <v>Yes</v>
      </c>
      <c r="O6" t="str">
        <v>$22,495</v>
      </c>
      <c r="P6">
        <v>19345.7</v>
      </c>
      <c r="Q6">
        <v>22495</v>
      </c>
      <c r="R6" t="e">
        <v>#VALUE!</v>
      </c>
      <c r="S6" t="e">
        <v>#VALUE!</v>
      </c>
      <c r="T6">
        <v>0</v>
      </c>
    </row>
    <row r="7" spans="1:20" x14ac:dyDescent="0.25">
      <c r="A7" t="str">
        <v>Chevrolet</v>
      </c>
      <c r="B7" t="str">
        <v>Monte Carlo SS</v>
      </c>
      <c r="C7">
        <v>2006</v>
      </c>
      <c r="D7">
        <v>107568.2856</v>
      </c>
      <c r="E7">
        <v>66840</v>
      </c>
      <c r="F7" t="str">
        <v>66,840 mi.</v>
      </c>
      <c r="G7" t="str">
        <v>Gasoline</v>
      </c>
      <c r="H7" t="str">
        <v>303.0HP 5.3L 8 Cylinder Engine Gasoline Fuel</v>
      </c>
      <c r="I7" t="str">
        <v>A/T</v>
      </c>
      <c r="J7" t="str">
        <v>White</v>
      </c>
      <c r="K7" t="str">
        <v>Gray</v>
      </c>
      <c r="L7" t="str">
        <v>At least 1 accident or damage reported</v>
      </c>
      <c r="M7">
        <v>1</v>
      </c>
      <c r="N7" t="str">
        <v>Yes</v>
      </c>
      <c r="O7" t="str">
        <v>$12,000</v>
      </c>
      <c r="P7">
        <v>10320</v>
      </c>
      <c r="Q7">
        <v>12000</v>
      </c>
      <c r="R7">
        <v>303</v>
      </c>
      <c r="S7">
        <v>5.3</v>
      </c>
      <c r="T7">
        <v>0</v>
      </c>
    </row>
    <row r="8" spans="1:20" x14ac:dyDescent="0.25">
      <c r="A8" t="str">
        <v>Chevrolet</v>
      </c>
      <c r="B8" t="str">
        <v>Monte Carlo SS</v>
      </c>
      <c r="C8">
        <v>2005</v>
      </c>
      <c r="D8">
        <v>120700.5</v>
      </c>
      <c r="E8">
        <v>75000</v>
      </c>
      <c r="F8" t="str">
        <v>75,000 mi.</v>
      </c>
      <c r="G8" t="str">
        <v>Gasoline</v>
      </c>
      <c r="H8" t="str">
        <v>240.0HP 3.8L V6 Cylinder Engine Gasoline Fuel</v>
      </c>
      <c r="I8" t="str">
        <v>A/T</v>
      </c>
      <c r="J8" t="str">
        <v>Black</v>
      </c>
      <c r="K8" t="str">
        <v>Black</v>
      </c>
      <c r="L8" t="str">
        <v>None reported</v>
      </c>
      <c r="M8">
        <v>0</v>
      </c>
      <c r="N8" t="str">
        <v>Yes</v>
      </c>
      <c r="O8" t="str">
        <v>$12,500</v>
      </c>
      <c r="P8">
        <v>10750</v>
      </c>
      <c r="Q8">
        <v>12500</v>
      </c>
      <c r="R8">
        <v>240</v>
      </c>
      <c r="S8">
        <v>3.8</v>
      </c>
      <c r="T8">
        <v>0</v>
      </c>
    </row>
    <row r="9" spans="1:20" x14ac:dyDescent="0.25">
      <c r="A9" t="str">
        <v>Chevrolet</v>
      </c>
      <c r="B9" t="str">
        <v>Malibu LTZ</v>
      </c>
      <c r="C9">
        <v>2010</v>
      </c>
      <c r="D9">
        <v>89962.106</v>
      </c>
      <c r="E9">
        <v>55900</v>
      </c>
      <c r="F9" t="str">
        <v>55,900 mi.</v>
      </c>
      <c r="G9" t="str">
        <v>Gasoline</v>
      </c>
      <c r="H9" t="str">
        <v>252.0HP 3.6L V6 Cylinder Engine Gasoline Fuel</v>
      </c>
      <c r="I9" t="str">
        <v>Transmission w/Dual Shift Mode</v>
      </c>
      <c r="J9" t="str">
        <v>Beige</v>
      </c>
      <c r="K9" t="str">
        <v>Beige</v>
      </c>
      <c r="L9" t="str">
        <v>None reported</v>
      </c>
      <c r="M9">
        <v>0</v>
      </c>
      <c r="N9" t="str">
        <v>Yes</v>
      </c>
      <c r="O9" t="str">
        <v>$8,950</v>
      </c>
      <c r="P9">
        <v>7697</v>
      </c>
      <c r="Q9">
        <v>8950</v>
      </c>
      <c r="R9">
        <v>252</v>
      </c>
      <c r="S9">
        <v>3.6</v>
      </c>
      <c r="T9">
        <v>0</v>
      </c>
    </row>
    <row r="10" spans="1:20" x14ac:dyDescent="0.25">
      <c r="A10" t="str">
        <v>Chevrolet</v>
      </c>
      <c r="B10" t="str">
        <v>Trailblazer LS</v>
      </c>
      <c r="C10">
        <v>2021</v>
      </c>
      <c r="D10">
        <v>32986.64198</v>
      </c>
      <c r="E10">
        <v>20497</v>
      </c>
      <c r="F10" t="str">
        <v>20,497 mi.</v>
      </c>
      <c r="G10" t="str">
        <v>Gasoline</v>
      </c>
      <c r="H10" t="str">
        <v>1.3L I3 12V GDI DOHC Turbo</v>
      </c>
      <c r="I10" t="str">
        <v>9-Speed Automatic</v>
      </c>
      <c r="J10" t="str">
        <v>Pacific Blue Metallic</v>
      </c>
      <c r="K10" t="str">
        <v>Black</v>
      </c>
      <c r="L10" t="str">
        <v>None reported</v>
      </c>
      <c r="M10">
        <v>0</v>
      </c>
      <c r="N10">
        <v>0</v>
      </c>
      <c r="O10" t="str">
        <v>$22,999</v>
      </c>
      <c r="P10">
        <v>19779.14</v>
      </c>
      <c r="Q10">
        <v>22999</v>
      </c>
      <c r="R10" t="e">
        <v>#VALUE!</v>
      </c>
      <c r="S10" t="e">
        <v>#VALUE!</v>
      </c>
      <c r="T10">
        <v>0</v>
      </c>
    </row>
    <row r="11" spans="1:20" x14ac:dyDescent="0.25">
      <c r="A11" t="str">
        <v>Chevrolet</v>
      </c>
      <c r="B11" t="str">
        <v>Avalanche LTZ</v>
      </c>
      <c r="C11">
        <v>2013</v>
      </c>
      <c r="D11">
        <v>157715.32</v>
      </c>
      <c r="E11">
        <v>98000</v>
      </c>
      <c r="F11" t="str">
        <v>98,000 mi.</v>
      </c>
      <c r="G11" t="str">
        <v>E85 Flex Fuel</v>
      </c>
      <c r="H11" t="str">
        <v>320.0HP 5.3L 8 Cylinder Engine Flex Fuel Capability</v>
      </c>
      <c r="I11" t="str">
        <v>6-Speed A/T</v>
      </c>
      <c r="J11" t="str">
        <v>Silver</v>
      </c>
      <c r="K11" t="str">
        <v>Black</v>
      </c>
      <c r="L11" t="str">
        <v>At least 1 accident or damage reported</v>
      </c>
      <c r="M11">
        <v>1</v>
      </c>
      <c r="N11" t="str">
        <v>Yes</v>
      </c>
      <c r="O11" t="str">
        <v>$27,499</v>
      </c>
      <c r="P11">
        <v>23649.14</v>
      </c>
      <c r="Q11">
        <v>27499</v>
      </c>
      <c r="R11">
        <v>320</v>
      </c>
      <c r="S11">
        <v>5.3</v>
      </c>
      <c r="T11">
        <v>0</v>
      </c>
    </row>
    <row r="12" spans="1:20" x14ac:dyDescent="0.25">
      <c r="A12" t="str">
        <v>Chevrolet</v>
      </c>
      <c r="B12" t="str">
        <v>Blazer Premier</v>
      </c>
      <c r="C12">
        <v>2019</v>
      </c>
      <c r="D12">
        <v>89513.100139999995</v>
      </c>
      <c r="E12">
        <v>55621</v>
      </c>
      <c r="F12" t="str">
        <v>55,621 mi.</v>
      </c>
      <c r="G12" t="str">
        <v>Gasoline</v>
      </c>
      <c r="H12" t="str">
        <v>3.6L V6 24V GDI DOHC</v>
      </c>
      <c r="I12" t="str">
        <v>9-Speed Automatic</v>
      </c>
      <c r="J12" t="str">
        <v>Silver Ice Metallic</v>
      </c>
      <c r="K12" t="str">
        <v>Jet Black</v>
      </c>
      <c r="L12" t="str">
        <v>None reported</v>
      </c>
      <c r="M12">
        <v>0</v>
      </c>
      <c r="N12">
        <v>0</v>
      </c>
      <c r="O12" t="str">
        <v>$34,562</v>
      </c>
      <c r="P12">
        <v>29723.32</v>
      </c>
      <c r="Q12">
        <v>34562</v>
      </c>
      <c r="R12" t="e">
        <v>#VALUE!</v>
      </c>
      <c r="S12" t="e">
        <v>#VALUE!</v>
      </c>
      <c r="T12">
        <v>0</v>
      </c>
    </row>
    <row r="13" spans="1:20" x14ac:dyDescent="0.25">
      <c r="A13" t="str">
        <v>Chevrolet</v>
      </c>
      <c r="B13" t="str">
        <v>Traverse Premier</v>
      </c>
      <c r="C13">
        <v>2020</v>
      </c>
      <c r="D13">
        <v>83685.679999999993</v>
      </c>
      <c r="E13">
        <v>52000</v>
      </c>
      <c r="F13" t="str">
        <v>52,000 mi.</v>
      </c>
      <c r="G13" t="str">
        <v>Gasoline</v>
      </c>
      <c r="H13" t="str">
        <v>310.0HP 3.6L V6 Cylinder Engine Gasoline Fuel</v>
      </c>
      <c r="I13" t="str">
        <v>A/T</v>
      </c>
      <c r="J13" t="str">
        <v>White</v>
      </c>
      <c r="K13" t="str">
        <v>Black</v>
      </c>
      <c r="L13" t="str">
        <v>None reported</v>
      </c>
      <c r="M13">
        <v>0</v>
      </c>
      <c r="N13" t="str">
        <v>Yes</v>
      </c>
      <c r="O13" t="str">
        <v>$35,800</v>
      </c>
      <c r="P13">
        <v>30788</v>
      </c>
      <c r="Q13">
        <v>35800</v>
      </c>
      <c r="R13">
        <v>310</v>
      </c>
      <c r="S13">
        <v>3.6</v>
      </c>
      <c r="T13">
        <v>0</v>
      </c>
    </row>
    <row r="14" spans="1:20" x14ac:dyDescent="0.25">
      <c r="A14" t="str">
        <v>Chevrolet</v>
      </c>
      <c r="B14" t="str">
        <v>Trailblazer LT</v>
      </c>
      <c r="C14">
        <v>2021</v>
      </c>
      <c r="D14">
        <v>81509.852320000005</v>
      </c>
      <c r="E14">
        <v>50648</v>
      </c>
      <c r="F14" t="str">
        <v>50,648 mi.</v>
      </c>
      <c r="G14" t="str">
        <v>Gasoline</v>
      </c>
      <c r="H14" t="str">
        <v>1.2L I3 12V GDI DOHC Turbo</v>
      </c>
      <c r="I14" t="str">
        <v>Automatic CVT</v>
      </c>
      <c r="J14" t="str">
        <v>Pacific Blue Metallic</v>
      </c>
      <c r="K14" t="str">
        <v>Jet Black</v>
      </c>
      <c r="L14" t="str">
        <v>None reported</v>
      </c>
      <c r="M14">
        <v>0</v>
      </c>
      <c r="N14">
        <v>0</v>
      </c>
      <c r="O14" t="str">
        <v>$23,995</v>
      </c>
      <c r="P14">
        <v>20635.7</v>
      </c>
      <c r="Q14">
        <v>23995</v>
      </c>
      <c r="R14" t="e">
        <v>#VALUE!</v>
      </c>
      <c r="S14" t="e">
        <v>#VALUE!</v>
      </c>
      <c r="T14">
        <v>0</v>
      </c>
    </row>
    <row r="15" spans="1:20" x14ac:dyDescent="0.25">
      <c r="A15" t="str">
        <v>Chevrolet</v>
      </c>
      <c r="B15" t="str">
        <v>Corvette Base</v>
      </c>
      <c r="C15">
        <v>2005</v>
      </c>
      <c r="D15">
        <v>230288.5073</v>
      </c>
      <c r="E15">
        <v>143095</v>
      </c>
      <c r="F15" t="str">
        <v>143,095 mi.</v>
      </c>
      <c r="G15" t="str">
        <v>Gasoline</v>
      </c>
      <c r="H15" t="str">
        <v>400.0HP 6.0L 8 Cylinder Engine Gasoline Fuel</v>
      </c>
      <c r="I15" t="str">
        <v>4-Speed A/T</v>
      </c>
      <c r="J15" t="str">
        <v>Red</v>
      </c>
      <c r="K15" t="str">
        <v>Black</v>
      </c>
      <c r="L15" t="str">
        <v>None reported</v>
      </c>
      <c r="M15">
        <v>0</v>
      </c>
      <c r="N15" t="str">
        <v>Yes</v>
      </c>
      <c r="O15" t="str">
        <v>$16,000</v>
      </c>
      <c r="P15">
        <v>13760</v>
      </c>
      <c r="Q15">
        <v>16000</v>
      </c>
      <c r="R15">
        <v>400</v>
      </c>
      <c r="S15">
        <v>6</v>
      </c>
      <c r="T15">
        <v>0</v>
      </c>
    </row>
    <row r="16" spans="1:20" x14ac:dyDescent="0.25">
      <c r="A16" t="str">
        <v>Chevrolet</v>
      </c>
      <c r="B16" t="str">
        <v>Bolt EUV Premier</v>
      </c>
      <c r="C16">
        <v>2022</v>
      </c>
      <c r="D16">
        <v>12269.60816</v>
      </c>
      <c r="E16">
        <v>7624</v>
      </c>
      <c r="F16" t="str">
        <v>7,624 mi.</v>
      </c>
      <c r="G16">
        <v>0</v>
      </c>
      <c r="H16" t="str">
        <v>Electric</v>
      </c>
      <c r="I16" t="str">
        <v>1-Speed Automatic</v>
      </c>
      <c r="J16" t="str">
        <v>Mosaic Black Metallic</v>
      </c>
      <c r="K16" t="str">
        <v>Jet Black</v>
      </c>
      <c r="L16" t="str">
        <v>None reported</v>
      </c>
      <c r="M16">
        <v>0</v>
      </c>
      <c r="N16" t="str">
        <v>Yes</v>
      </c>
      <c r="O16" t="str">
        <v>$31,985</v>
      </c>
      <c r="P16">
        <v>27507.1</v>
      </c>
      <c r="Q16">
        <v>31985</v>
      </c>
      <c r="R16" t="e">
        <v>#VALUE!</v>
      </c>
      <c r="S16" t="e">
        <v>#VALUE!</v>
      </c>
      <c r="T16">
        <v>0</v>
      </c>
    </row>
    <row r="17" spans="1:20" x14ac:dyDescent="0.25">
      <c r="A17" t="str">
        <v>Chevrolet</v>
      </c>
      <c r="B17" t="str">
        <v>Corvette Stingray w/1LT</v>
      </c>
      <c r="C17">
        <v>2023</v>
      </c>
      <c r="D17">
        <v>6437.36</v>
      </c>
      <c r="E17">
        <v>4000</v>
      </c>
      <c r="F17" t="str">
        <v>4,000 mi.</v>
      </c>
      <c r="G17" t="str">
        <v>Gasoline</v>
      </c>
      <c r="H17" t="str">
        <v>490.0HP 6.2L 8 Cylinder Engine Gasoline Fuel</v>
      </c>
      <c r="I17" t="str">
        <v>8-Speed A/T</v>
      </c>
      <c r="J17" t="str">
        <v>Black</v>
      </c>
      <c r="K17" t="str">
        <v>Red</v>
      </c>
      <c r="L17" t="str">
        <v>At least 1 accident or damage reported</v>
      </c>
      <c r="M17">
        <v>1</v>
      </c>
      <c r="N17" t="str">
        <v>Yes</v>
      </c>
      <c r="O17" t="str">
        <v>$73,900</v>
      </c>
      <c r="P17">
        <v>63554</v>
      </c>
      <c r="Q17">
        <v>73900</v>
      </c>
      <c r="R17">
        <v>490</v>
      </c>
      <c r="S17">
        <v>6.2</v>
      </c>
      <c r="T17">
        <v>0</v>
      </c>
    </row>
    <row r="18" spans="1:20" x14ac:dyDescent="0.25">
      <c r="A18" t="str">
        <v>Chevrolet</v>
      </c>
      <c r="B18" t="str">
        <v>Express 3500 Base</v>
      </c>
      <c r="C18">
        <v>2008</v>
      </c>
      <c r="D18">
        <v>231744.96</v>
      </c>
      <c r="E18">
        <v>144000</v>
      </c>
      <c r="F18" t="str">
        <v>144,000 mi.</v>
      </c>
      <c r="G18" t="str">
        <v>Gasoline</v>
      </c>
      <c r="H18" t="str">
        <v>323.0HP 6.0L 8 Cylinder Engine Gasoline Fuel</v>
      </c>
      <c r="I18" t="str">
        <v>A/T</v>
      </c>
      <c r="J18" t="str">
        <v>White</v>
      </c>
      <c r="K18" t="str">
        <v>Gray</v>
      </c>
      <c r="L18" t="str">
        <v>None reported</v>
      </c>
      <c r="M18">
        <v>0</v>
      </c>
      <c r="N18" t="str">
        <v>Yes</v>
      </c>
      <c r="O18" t="str">
        <v>$22,000</v>
      </c>
      <c r="P18">
        <v>18920</v>
      </c>
      <c r="Q18">
        <v>22000</v>
      </c>
      <c r="R18">
        <v>323</v>
      </c>
      <c r="S18">
        <v>6</v>
      </c>
      <c r="T18">
        <v>0</v>
      </c>
    </row>
    <row r="19" spans="1:20" x14ac:dyDescent="0.25">
      <c r="A19" t="str">
        <v>Chevrolet</v>
      </c>
      <c r="B19" t="str">
        <v>Corvette Z06</v>
      </c>
      <c r="C19">
        <v>2007</v>
      </c>
      <c r="D19">
        <v>17742.9735</v>
      </c>
      <c r="E19">
        <v>11025</v>
      </c>
      <c r="F19" t="str">
        <v>11,025 mi.</v>
      </c>
      <c r="G19" t="str">
        <v>Gasoline</v>
      </c>
      <c r="H19" t="str">
        <v>505.0HP 7.0L 8 Cylinder Engine Gasoline Fuel</v>
      </c>
      <c r="I19" t="str">
        <v>6-Speed M/T</v>
      </c>
      <c r="J19" t="str">
        <v>Orange</v>
      </c>
      <c r="K19" t="str">
        <v>Black</v>
      </c>
      <c r="L19" t="str">
        <v>None reported</v>
      </c>
      <c r="M19">
        <v>0</v>
      </c>
      <c r="N19" t="str">
        <v>Yes</v>
      </c>
      <c r="O19" t="str">
        <v>$47,500</v>
      </c>
      <c r="P19">
        <v>40850</v>
      </c>
      <c r="Q19">
        <v>47500</v>
      </c>
      <c r="R19">
        <v>505</v>
      </c>
      <c r="S19">
        <v>7</v>
      </c>
      <c r="T19">
        <v>0</v>
      </c>
    </row>
    <row r="20" spans="1:20" x14ac:dyDescent="0.25">
      <c r="A20" t="str">
        <v>Chevrolet</v>
      </c>
      <c r="B20" t="str">
        <v>Express 3500 LT</v>
      </c>
      <c r="C20">
        <v>2016</v>
      </c>
      <c r="D20">
        <v>193120.8</v>
      </c>
      <c r="E20">
        <v>120000</v>
      </c>
      <c r="F20" t="str">
        <v>120,000 mi.</v>
      </c>
      <c r="G20" t="str">
        <v>Diesel</v>
      </c>
      <c r="H20" t="str">
        <v>260.0HP 6.6L 8 Cylinder Engine Diesel Fuel</v>
      </c>
      <c r="I20" t="str">
        <v>6-Speed A/T</v>
      </c>
      <c r="J20" t="str">
        <v>White</v>
      </c>
      <c r="K20" t="str">
        <v>Gray</v>
      </c>
      <c r="L20" t="str">
        <v>None reported</v>
      </c>
      <c r="M20">
        <v>0</v>
      </c>
      <c r="N20" t="str">
        <v>Yes</v>
      </c>
      <c r="O20" t="str">
        <v>$19,500</v>
      </c>
      <c r="P20">
        <v>16770</v>
      </c>
      <c r="Q20">
        <v>19500</v>
      </c>
      <c r="R20">
        <v>260</v>
      </c>
      <c r="S20">
        <v>6.6</v>
      </c>
      <c r="T20">
        <v>0</v>
      </c>
    </row>
    <row r="21" spans="1:20" x14ac:dyDescent="0.25">
      <c r="A21" t="str">
        <v>Chevrolet</v>
      </c>
      <c r="B21" t="str">
        <v>Bolt EUV Premier</v>
      </c>
      <c r="C21">
        <v>2022</v>
      </c>
      <c r="D21">
        <v>23618.673839999999</v>
      </c>
      <c r="E21">
        <v>14676</v>
      </c>
      <c r="F21" t="str">
        <v>14,676 mi.</v>
      </c>
      <c r="G21">
        <v>0</v>
      </c>
      <c r="H21" t="str">
        <v>200.0HP Electric Motor Electric Fuel System</v>
      </c>
      <c r="I21" t="str">
        <v>A/T</v>
      </c>
      <c r="J21" t="str">
        <v>Black</v>
      </c>
      <c r="K21" t="str">
        <v>Blue</v>
      </c>
      <c r="L21" t="str">
        <v>None reported</v>
      </c>
      <c r="M21">
        <v>0</v>
      </c>
      <c r="N21" t="str">
        <v>Yes</v>
      </c>
      <c r="O21" t="str">
        <v>$33,000</v>
      </c>
      <c r="P21">
        <v>28380</v>
      </c>
      <c r="Q21">
        <v>33000</v>
      </c>
      <c r="R21">
        <v>200</v>
      </c>
      <c r="S21" t="e">
        <v>#VALUE!</v>
      </c>
      <c r="T21">
        <v>0</v>
      </c>
    </row>
    <row r="22" spans="1:20" x14ac:dyDescent="0.25">
      <c r="A22" t="str">
        <v>Chevrolet</v>
      </c>
      <c r="B22" t="str">
        <v>Tahoe High Country</v>
      </c>
      <c r="C22">
        <v>2021</v>
      </c>
      <c r="D22">
        <v>85295.02</v>
      </c>
      <c r="E22">
        <v>53000</v>
      </c>
      <c r="F22" t="str">
        <v>53,000 mi.</v>
      </c>
      <c r="G22" t="str">
        <v>Gasoline</v>
      </c>
      <c r="H22" t="str">
        <v>420.0HP 6.2L 8 Cylinder Engine Gasoline Fuel</v>
      </c>
      <c r="I22" t="str">
        <v>10-Speed A/T</v>
      </c>
      <c r="J22" t="str">
        <v>Black</v>
      </c>
      <c r="K22" t="str">
        <v>Black</v>
      </c>
      <c r="L22" t="str">
        <v>At least 1 accident or damage reported</v>
      </c>
      <c r="M22">
        <v>1</v>
      </c>
      <c r="N22" t="str">
        <v>Yes</v>
      </c>
      <c r="O22" t="str">
        <v>$67,100</v>
      </c>
      <c r="P22">
        <v>57706</v>
      </c>
      <c r="Q22">
        <v>67100</v>
      </c>
      <c r="R22">
        <v>420</v>
      </c>
      <c r="S22">
        <v>6.2</v>
      </c>
      <c r="T22">
        <v>0</v>
      </c>
    </row>
    <row r="23" spans="1:20" x14ac:dyDescent="0.25">
      <c r="A23" t="str">
        <v>Chevrolet</v>
      </c>
      <c r="B23" t="str">
        <v>Traverse LS</v>
      </c>
      <c r="C23">
        <v>2022</v>
      </c>
      <c r="D23">
        <v>51687.172780000001</v>
      </c>
      <c r="E23">
        <v>32117</v>
      </c>
      <c r="F23" t="str">
        <v>32,117 mi.</v>
      </c>
      <c r="G23" t="str">
        <v>Gasoline</v>
      </c>
      <c r="H23" t="str">
        <v>3.6L V6 24V GDI DOHC</v>
      </c>
      <c r="I23" t="str">
        <v>Automatic</v>
      </c>
      <c r="J23" t="str">
        <v>Northsky Blue Metallic</v>
      </c>
      <c r="K23" t="str">
        <v>Jet Black</v>
      </c>
      <c r="L23" t="str">
        <v>None reported</v>
      </c>
      <c r="M23">
        <v>0</v>
      </c>
      <c r="N23">
        <v>0</v>
      </c>
      <c r="O23" t="str">
        <v>$33,299</v>
      </c>
      <c r="P23">
        <v>28637.14</v>
      </c>
      <c r="Q23">
        <v>33299</v>
      </c>
      <c r="R23" t="e">
        <v>#VALUE!</v>
      </c>
      <c r="S23" t="e">
        <v>#VALUE!</v>
      </c>
      <c r="T23">
        <v>0</v>
      </c>
    </row>
    <row r="24" spans="1:20" x14ac:dyDescent="0.25">
      <c r="A24" t="str">
        <v>Chevrolet</v>
      </c>
      <c r="B24" t="str">
        <v>Corvette Base</v>
      </c>
      <c r="C24">
        <v>1998</v>
      </c>
      <c r="D24">
        <v>12337.200440000001</v>
      </c>
      <c r="E24">
        <v>7666</v>
      </c>
      <c r="F24" t="str">
        <v>7,666 mi.</v>
      </c>
      <c r="G24" t="str">
        <v>Gasoline</v>
      </c>
      <c r="H24" t="str">
        <v>340.0HP 5.7L 8 Cylinder Engine Gasoline Fuel</v>
      </c>
      <c r="I24" t="str">
        <v>4-Speed A/T</v>
      </c>
      <c r="J24" t="str">
        <v>Red</v>
      </c>
      <c r="K24" t="str">
        <v>Black</v>
      </c>
      <c r="L24" t="str">
        <v>None reported</v>
      </c>
      <c r="M24">
        <v>0</v>
      </c>
      <c r="N24" t="str">
        <v>Yes</v>
      </c>
      <c r="O24" t="str">
        <v>$39,500</v>
      </c>
      <c r="P24">
        <v>33970</v>
      </c>
      <c r="Q24">
        <v>39500</v>
      </c>
      <c r="R24">
        <v>340</v>
      </c>
      <c r="S24">
        <v>5.7</v>
      </c>
      <c r="T24">
        <v>0</v>
      </c>
    </row>
    <row r="25" spans="1:20" x14ac:dyDescent="0.25">
      <c r="A25" t="str">
        <v>Chevrolet</v>
      </c>
      <c r="B25" t="str">
        <v>Camaro 1LT</v>
      </c>
      <c r="C25">
        <v>2021</v>
      </c>
      <c r="D25">
        <v>16576.202000000001</v>
      </c>
      <c r="E25">
        <v>10300</v>
      </c>
      <c r="F25" t="str">
        <v>10,300 mi.</v>
      </c>
      <c r="G25" t="str">
        <v>Gasoline</v>
      </c>
      <c r="H25" t="str">
        <v>335.0HP 3.6L V6 Cylinder Engine Gasoline Fuel</v>
      </c>
      <c r="I25" t="str">
        <v>M/T</v>
      </c>
      <c r="J25" t="str">
        <v>Black</v>
      </c>
      <c r="K25" t="str">
        <v>Black</v>
      </c>
      <c r="L25" t="str">
        <v>None reported</v>
      </c>
      <c r="M25">
        <v>0</v>
      </c>
      <c r="N25" t="str">
        <v>Yes</v>
      </c>
      <c r="O25" t="str">
        <v>$29,900</v>
      </c>
      <c r="P25">
        <v>25714</v>
      </c>
      <c r="Q25">
        <v>29900</v>
      </c>
      <c r="R25">
        <v>335</v>
      </c>
      <c r="S25">
        <v>3.6</v>
      </c>
      <c r="T25">
        <v>0</v>
      </c>
    </row>
    <row r="26" spans="1:20" x14ac:dyDescent="0.25">
      <c r="A26" t="str">
        <v>Chevrolet</v>
      </c>
      <c r="B26" t="str">
        <v>Tahoe Premier</v>
      </c>
      <c r="C26">
        <v>2021</v>
      </c>
      <c r="D26">
        <v>66063.407000000007</v>
      </c>
      <c r="E26">
        <v>41050</v>
      </c>
      <c r="F26" t="str">
        <v>41,050 mi.</v>
      </c>
      <c r="G26" t="str">
        <v>Gasoline</v>
      </c>
      <c r="H26" t="str">
        <v>355.0HP 5.3L 8 Cylinder Engine Gasoline Fuel</v>
      </c>
      <c r="I26" t="str">
        <v>10-Speed A/T</v>
      </c>
      <c r="J26" t="str">
        <v>Gray</v>
      </c>
      <c r="K26" t="str">
        <v>Gray</v>
      </c>
      <c r="L26" t="str">
        <v>None reported</v>
      </c>
      <c r="M26">
        <v>0</v>
      </c>
      <c r="N26" t="str">
        <v>Yes</v>
      </c>
      <c r="O26" t="str">
        <v>$62,900</v>
      </c>
      <c r="P26">
        <v>54094</v>
      </c>
      <c r="Q26">
        <v>62900</v>
      </c>
      <c r="R26">
        <v>355</v>
      </c>
      <c r="S26">
        <v>5.3</v>
      </c>
      <c r="T26">
        <v>0</v>
      </c>
    </row>
    <row r="27" spans="1:20" x14ac:dyDescent="0.25">
      <c r="A27" t="str">
        <v>Chevrolet</v>
      </c>
      <c r="B27" t="str">
        <v>Silverado 1500 1LT</v>
      </c>
      <c r="C27">
        <v>2017</v>
      </c>
      <c r="D27">
        <v>143231.26</v>
      </c>
      <c r="E27">
        <v>89000</v>
      </c>
      <c r="F27" t="str">
        <v>89,000 mi.</v>
      </c>
      <c r="G27" t="str">
        <v>Gasoline</v>
      </c>
      <c r="H27" t="str">
        <v>355.0HP 5.3L 8 Cylinder Engine Gasoline Fuel</v>
      </c>
      <c r="I27" t="str">
        <v>6-Speed A/T</v>
      </c>
      <c r="J27" t="str">
        <v>Gray</v>
      </c>
      <c r="K27" t="str">
        <v>Gray</v>
      </c>
      <c r="L27" t="str">
        <v>None reported</v>
      </c>
      <c r="M27">
        <v>0</v>
      </c>
      <c r="N27" t="str">
        <v>Yes</v>
      </c>
      <c r="O27" t="str">
        <v>$29,999</v>
      </c>
      <c r="P27">
        <v>25799.14</v>
      </c>
      <c r="Q27">
        <v>29999</v>
      </c>
      <c r="R27">
        <v>355</v>
      </c>
      <c r="S27">
        <v>5.3</v>
      </c>
      <c r="T27">
        <v>0</v>
      </c>
    </row>
    <row r="28" spans="1:20" x14ac:dyDescent="0.25">
      <c r="A28" t="str">
        <v>Chevrolet</v>
      </c>
      <c r="B28" t="str">
        <v>Tahoe LTZ</v>
      </c>
      <c r="C28">
        <v>2015</v>
      </c>
      <c r="D28">
        <v>216456.23</v>
      </c>
      <c r="E28">
        <v>134500</v>
      </c>
      <c r="F28" t="str">
        <v>134,500 mi.</v>
      </c>
      <c r="G28" t="str">
        <v>Gasoline</v>
      </c>
      <c r="H28" t="str">
        <v>355.0HP 5.3L 8 Cylinder Engine Gasoline Fuel</v>
      </c>
      <c r="I28" t="str">
        <v>A/T</v>
      </c>
      <c r="J28" t="str">
        <v>Black</v>
      </c>
      <c r="K28" t="str">
        <v>Black</v>
      </c>
      <c r="L28" t="str">
        <v>None reported</v>
      </c>
      <c r="M28">
        <v>0</v>
      </c>
      <c r="N28" t="str">
        <v>Yes</v>
      </c>
      <c r="O28" t="str">
        <v>$28,000</v>
      </c>
      <c r="P28">
        <v>24080</v>
      </c>
      <c r="Q28">
        <v>28000</v>
      </c>
      <c r="R28">
        <v>355</v>
      </c>
      <c r="S28">
        <v>5.3</v>
      </c>
      <c r="T28">
        <v>0</v>
      </c>
    </row>
    <row r="29" spans="1:20" x14ac:dyDescent="0.25">
      <c r="A29" t="str">
        <v>Chevrolet</v>
      </c>
      <c r="B29" t="str">
        <v>Suburban LT</v>
      </c>
      <c r="C29">
        <v>2017</v>
      </c>
      <c r="D29">
        <v>314402.27174</v>
      </c>
      <c r="E29">
        <v>195361</v>
      </c>
      <c r="F29" t="str">
        <v>195,361 mi.</v>
      </c>
      <c r="G29" t="str">
        <v>Gasoline</v>
      </c>
      <c r="H29" t="str">
        <v>355.0HP 5.3L 8 Cylinder Engine Gasoline Fuel</v>
      </c>
      <c r="I29" t="str">
        <v>Transmission Overdrive Switch</v>
      </c>
      <c r="J29" t="str">
        <v>Black</v>
      </c>
      <c r="K29" t="str">
        <v>Black</v>
      </c>
      <c r="L29" t="str">
        <v>At least 1 accident or damage reported</v>
      </c>
      <c r="M29">
        <v>1</v>
      </c>
      <c r="N29" t="str">
        <v>Yes</v>
      </c>
      <c r="O29" t="str">
        <v>$26,000</v>
      </c>
      <c r="P29">
        <v>22360</v>
      </c>
      <c r="Q29">
        <v>26000</v>
      </c>
      <c r="R29">
        <v>355</v>
      </c>
      <c r="S29">
        <v>5.3</v>
      </c>
      <c r="T29">
        <v>0</v>
      </c>
    </row>
    <row r="30" spans="1:20" x14ac:dyDescent="0.25">
      <c r="A30" t="str">
        <v>Chevrolet</v>
      </c>
      <c r="B30" t="str">
        <v>Tahoe LT</v>
      </c>
      <c r="C30">
        <v>2011</v>
      </c>
      <c r="D30">
        <v>148912.23019999999</v>
      </c>
      <c r="E30">
        <v>92530</v>
      </c>
      <c r="F30" t="str">
        <v>92,530 mi.</v>
      </c>
      <c r="G30" t="str">
        <v>E85 Flex Fuel</v>
      </c>
      <c r="H30" t="str">
        <v>320.0HP 5.3L 8 Cylinder Engine Flex Fuel Capability</v>
      </c>
      <c r="I30" t="str">
        <v>A/T</v>
      </c>
      <c r="J30" t="str">
        <v>Red</v>
      </c>
      <c r="K30" t="str">
        <v>Black</v>
      </c>
      <c r="L30" t="str">
        <v>At least 1 accident or damage reported</v>
      </c>
      <c r="M30">
        <v>1</v>
      </c>
      <c r="N30" t="str">
        <v>Yes</v>
      </c>
      <c r="O30" t="str">
        <v>$18,500</v>
      </c>
      <c r="P30">
        <v>15910</v>
      </c>
      <c r="Q30">
        <v>18500</v>
      </c>
      <c r="R30">
        <v>320</v>
      </c>
      <c r="S30">
        <v>5.3</v>
      </c>
      <c r="T30">
        <v>0</v>
      </c>
    </row>
    <row r="31" spans="1:20" x14ac:dyDescent="0.25">
      <c r="A31" t="str">
        <v>Chevrolet</v>
      </c>
      <c r="B31" t="str">
        <v>Bolt EUV Premier</v>
      </c>
      <c r="C31">
        <v>2022</v>
      </c>
      <c r="D31">
        <v>49889.54</v>
      </c>
      <c r="E31">
        <v>31000</v>
      </c>
      <c r="F31" t="str">
        <v>31,000 mi.</v>
      </c>
      <c r="G31">
        <v>0</v>
      </c>
      <c r="H31" t="str">
        <v>200.0HP Electric Motor Electric Fuel System</v>
      </c>
      <c r="I31" t="str">
        <v>1-Speed A/T</v>
      </c>
      <c r="J31" t="str">
        <v>Red</v>
      </c>
      <c r="K31" t="str">
        <v>White</v>
      </c>
      <c r="L31" t="str">
        <v>None reported</v>
      </c>
      <c r="M31">
        <v>0</v>
      </c>
      <c r="N31" t="str">
        <v>Yes</v>
      </c>
      <c r="O31" t="str">
        <v>$36,000</v>
      </c>
      <c r="P31">
        <v>30960</v>
      </c>
      <c r="Q31">
        <v>36000</v>
      </c>
      <c r="R31">
        <v>200</v>
      </c>
      <c r="S31" t="e">
        <v>#VALUE!</v>
      </c>
      <c r="T31">
        <v>0</v>
      </c>
    </row>
    <row r="32" spans="1:20" x14ac:dyDescent="0.25">
      <c r="A32" t="str">
        <v>Chevrolet</v>
      </c>
      <c r="B32" t="str">
        <v>Trailblazer LS</v>
      </c>
      <c r="C32">
        <v>2021</v>
      </c>
      <c r="D32">
        <v>40177.1731</v>
      </c>
      <c r="E32">
        <v>24965</v>
      </c>
      <c r="F32" t="str">
        <v>24,965 mi.</v>
      </c>
      <c r="G32" t="str">
        <v>Gasoline</v>
      </c>
      <c r="H32" t="str">
        <v>1.2L I3 12V GDI DOHC Turbo</v>
      </c>
      <c r="I32" t="str">
        <v>Automatic CVT</v>
      </c>
      <c r="J32" t="str">
        <v>Mosaic Black Metallic</v>
      </c>
      <c r="K32" t="str">
        <v>Jet Black</v>
      </c>
      <c r="L32" t="str">
        <v>At least 1 accident or damage reported</v>
      </c>
      <c r="M32">
        <v>1</v>
      </c>
      <c r="N32" t="str">
        <v>Yes</v>
      </c>
      <c r="O32" t="str">
        <v>$22,995</v>
      </c>
      <c r="P32">
        <v>19775.7</v>
      </c>
      <c r="Q32">
        <v>22995</v>
      </c>
      <c r="R32" t="e">
        <v>#VALUE!</v>
      </c>
      <c r="S32" t="e">
        <v>#VALUE!</v>
      </c>
      <c r="T32">
        <v>0</v>
      </c>
    </row>
    <row r="33" spans="1:20" x14ac:dyDescent="0.25">
      <c r="A33" t="str">
        <v>Chevrolet</v>
      </c>
      <c r="B33" t="str">
        <v>Silverado 1500 1LT</v>
      </c>
      <c r="C33">
        <v>2018</v>
      </c>
      <c r="D33">
        <v>130356.54</v>
      </c>
      <c r="E33">
        <v>81000</v>
      </c>
      <c r="F33" t="str">
        <v>81,000 mi.</v>
      </c>
      <c r="G33" t="str">
        <v>E85 Flex Fuel</v>
      </c>
      <c r="H33" t="str">
        <v>285.0HP 4.3L V6 Cylinder Engine Flex Fuel Capability</v>
      </c>
      <c r="I33" t="str">
        <v>A/T</v>
      </c>
      <c r="J33" t="str">
        <v>Red</v>
      </c>
      <c r="K33" t="str">
        <v>Gray</v>
      </c>
      <c r="L33" t="str">
        <v>None reported</v>
      </c>
      <c r="M33">
        <v>0</v>
      </c>
      <c r="N33" t="str">
        <v>Yes</v>
      </c>
      <c r="O33" t="str">
        <v>$32,000</v>
      </c>
      <c r="P33">
        <v>27520</v>
      </c>
      <c r="Q33">
        <v>32000</v>
      </c>
      <c r="R33">
        <v>285</v>
      </c>
      <c r="S33">
        <v>4.3</v>
      </c>
      <c r="T33">
        <v>0</v>
      </c>
    </row>
    <row r="34" spans="1:20" x14ac:dyDescent="0.25">
      <c r="A34" t="str">
        <v>Chevrolet</v>
      </c>
      <c r="B34" t="str">
        <v>Tahoe LT</v>
      </c>
      <c r="C34">
        <v>2018</v>
      </c>
      <c r="D34">
        <v>120700.5</v>
      </c>
      <c r="E34">
        <v>75000</v>
      </c>
      <c r="F34" t="str">
        <v>75,000 mi.</v>
      </c>
      <c r="G34" t="str">
        <v>Gasoline</v>
      </c>
      <c r="H34" t="str">
        <v>355.0HP 5.3L 8 Cylinder Engine Gasoline Fuel</v>
      </c>
      <c r="I34" t="str">
        <v>6-Speed A/T</v>
      </c>
      <c r="J34" t="str">
        <v>Silver</v>
      </c>
      <c r="K34" t="str">
        <v>Black</v>
      </c>
      <c r="L34" t="str">
        <v>None reported</v>
      </c>
      <c r="M34">
        <v>0</v>
      </c>
      <c r="N34" t="str">
        <v>Yes</v>
      </c>
      <c r="O34" t="str">
        <v>$36,000</v>
      </c>
      <c r="P34">
        <v>30960</v>
      </c>
      <c r="Q34">
        <v>36000</v>
      </c>
      <c r="R34">
        <v>355</v>
      </c>
      <c r="S34">
        <v>5.3</v>
      </c>
      <c r="T34">
        <v>0</v>
      </c>
    </row>
    <row r="35" spans="1:20" x14ac:dyDescent="0.25">
      <c r="A35" t="str">
        <v>Chevrolet</v>
      </c>
      <c r="B35" t="str">
        <v>Camaro 1LT</v>
      </c>
      <c r="C35">
        <v>2014</v>
      </c>
      <c r="D35">
        <v>157037.78786000001</v>
      </c>
      <c r="E35">
        <v>97579</v>
      </c>
      <c r="F35" t="str">
        <v>97,579 mi.</v>
      </c>
      <c r="G35" t="str">
        <v>Gasoline</v>
      </c>
      <c r="H35" t="str">
        <v>323.0HP 3.6L V6 Cylinder Engine Gasoline Fuel</v>
      </c>
      <c r="I35" t="str">
        <v>Transmission w/Dual Shift Mode</v>
      </c>
      <c r="J35" t="str">
        <v>Black</v>
      </c>
      <c r="K35" t="str">
        <v>Black</v>
      </c>
      <c r="L35" t="str">
        <v>At least 1 accident or damage reported</v>
      </c>
      <c r="M35">
        <v>1</v>
      </c>
      <c r="N35" t="str">
        <v>Yes</v>
      </c>
      <c r="O35" t="str">
        <v>$15,000</v>
      </c>
      <c r="P35">
        <v>12900</v>
      </c>
      <c r="Q35">
        <v>15000</v>
      </c>
      <c r="R35">
        <v>323</v>
      </c>
      <c r="S35">
        <v>3.6</v>
      </c>
      <c r="T35">
        <v>0</v>
      </c>
    </row>
    <row r="36" spans="1:20" x14ac:dyDescent="0.25">
      <c r="A36" t="str">
        <v>Chevrolet</v>
      </c>
      <c r="B36" t="str">
        <v>Corvette Stingray w/1LT</v>
      </c>
      <c r="C36">
        <v>2023</v>
      </c>
      <c r="D36">
        <v>5267.3698199999999</v>
      </c>
      <c r="E36">
        <v>3273</v>
      </c>
      <c r="F36" t="str">
        <v>3,273 mi.</v>
      </c>
      <c r="G36" t="str">
        <v>Gasoline</v>
      </c>
      <c r="H36" t="str">
        <v>490.0HP 6.2L 8 Cylinder Engine Gasoline Fuel</v>
      </c>
      <c r="I36" t="str">
        <v>Transmission w/Dual Shift Mode</v>
      </c>
      <c r="J36" t="str">
        <v>Black</v>
      </c>
      <c r="K36" t="str">
        <v>Red</v>
      </c>
      <c r="L36" t="str">
        <v>None reported</v>
      </c>
      <c r="M36">
        <v>0</v>
      </c>
      <c r="N36" t="str">
        <v>Yes</v>
      </c>
      <c r="O36" t="str">
        <v>$78,999</v>
      </c>
      <c r="P36">
        <v>67939.14</v>
      </c>
      <c r="Q36">
        <v>78999</v>
      </c>
      <c r="R36">
        <v>490</v>
      </c>
      <c r="S36">
        <v>6.2</v>
      </c>
      <c r="T36">
        <v>0</v>
      </c>
    </row>
    <row r="37" spans="1:20" x14ac:dyDescent="0.25">
      <c r="A37" t="str">
        <v>Chevrolet</v>
      </c>
      <c r="B37" t="str">
        <v>Suburban 2500 LS</v>
      </c>
      <c r="C37">
        <v>2006</v>
      </c>
      <c r="D37">
        <v>96560.4</v>
      </c>
      <c r="E37">
        <v>60000</v>
      </c>
      <c r="F37" t="str">
        <v>60,000 mi.</v>
      </c>
      <c r="G37" t="str">
        <v>Gasoline</v>
      </c>
      <c r="H37" t="str">
        <v>325.0HP 8.1L 8 Cylinder Engine Gasoline Fuel</v>
      </c>
      <c r="I37" t="str">
        <v>A/T</v>
      </c>
      <c r="J37" t="str">
        <v>Brown</v>
      </c>
      <c r="K37" t="str">
        <v>Brown</v>
      </c>
      <c r="L37" t="str">
        <v>At least 1 accident or damage reported</v>
      </c>
      <c r="M37">
        <v>1</v>
      </c>
      <c r="N37" t="str">
        <v>Yes</v>
      </c>
      <c r="O37" t="str">
        <v>$24,950</v>
      </c>
      <c r="P37">
        <v>21457</v>
      </c>
      <c r="Q37">
        <v>24950</v>
      </c>
      <c r="R37">
        <v>325</v>
      </c>
      <c r="S37">
        <v>8.1</v>
      </c>
      <c r="T37">
        <v>0</v>
      </c>
    </row>
    <row r="38" spans="1:20" x14ac:dyDescent="0.25">
      <c r="A38" t="str">
        <v>Chevrolet</v>
      </c>
      <c r="B38" t="str">
        <v>Suburban 1500 LT</v>
      </c>
      <c r="C38">
        <v>2014</v>
      </c>
      <c r="D38">
        <v>272783.13</v>
      </c>
      <c r="E38">
        <v>169500</v>
      </c>
      <c r="F38" t="str">
        <v>169,500 mi.</v>
      </c>
      <c r="G38" t="str">
        <v>E85 Flex Fuel</v>
      </c>
      <c r="H38" t="str">
        <v>320.0HP 5.3L 8 Cylinder Engine Flex Fuel Capability</v>
      </c>
      <c r="I38" t="str">
        <v>A/T</v>
      </c>
      <c r="J38" t="str">
        <v>Purple</v>
      </c>
      <c r="K38" t="str">
        <v>Brown</v>
      </c>
      <c r="L38" t="str">
        <v>None reported</v>
      </c>
      <c r="M38">
        <v>0</v>
      </c>
      <c r="N38" t="str">
        <v>Yes</v>
      </c>
      <c r="O38" t="str">
        <v>$15,000</v>
      </c>
      <c r="P38">
        <v>12900</v>
      </c>
      <c r="Q38">
        <v>15000</v>
      </c>
      <c r="R38">
        <v>320</v>
      </c>
      <c r="S38">
        <v>5.3</v>
      </c>
      <c r="T38">
        <v>0</v>
      </c>
    </row>
    <row r="39" spans="1:20" x14ac:dyDescent="0.25">
      <c r="A39" t="str">
        <v>Chevrolet</v>
      </c>
      <c r="B39" t="str">
        <v>Camaro 2LT</v>
      </c>
      <c r="C39">
        <v>2015</v>
      </c>
      <c r="D39">
        <v>91209.344500000007</v>
      </c>
      <c r="E39">
        <v>56675</v>
      </c>
      <c r="F39" t="str">
        <v>56,675 mi.</v>
      </c>
      <c r="G39" t="str">
        <v>Gasoline</v>
      </c>
      <c r="H39" t="str">
        <v>323.0HP 3.6L V6 Cylinder Engine Gasoline Fuel</v>
      </c>
      <c r="I39" t="str">
        <v>Transmission w/Dual Shift Mode</v>
      </c>
      <c r="J39" t="str">
        <v>Silver</v>
      </c>
      <c r="K39" t="str">
        <v>Black</v>
      </c>
      <c r="L39" t="str">
        <v>None reported</v>
      </c>
      <c r="M39">
        <v>0</v>
      </c>
      <c r="N39" t="str">
        <v>Yes</v>
      </c>
      <c r="O39" t="str">
        <v>$19,750</v>
      </c>
      <c r="P39">
        <v>16985</v>
      </c>
      <c r="Q39">
        <v>19750</v>
      </c>
      <c r="R39">
        <v>323</v>
      </c>
      <c r="S39">
        <v>3.6</v>
      </c>
      <c r="T39">
        <v>0</v>
      </c>
    </row>
    <row r="40" spans="1:20" x14ac:dyDescent="0.25">
      <c r="A40" t="str">
        <v>Chevrolet</v>
      </c>
      <c r="B40" t="str">
        <v>Suburban LT</v>
      </c>
      <c r="C40">
        <v>2020</v>
      </c>
      <c r="D40">
        <v>149668.62</v>
      </c>
      <c r="E40">
        <v>93000</v>
      </c>
      <c r="F40" t="str">
        <v>93,000 mi.</v>
      </c>
      <c r="G40" t="str">
        <v>Gasoline</v>
      </c>
      <c r="H40" t="str">
        <v>355.0HP 5.3L 8 Cylinder Engine Gasoline Fuel</v>
      </c>
      <c r="I40" t="str">
        <v>A/T</v>
      </c>
      <c r="J40" t="str">
        <v>Black</v>
      </c>
      <c r="K40" t="str">
        <v>Black</v>
      </c>
      <c r="L40" t="str">
        <v>None reported</v>
      </c>
      <c r="M40">
        <v>0</v>
      </c>
      <c r="N40" t="str">
        <v>Yes</v>
      </c>
      <c r="O40" t="str">
        <v>$38,500</v>
      </c>
      <c r="P40">
        <v>33110</v>
      </c>
      <c r="Q40">
        <v>38500</v>
      </c>
      <c r="R40">
        <v>355</v>
      </c>
      <c r="S40">
        <v>5.3</v>
      </c>
      <c r="T40">
        <v>0</v>
      </c>
    </row>
    <row r="41" spans="1:20" x14ac:dyDescent="0.25">
      <c r="A41" t="str">
        <v>Chevrolet</v>
      </c>
      <c r="B41" t="str">
        <v>Suburban LT</v>
      </c>
      <c r="C41">
        <v>2017</v>
      </c>
      <c r="D41">
        <v>188292.78</v>
      </c>
      <c r="E41">
        <v>117000</v>
      </c>
      <c r="F41" t="str">
        <v>117,000 mi.</v>
      </c>
      <c r="G41" t="str">
        <v>Gasoline</v>
      </c>
      <c r="H41" t="str">
        <v>6.0L 8 Cylinder Engine Gasoline Fuel</v>
      </c>
      <c r="I41" t="str">
        <v>6-Speed A/T</v>
      </c>
      <c r="J41" t="str">
        <v>Blue</v>
      </c>
      <c r="K41" t="str">
        <v>Beige</v>
      </c>
      <c r="L41" t="str">
        <v>None reported</v>
      </c>
      <c r="M41">
        <v>0</v>
      </c>
      <c r="N41" t="str">
        <v>Yes</v>
      </c>
      <c r="O41" t="str">
        <v>$27,000</v>
      </c>
      <c r="P41">
        <v>23220</v>
      </c>
      <c r="Q41">
        <v>27000</v>
      </c>
      <c r="R41" t="e">
        <v>#VALUE!</v>
      </c>
      <c r="S41" t="e">
        <v>#VALUE!</v>
      </c>
      <c r="T41">
        <v>0</v>
      </c>
    </row>
    <row r="42" spans="1:20" x14ac:dyDescent="0.25">
      <c r="A42" t="str">
        <v>Chevrolet</v>
      </c>
      <c r="B42" t="str">
        <v>Cruze LS</v>
      </c>
      <c r="C42">
        <v>2018</v>
      </c>
      <c r="D42">
        <v>160934</v>
      </c>
      <c r="E42">
        <v>100000</v>
      </c>
      <c r="F42" t="str">
        <v>100,000 mi.</v>
      </c>
      <c r="G42" t="str">
        <v>Gasoline</v>
      </c>
      <c r="H42" t="str">
        <v>153.0HP 1.4L 4 Cylinder Engine Gasoline Fuel</v>
      </c>
      <c r="I42" t="str">
        <v>A/T</v>
      </c>
      <c r="J42" t="str">
        <v>White</v>
      </c>
      <c r="K42" t="str">
        <v>Black</v>
      </c>
      <c r="L42" t="str">
        <v>At least 1 accident or damage reported</v>
      </c>
      <c r="M42">
        <v>1</v>
      </c>
      <c r="N42" t="str">
        <v>Yes</v>
      </c>
      <c r="O42" t="str">
        <v>$8,500</v>
      </c>
      <c r="P42">
        <v>7310</v>
      </c>
      <c r="Q42">
        <v>8500</v>
      </c>
      <c r="R42">
        <v>153</v>
      </c>
      <c r="S42">
        <v>1.4</v>
      </c>
      <c r="T42">
        <v>0</v>
      </c>
    </row>
    <row r="43" spans="1:20" x14ac:dyDescent="0.25">
      <c r="A43" t="str">
        <v>Chevrolet</v>
      </c>
      <c r="B43" t="str">
        <v>Camaro ZL1</v>
      </c>
      <c r="C43">
        <v>2023</v>
      </c>
      <c r="D43">
        <v>4747.5529999999999</v>
      </c>
      <c r="E43">
        <v>2950</v>
      </c>
      <c r="F43" t="str">
        <v>2,950 mi.</v>
      </c>
      <c r="G43" t="str">
        <v>Gasoline</v>
      </c>
      <c r="H43" t="str">
        <v>650.0HP 6.2L 8 Cylinder Engine Gasoline Fuel</v>
      </c>
      <c r="I43" t="str">
        <v>10-Speed A/T</v>
      </c>
      <c r="J43" t="str">
        <v>Red</v>
      </c>
      <c r="K43" t="str">
        <v>Gray</v>
      </c>
      <c r="L43" t="str">
        <v>None reported</v>
      </c>
      <c r="M43">
        <v>0</v>
      </c>
      <c r="N43" t="str">
        <v>Yes</v>
      </c>
      <c r="O43" t="str">
        <v>$74,500</v>
      </c>
      <c r="P43">
        <v>64070</v>
      </c>
      <c r="Q43">
        <v>74500</v>
      </c>
      <c r="R43">
        <v>650</v>
      </c>
      <c r="S43">
        <v>6.2</v>
      </c>
      <c r="T43">
        <v>0</v>
      </c>
    </row>
    <row r="44" spans="1:20" x14ac:dyDescent="0.25">
      <c r="A44" t="str">
        <v>Chevrolet</v>
      </c>
      <c r="B44" t="str">
        <v>Corvette Base</v>
      </c>
      <c r="C44">
        <v>2005</v>
      </c>
      <c r="D44">
        <v>59062.777999999998</v>
      </c>
      <c r="E44">
        <v>36700</v>
      </c>
      <c r="F44" t="str">
        <v>36,700 mi.</v>
      </c>
      <c r="G44" t="str">
        <v>Gasoline</v>
      </c>
      <c r="H44" t="str">
        <v>400.0HP 6.0L 8 Cylinder Engine Gasoline Fuel</v>
      </c>
      <c r="I44" t="str">
        <v>6-Speed M/T</v>
      </c>
      <c r="J44" t="str">
        <v>Blue</v>
      </c>
      <c r="K44" t="str">
        <v>Black</v>
      </c>
      <c r="L44" t="str">
        <v>None reported</v>
      </c>
      <c r="M44">
        <v>0</v>
      </c>
      <c r="N44" t="str">
        <v>Yes</v>
      </c>
      <c r="O44" t="str">
        <v>$26,000</v>
      </c>
      <c r="P44">
        <v>22360</v>
      </c>
      <c r="Q44">
        <v>26000</v>
      </c>
      <c r="R44">
        <v>400</v>
      </c>
      <c r="S44">
        <v>6</v>
      </c>
      <c r="T44">
        <v>0</v>
      </c>
    </row>
    <row r="45" spans="1:20" x14ac:dyDescent="0.25">
      <c r="A45" t="str">
        <v>Chevrolet</v>
      </c>
      <c r="B45" t="str">
        <v>SSR Base</v>
      </c>
      <c r="C45">
        <v>2005</v>
      </c>
      <c r="D45">
        <v>197886.05574000001</v>
      </c>
      <c r="E45">
        <v>122961</v>
      </c>
      <c r="F45" t="str">
        <v>122,961 mi.</v>
      </c>
      <c r="G45" t="str">
        <v>Gasoline</v>
      </c>
      <c r="H45" t="str">
        <v>6.0L V8 16V MPFI OHV</v>
      </c>
      <c r="I45" t="str">
        <v>4-Speed Automatic</v>
      </c>
      <c r="J45" t="str">
        <v>Redline Red</v>
      </c>
      <c r="K45" t="str">
        <v>Ebony</v>
      </c>
      <c r="L45" t="str">
        <v>None reported</v>
      </c>
      <c r="M45">
        <v>0</v>
      </c>
      <c r="N45" t="str">
        <v>Yes</v>
      </c>
      <c r="O45" t="str">
        <v>$20,995</v>
      </c>
      <c r="P45">
        <v>18055.7</v>
      </c>
      <c r="Q45">
        <v>20995</v>
      </c>
      <c r="R45" t="e">
        <v>#VALUE!</v>
      </c>
      <c r="S45" t="e">
        <v>#VALUE!</v>
      </c>
      <c r="T45">
        <v>0</v>
      </c>
    </row>
    <row r="46" spans="1:20" x14ac:dyDescent="0.25">
      <c r="A46" t="str">
        <v>Chevrolet</v>
      </c>
      <c r="B46" t="str">
        <v>Suburban LT</v>
      </c>
      <c r="C46">
        <v>2017</v>
      </c>
      <c r="D46">
        <v>334052.31313999998</v>
      </c>
      <c r="E46">
        <v>207571</v>
      </c>
      <c r="F46" t="str">
        <v>207,571 mi.</v>
      </c>
      <c r="G46" t="str">
        <v>Gasoline</v>
      </c>
      <c r="H46" t="str">
        <v>355.0HP 5.3L 8 Cylinder Engine Gasoline Fuel</v>
      </c>
      <c r="I46" t="str">
        <v>6-Speed A/T</v>
      </c>
      <c r="J46" t="str">
        <v>Black</v>
      </c>
      <c r="K46" t="str">
        <v>Black</v>
      </c>
      <c r="L46" t="str">
        <v>At least 1 accident or damage reported</v>
      </c>
      <c r="M46">
        <v>1</v>
      </c>
      <c r="N46" t="str">
        <v>Yes</v>
      </c>
      <c r="O46" t="str">
        <v>$21,000</v>
      </c>
      <c r="P46">
        <v>18060</v>
      </c>
      <c r="Q46">
        <v>21000</v>
      </c>
      <c r="R46">
        <v>355</v>
      </c>
      <c r="S46">
        <v>5.3</v>
      </c>
      <c r="T46">
        <v>0</v>
      </c>
    </row>
    <row r="47" spans="1:20" x14ac:dyDescent="0.25">
      <c r="A47" t="str">
        <v>Chevrolet</v>
      </c>
      <c r="B47" t="str">
        <v>Camaro 1SS</v>
      </c>
      <c r="C47">
        <v>2022</v>
      </c>
      <c r="D47">
        <v>12230.984</v>
      </c>
      <c r="E47">
        <v>7600</v>
      </c>
      <c r="F47" t="str">
        <v>7,600 mi.</v>
      </c>
      <c r="G47" t="str">
        <v>Gasoline</v>
      </c>
      <c r="H47" t="str">
        <v>455.0HP 6.2L 8 Cylinder Engine Gasoline Fuel</v>
      </c>
      <c r="I47" t="str">
        <v>6-Speed M/T</v>
      </c>
      <c r="J47" t="str">
        <v>Gray</v>
      </c>
      <c r="K47" t="str">
        <v>Black</v>
      </c>
      <c r="L47" t="str">
        <v>At least 1 accident or damage reported</v>
      </c>
      <c r="M47">
        <v>1</v>
      </c>
      <c r="N47" t="str">
        <v>Yes</v>
      </c>
      <c r="O47" t="str">
        <v>$46,000</v>
      </c>
      <c r="P47">
        <v>39560</v>
      </c>
      <c r="Q47">
        <v>46000</v>
      </c>
      <c r="R47">
        <v>455</v>
      </c>
      <c r="S47">
        <v>6.2</v>
      </c>
      <c r="T47">
        <v>0</v>
      </c>
    </row>
    <row r="48" spans="1:20" x14ac:dyDescent="0.25">
      <c r="A48" t="str">
        <v>Chevrolet</v>
      </c>
      <c r="B48" t="str">
        <v>S-10 LS Crew Cab</v>
      </c>
      <c r="C48">
        <v>2001</v>
      </c>
      <c r="D48">
        <v>223698.26</v>
      </c>
      <c r="E48">
        <v>139000</v>
      </c>
      <c r="F48" t="str">
        <v>139,000 mi.</v>
      </c>
      <c r="G48" t="str">
        <v>Gasoline</v>
      </c>
      <c r="H48" t="str">
        <v>190.0HP 4.3L V6 Cylinder Engine Gasoline Fuel</v>
      </c>
      <c r="I48" t="str">
        <v>A/T</v>
      </c>
      <c r="J48" t="str">
        <v>Red</v>
      </c>
      <c r="K48" t="str">
        <v>Gray</v>
      </c>
      <c r="L48" t="str">
        <v>None reported</v>
      </c>
      <c r="M48">
        <v>0</v>
      </c>
      <c r="N48" t="str">
        <v>Yes</v>
      </c>
      <c r="O48" t="str">
        <v>$7,000</v>
      </c>
      <c r="P48">
        <v>6020</v>
      </c>
      <c r="Q48">
        <v>7000</v>
      </c>
      <c r="R48">
        <v>190</v>
      </c>
      <c r="S48">
        <v>4.3</v>
      </c>
      <c r="T48">
        <v>0</v>
      </c>
    </row>
    <row r="49" spans="1:20" x14ac:dyDescent="0.25">
      <c r="A49" t="str">
        <v>Chevrolet</v>
      </c>
      <c r="B49" t="str">
        <v>Camaro 2SS</v>
      </c>
      <c r="C49">
        <v>2016</v>
      </c>
      <c r="D49">
        <v>263931.76</v>
      </c>
      <c r="E49">
        <v>164000</v>
      </c>
      <c r="F49" t="str">
        <v>164,000 mi.</v>
      </c>
      <c r="G49" t="str">
        <v>Gasoline</v>
      </c>
      <c r="H49" t="str">
        <v>455.0HP 6.2L 8 Cylinder Engine Gasoline Fuel</v>
      </c>
      <c r="I49" t="str">
        <v>8-Speed A/T</v>
      </c>
      <c r="J49" t="str">
        <v>Black</v>
      </c>
      <c r="K49" t="str">
        <v>Red</v>
      </c>
      <c r="L49" t="str">
        <v>None reported</v>
      </c>
      <c r="M49">
        <v>0</v>
      </c>
      <c r="N49" t="str">
        <v>Yes</v>
      </c>
      <c r="O49" t="str">
        <v>$21,500</v>
      </c>
      <c r="P49">
        <v>18490</v>
      </c>
      <c r="Q49">
        <v>21500</v>
      </c>
      <c r="R49">
        <v>455</v>
      </c>
      <c r="S49">
        <v>6.2</v>
      </c>
      <c r="T49">
        <v>0</v>
      </c>
    </row>
    <row r="50" spans="1:20" x14ac:dyDescent="0.25">
      <c r="A50" t="str">
        <v>Chevrolet</v>
      </c>
      <c r="B50" t="str">
        <v>Suburban LT</v>
      </c>
      <c r="C50">
        <v>2019</v>
      </c>
      <c r="D50">
        <v>115872.48</v>
      </c>
      <c r="E50">
        <v>72000</v>
      </c>
      <c r="F50" t="str">
        <v>72,000 mi.</v>
      </c>
      <c r="G50" t="str">
        <v>Gasoline</v>
      </c>
      <c r="H50" t="str">
        <v>355.0HP 5.3L 8 Cylinder Engine Gasoline Fuel</v>
      </c>
      <c r="I50" t="str">
        <v>A/T</v>
      </c>
      <c r="J50" t="str">
        <v>Blue</v>
      </c>
      <c r="K50" t="str">
        <v>Beige</v>
      </c>
      <c r="L50" t="str">
        <v>At least 1 accident or damage reported</v>
      </c>
      <c r="M50">
        <v>1</v>
      </c>
      <c r="N50" t="str">
        <v>Yes</v>
      </c>
      <c r="O50" t="str">
        <v>$39,000</v>
      </c>
      <c r="P50">
        <v>33540</v>
      </c>
      <c r="Q50">
        <v>39000</v>
      </c>
      <c r="R50">
        <v>355</v>
      </c>
      <c r="S50">
        <v>5.3</v>
      </c>
      <c r="T50">
        <v>0</v>
      </c>
    </row>
    <row r="51" spans="1:20" x14ac:dyDescent="0.25">
      <c r="A51" t="str">
        <v>Chevrolet</v>
      </c>
      <c r="B51" t="str">
        <v>Camaro 1LT</v>
      </c>
      <c r="C51">
        <v>2021</v>
      </c>
      <c r="D51">
        <v>28968.12</v>
      </c>
      <c r="E51">
        <v>18000</v>
      </c>
      <c r="F51" t="str">
        <v>18,000 mi.</v>
      </c>
      <c r="G51" t="str">
        <v>Gasoline</v>
      </c>
      <c r="H51" t="str">
        <v>335.0HP 3.6L V6 Cylinder Engine Gasoline Fuel</v>
      </c>
      <c r="I51" t="str">
        <v>10-Speed A/T</v>
      </c>
      <c r="J51" t="str">
        <v>White</v>
      </c>
      <c r="K51" t="str">
        <v>Black</v>
      </c>
      <c r="L51" t="str">
        <v>At least 1 accident or damage reported</v>
      </c>
      <c r="M51">
        <v>1</v>
      </c>
      <c r="N51" t="str">
        <v>Yes</v>
      </c>
      <c r="O51" t="str">
        <v>$30,000</v>
      </c>
      <c r="P51">
        <v>25800</v>
      </c>
      <c r="Q51">
        <v>30000</v>
      </c>
      <c r="R51">
        <v>335</v>
      </c>
      <c r="S51">
        <v>3.6</v>
      </c>
      <c r="T51">
        <v>0</v>
      </c>
    </row>
    <row r="52" spans="1:20" x14ac:dyDescent="0.25">
      <c r="A52" t="str">
        <v>Chevrolet</v>
      </c>
      <c r="B52" t="str">
        <v>Tahoe LT</v>
      </c>
      <c r="C52">
        <v>2017</v>
      </c>
      <c r="D52">
        <v>99328.464800000002</v>
      </c>
      <c r="E52">
        <v>61720</v>
      </c>
      <c r="F52" t="str">
        <v>61,720 mi.</v>
      </c>
      <c r="G52" t="str">
        <v>E85 Flex Fuel</v>
      </c>
      <c r="H52" t="str">
        <v>5.3 Liter</v>
      </c>
      <c r="I52" t="str">
        <v>Automatic</v>
      </c>
      <c r="J52" t="str">
        <v>Silver</v>
      </c>
      <c r="K52" t="str">
        <v>Jet Black</v>
      </c>
      <c r="L52" t="str">
        <v>At least 1 accident or damage reported</v>
      </c>
      <c r="M52">
        <v>1</v>
      </c>
      <c r="N52">
        <v>0</v>
      </c>
      <c r="O52" t="str">
        <v>$39,998</v>
      </c>
      <c r="P52">
        <v>34398.28</v>
      </c>
      <c r="Q52">
        <v>39998</v>
      </c>
      <c r="R52" t="e">
        <v>#VALUE!</v>
      </c>
      <c r="S52">
        <v>5.3</v>
      </c>
      <c r="T52">
        <v>0</v>
      </c>
    </row>
    <row r="53" spans="1:20" x14ac:dyDescent="0.25">
      <c r="A53" t="str">
        <v>Chevrolet</v>
      </c>
      <c r="B53" t="str">
        <v>Silverado 3500 High Country</v>
      </c>
      <c r="C53">
        <v>2015</v>
      </c>
      <c r="D53">
        <v>124723.85</v>
      </c>
      <c r="E53">
        <v>77500</v>
      </c>
      <c r="F53" t="str">
        <v>77,500 mi.</v>
      </c>
      <c r="G53" t="str">
        <v>Diesel</v>
      </c>
      <c r="H53" t="str">
        <v>397.0HP 6.6L 8 Cylinder Engine Diesel Fuel</v>
      </c>
      <c r="I53" t="str">
        <v>6-Speed A/T</v>
      </c>
      <c r="J53" t="str">
        <v>Black</v>
      </c>
      <c r="K53" t="str">
        <v>Brown</v>
      </c>
      <c r="L53" t="str">
        <v>None reported</v>
      </c>
      <c r="M53">
        <v>0</v>
      </c>
      <c r="N53" t="str">
        <v>Yes</v>
      </c>
      <c r="O53" t="str">
        <v>$54,000</v>
      </c>
      <c r="P53">
        <v>46440</v>
      </c>
      <c r="Q53">
        <v>54000</v>
      </c>
      <c r="R53">
        <v>397</v>
      </c>
      <c r="S53">
        <v>6.6</v>
      </c>
      <c r="T53">
        <v>0</v>
      </c>
    </row>
    <row r="54" spans="1:20" x14ac:dyDescent="0.25">
      <c r="A54" t="str">
        <v>Chevrolet</v>
      </c>
      <c r="B54" t="str">
        <v>Sonic LT</v>
      </c>
      <c r="C54">
        <v>2013</v>
      </c>
      <c r="D54">
        <v>177027.4</v>
      </c>
      <c r="E54">
        <v>110000</v>
      </c>
      <c r="F54" t="str">
        <v>110,000 mi.</v>
      </c>
      <c r="G54" t="str">
        <v>â€“</v>
      </c>
      <c r="H54" t="str">
        <v>â€“</v>
      </c>
      <c r="I54" t="str">
        <v>A/T</v>
      </c>
      <c r="J54" t="str">
        <v>Gray</v>
      </c>
      <c r="K54" t="str">
        <v>Black</v>
      </c>
      <c r="L54" t="str">
        <v>None reported</v>
      </c>
      <c r="M54">
        <v>0</v>
      </c>
      <c r="N54" t="str">
        <v>Yes</v>
      </c>
      <c r="O54" t="str">
        <v>$7,500</v>
      </c>
      <c r="P54">
        <v>6450</v>
      </c>
      <c r="Q54">
        <v>7500</v>
      </c>
      <c r="R54" t="e">
        <v>#VALUE!</v>
      </c>
      <c r="S54" t="e">
        <v>#VALUE!</v>
      </c>
      <c r="T54">
        <v>0</v>
      </c>
    </row>
    <row r="55" spans="1:20" x14ac:dyDescent="0.25">
      <c r="A55" t="str">
        <v>Chevrolet</v>
      </c>
      <c r="B55" t="str">
        <v>Silverado 1500 LT Crew Cab</v>
      </c>
      <c r="C55">
        <v>2006</v>
      </c>
      <c r="D55">
        <v>346008.1</v>
      </c>
      <c r="E55">
        <v>215000</v>
      </c>
      <c r="F55" t="str">
        <v>215,000 mi.</v>
      </c>
      <c r="G55" t="str">
        <v>Gasoline</v>
      </c>
      <c r="H55" t="str">
        <v>345.0HP 6.0L 8 Cylinder Engine Gasoline Fuel</v>
      </c>
      <c r="I55" t="str">
        <v>A/T</v>
      </c>
      <c r="J55" t="str">
        <v>Black</v>
      </c>
      <c r="K55" t="str">
        <v>Black</v>
      </c>
      <c r="L55" t="str">
        <v>At least 1 accident or damage reported</v>
      </c>
      <c r="M55">
        <v>1</v>
      </c>
      <c r="N55" t="str">
        <v>Yes</v>
      </c>
      <c r="O55" t="str">
        <v>$6,995</v>
      </c>
      <c r="P55">
        <v>6015.7</v>
      </c>
      <c r="Q55">
        <v>6995</v>
      </c>
      <c r="R55">
        <v>345</v>
      </c>
      <c r="S55">
        <v>6</v>
      </c>
      <c r="T55">
        <v>0</v>
      </c>
    </row>
    <row r="56" spans="1:20" x14ac:dyDescent="0.25">
      <c r="A56" t="str">
        <v>Chevrolet</v>
      </c>
      <c r="B56" t="str">
        <v>Camaro 2LT</v>
      </c>
      <c r="C56">
        <v>2010</v>
      </c>
      <c r="D56">
        <v>138676.8278</v>
      </c>
      <c r="E56">
        <v>86170</v>
      </c>
      <c r="F56" t="str">
        <v>86,170 mi.</v>
      </c>
      <c r="G56" t="str">
        <v>Gasoline</v>
      </c>
      <c r="H56" t="str">
        <v>304.0HP 3.6L V6 Cylinder Engine Gasoline Fuel</v>
      </c>
      <c r="I56" t="str">
        <v>6-Speed A/T</v>
      </c>
      <c r="J56" t="str">
        <v>Black</v>
      </c>
      <c r="K56" t="str">
        <v>Black</v>
      </c>
      <c r="L56" t="str">
        <v>At least 1 accident or damage reported</v>
      </c>
      <c r="M56">
        <v>1</v>
      </c>
      <c r="N56" t="str">
        <v>Yes</v>
      </c>
      <c r="O56" t="str">
        <v>$17,000</v>
      </c>
      <c r="P56">
        <v>14620</v>
      </c>
      <c r="Q56">
        <v>17000</v>
      </c>
      <c r="R56">
        <v>304</v>
      </c>
      <c r="S56">
        <v>3.6</v>
      </c>
      <c r="T56">
        <v>0</v>
      </c>
    </row>
    <row r="57" spans="1:20" x14ac:dyDescent="0.25">
      <c r="A57" t="str">
        <v>Chevrolet</v>
      </c>
      <c r="B57" t="str">
        <v>Suburban 1500 LTZ</v>
      </c>
      <c r="C57">
        <v>2011</v>
      </c>
      <c r="D57">
        <v>312211.96000000002</v>
      </c>
      <c r="E57">
        <v>194000</v>
      </c>
      <c r="F57" t="str">
        <v>194,000 mi.</v>
      </c>
      <c r="G57" t="str">
        <v>E85 Flex Fuel</v>
      </c>
      <c r="H57" t="str">
        <v>320.0HP 5.3L 8 Cylinder Engine Flex Fuel Capability</v>
      </c>
      <c r="I57" t="str">
        <v>6-Speed A/T</v>
      </c>
      <c r="J57" t="str">
        <v>Black</v>
      </c>
      <c r="K57" t="str">
        <v>Black</v>
      </c>
      <c r="L57" t="str">
        <v>None reported</v>
      </c>
      <c r="M57">
        <v>0</v>
      </c>
      <c r="N57" t="str">
        <v>Yes</v>
      </c>
      <c r="O57" t="str">
        <v>$9,950</v>
      </c>
      <c r="P57">
        <v>8557</v>
      </c>
      <c r="Q57">
        <v>9950</v>
      </c>
      <c r="R57">
        <v>320</v>
      </c>
      <c r="S57">
        <v>5.3</v>
      </c>
      <c r="T57">
        <v>0</v>
      </c>
    </row>
    <row r="58" spans="1:20" x14ac:dyDescent="0.25">
      <c r="A58" t="str">
        <v>Chevrolet</v>
      </c>
      <c r="B58" t="str">
        <v>Camaro ZL1</v>
      </c>
      <c r="C58">
        <v>2020</v>
      </c>
      <c r="D58">
        <v>5978.6980999999996</v>
      </c>
      <c r="E58">
        <v>3715</v>
      </c>
      <c r="F58" t="str">
        <v>3,715 mi.</v>
      </c>
      <c r="G58" t="str">
        <v>Gasoline</v>
      </c>
      <c r="H58" t="str">
        <v>650.0HP 6.2L 8 Cylinder Engine Gasoline Fuel</v>
      </c>
      <c r="I58" t="str">
        <v>A/T</v>
      </c>
      <c r="J58" t="str">
        <v>Black</v>
      </c>
      <c r="K58" t="str">
        <v>Black</v>
      </c>
      <c r="L58" t="str">
        <v>None reported</v>
      </c>
      <c r="M58">
        <v>0</v>
      </c>
      <c r="N58" t="str">
        <v>Yes</v>
      </c>
      <c r="O58" t="str">
        <v>$150,000</v>
      </c>
      <c r="P58">
        <v>129000</v>
      </c>
      <c r="Q58">
        <v>150000</v>
      </c>
      <c r="R58">
        <v>650</v>
      </c>
      <c r="S58">
        <v>6.2</v>
      </c>
      <c r="T58">
        <v>0</v>
      </c>
    </row>
    <row r="59" spans="1:20" x14ac:dyDescent="0.25">
      <c r="A59" t="str">
        <v>Chevrolet</v>
      </c>
      <c r="B59" t="str">
        <v>Camaro 2SS</v>
      </c>
      <c r="C59">
        <v>2023</v>
      </c>
      <c r="D59">
        <v>3701.482</v>
      </c>
      <c r="E59">
        <v>2300</v>
      </c>
      <c r="F59" t="str">
        <v>2,300 mi.</v>
      </c>
      <c r="G59" t="str">
        <v>Gasoline</v>
      </c>
      <c r="H59" t="str">
        <v>455.0HP 6.2L 8 Cylinder Engine Gasoline Fuel</v>
      </c>
      <c r="I59" t="str">
        <v>6-Speed M/T</v>
      </c>
      <c r="J59" t="str">
        <v>Red</v>
      </c>
      <c r="K59" t="str">
        <v>Black</v>
      </c>
      <c r="L59" t="str">
        <v>None reported</v>
      </c>
      <c r="M59">
        <v>0</v>
      </c>
      <c r="N59" t="str">
        <v>Yes</v>
      </c>
      <c r="O59" t="str">
        <v>$51,500</v>
      </c>
      <c r="P59">
        <v>44290</v>
      </c>
      <c r="Q59">
        <v>51500</v>
      </c>
      <c r="R59">
        <v>455</v>
      </c>
      <c r="S59">
        <v>6.2</v>
      </c>
      <c r="T59">
        <v>0</v>
      </c>
    </row>
    <row r="60" spans="1:20" x14ac:dyDescent="0.25">
      <c r="A60" t="str">
        <v>Chevrolet</v>
      </c>
      <c r="B60" t="str">
        <v>Avalanche 1500 LT</v>
      </c>
      <c r="C60">
        <v>2012</v>
      </c>
      <c r="D60">
        <v>238182.32</v>
      </c>
      <c r="E60">
        <v>148000</v>
      </c>
      <c r="F60" t="str">
        <v>148,000 mi.</v>
      </c>
      <c r="G60" t="str">
        <v>E85 Flex Fuel</v>
      </c>
      <c r="H60" t="str">
        <v>320.0HP 5.3L 8 Cylinder Engine Flex Fuel Capability</v>
      </c>
      <c r="I60" t="str">
        <v>A/T</v>
      </c>
      <c r="J60" t="str">
        <v>Black</v>
      </c>
      <c r="K60" t="str">
        <v>Black</v>
      </c>
      <c r="L60" t="str">
        <v>None reported</v>
      </c>
      <c r="M60">
        <v>0</v>
      </c>
      <c r="N60" t="str">
        <v>Yes</v>
      </c>
      <c r="O60" t="str">
        <v>$18,000</v>
      </c>
      <c r="P60">
        <v>15480</v>
      </c>
      <c r="Q60">
        <v>18000</v>
      </c>
      <c r="R60">
        <v>320</v>
      </c>
      <c r="S60">
        <v>5.3</v>
      </c>
      <c r="T60">
        <v>0</v>
      </c>
    </row>
    <row r="61" spans="1:20" x14ac:dyDescent="0.25">
      <c r="A61" t="str">
        <v>Chevrolet</v>
      </c>
      <c r="B61" t="str">
        <v>Corvette Base</v>
      </c>
      <c r="C61">
        <v>2004</v>
      </c>
      <c r="D61">
        <v>70336.204700000002</v>
      </c>
      <c r="E61">
        <v>43705</v>
      </c>
      <c r="F61" t="str">
        <v>43,705 mi.</v>
      </c>
      <c r="G61" t="str">
        <v>Gasoline</v>
      </c>
      <c r="H61" t="str">
        <v>350.0HP 5.7L 8 Cylinder Engine Gasoline Fuel</v>
      </c>
      <c r="I61" t="str">
        <v>6-Speed M/T</v>
      </c>
      <c r="J61" t="str">
        <v>Gray</v>
      </c>
      <c r="K61" t="str">
        <v>Black</v>
      </c>
      <c r="L61" t="str">
        <v>None reported</v>
      </c>
      <c r="M61">
        <v>0</v>
      </c>
      <c r="N61" t="str">
        <v>Yes</v>
      </c>
      <c r="O61" t="str">
        <v>$25,900</v>
      </c>
      <c r="P61">
        <v>22274</v>
      </c>
      <c r="Q61">
        <v>25900</v>
      </c>
      <c r="R61">
        <v>350</v>
      </c>
      <c r="S61">
        <v>5.7</v>
      </c>
      <c r="T61">
        <v>0</v>
      </c>
    </row>
    <row r="62" spans="1:20" x14ac:dyDescent="0.25">
      <c r="A62" t="str">
        <v>Chevrolet</v>
      </c>
      <c r="B62" t="str">
        <v>Camaro 2SS</v>
      </c>
      <c r="C62">
        <v>2017</v>
      </c>
      <c r="D62">
        <v>21669.7631</v>
      </c>
      <c r="E62">
        <v>13465</v>
      </c>
      <c r="F62" t="str">
        <v>13,465 mi.</v>
      </c>
      <c r="G62" t="str">
        <v>Gasoline</v>
      </c>
      <c r="H62" t="str">
        <v>455.0HP 6.2L 8 Cylinder Engine Gasoline Fuel</v>
      </c>
      <c r="I62" t="str">
        <v>8-Speed A/T</v>
      </c>
      <c r="J62" t="str">
        <v>White</v>
      </c>
      <c r="K62" t="str">
        <v>Black</v>
      </c>
      <c r="L62" t="str">
        <v>None reported</v>
      </c>
      <c r="M62">
        <v>0</v>
      </c>
      <c r="N62" t="str">
        <v>Yes</v>
      </c>
      <c r="O62" t="str">
        <v>$44,900</v>
      </c>
      <c r="P62">
        <v>38614</v>
      </c>
      <c r="Q62">
        <v>44900</v>
      </c>
      <c r="R62">
        <v>455</v>
      </c>
      <c r="S62">
        <v>6.2</v>
      </c>
      <c r="T62">
        <v>0</v>
      </c>
    </row>
    <row r="63" spans="1:20" x14ac:dyDescent="0.25">
      <c r="A63" t="str">
        <v>Chevrolet</v>
      </c>
      <c r="B63" t="str">
        <v>SSR Base</v>
      </c>
      <c r="C63">
        <v>2003</v>
      </c>
      <c r="D63">
        <v>140817.25</v>
      </c>
      <c r="E63">
        <v>87500</v>
      </c>
      <c r="F63" t="str">
        <v>87,500 mi.</v>
      </c>
      <c r="G63" t="str">
        <v>Gasoline</v>
      </c>
      <c r="H63" t="str">
        <v>300.0HP 5.3L 8 Cylinder Engine Gasoline Fuel</v>
      </c>
      <c r="I63" t="str">
        <v>A/T</v>
      </c>
      <c r="J63" t="str">
        <v>Red</v>
      </c>
      <c r="K63" t="str">
        <v>Black</v>
      </c>
      <c r="L63" t="str">
        <v>None reported</v>
      </c>
      <c r="M63">
        <v>0</v>
      </c>
      <c r="N63" t="str">
        <v>Yes</v>
      </c>
      <c r="O63" t="str">
        <v>$16,999</v>
      </c>
      <c r="P63">
        <v>14619.14</v>
      </c>
      <c r="Q63">
        <v>16999</v>
      </c>
      <c r="R63">
        <v>300</v>
      </c>
      <c r="S63">
        <v>5.3</v>
      </c>
      <c r="T63">
        <v>0</v>
      </c>
    </row>
    <row r="64" spans="1:20" x14ac:dyDescent="0.25">
      <c r="A64" t="str">
        <v>Chevrolet</v>
      </c>
      <c r="B64" t="str">
        <v>Corvette Base</v>
      </c>
      <c r="C64">
        <v>2000</v>
      </c>
      <c r="D64">
        <v>156910.65</v>
      </c>
      <c r="E64">
        <v>97500</v>
      </c>
      <c r="F64" t="str">
        <v>97,500 mi.</v>
      </c>
      <c r="G64" t="str">
        <v>Gasoline</v>
      </c>
      <c r="H64" t="str">
        <v>345.0HP 5.7L 8 Cylinder Engine Gasoline Fuel</v>
      </c>
      <c r="I64" t="str">
        <v>6-Speed M/T</v>
      </c>
      <c r="J64" t="str">
        <v>Yellow</v>
      </c>
      <c r="K64" t="str">
        <v>Black</v>
      </c>
      <c r="L64" t="str">
        <v>None reported</v>
      </c>
      <c r="M64">
        <v>0</v>
      </c>
      <c r="N64" t="str">
        <v>Yes</v>
      </c>
      <c r="O64" t="str">
        <v>$10,000</v>
      </c>
      <c r="P64">
        <v>8600</v>
      </c>
      <c r="Q64">
        <v>10000</v>
      </c>
      <c r="R64">
        <v>345</v>
      </c>
      <c r="S64">
        <v>5.7</v>
      </c>
      <c r="T64">
        <v>0</v>
      </c>
    </row>
    <row r="65" spans="1:20" x14ac:dyDescent="0.25">
      <c r="A65" t="str">
        <v>Chevrolet</v>
      </c>
      <c r="B65" t="str">
        <v>Colorado Z71</v>
      </c>
      <c r="C65">
        <v>2020</v>
      </c>
      <c r="D65">
        <v>33649.690060000001</v>
      </c>
      <c r="E65">
        <v>20909</v>
      </c>
      <c r="F65" t="str">
        <v>20,909 mi.</v>
      </c>
      <c r="G65" t="str">
        <v>Gasoline</v>
      </c>
      <c r="H65" t="str">
        <v>3.6L V6 24V GDI DOHC</v>
      </c>
      <c r="I65" t="str">
        <v>Automatic</v>
      </c>
      <c r="J65" t="str">
        <v>Red</v>
      </c>
      <c r="K65" t="str">
        <v>Jet Black</v>
      </c>
      <c r="L65" t="str">
        <v>None reported</v>
      </c>
      <c r="M65">
        <v>0</v>
      </c>
      <c r="N65" t="str">
        <v>Yes</v>
      </c>
      <c r="O65" t="str">
        <v>$35,387</v>
      </c>
      <c r="P65">
        <v>30432.82</v>
      </c>
      <c r="Q65">
        <v>35387</v>
      </c>
      <c r="R65" t="e">
        <v>#VALUE!</v>
      </c>
      <c r="S65" t="e">
        <v>#VALUE!</v>
      </c>
      <c r="T65">
        <v>0</v>
      </c>
    </row>
    <row r="66" spans="1:20" x14ac:dyDescent="0.25">
      <c r="A66" t="str">
        <v>Chevrolet</v>
      </c>
      <c r="B66" t="str">
        <v>Suburban Premier</v>
      </c>
      <c r="C66">
        <v>2017</v>
      </c>
      <c r="D66">
        <v>268033.96766000002</v>
      </c>
      <c r="E66">
        <v>166549</v>
      </c>
      <c r="F66" t="str">
        <v>166,549 mi.</v>
      </c>
      <c r="G66" t="str">
        <v>Gasoline</v>
      </c>
      <c r="H66" t="str">
        <v>355.0HP 5.3L 8 Cylinder Engine Gasoline Fuel</v>
      </c>
      <c r="I66" t="str">
        <v>6-Speed A/T</v>
      </c>
      <c r="J66" t="str">
        <v>White</v>
      </c>
      <c r="K66" t="str">
        <v>Beige</v>
      </c>
      <c r="L66" t="str">
        <v>At least 1 accident or damage reported</v>
      </c>
      <c r="M66">
        <v>1</v>
      </c>
      <c r="N66" t="str">
        <v>Yes</v>
      </c>
      <c r="O66" t="str">
        <v>$24,950</v>
      </c>
      <c r="P66">
        <v>21457</v>
      </c>
      <c r="Q66">
        <v>24950</v>
      </c>
      <c r="R66">
        <v>355</v>
      </c>
      <c r="S66">
        <v>5.3</v>
      </c>
      <c r="T66">
        <v>0</v>
      </c>
    </row>
    <row r="67" spans="1:20" x14ac:dyDescent="0.25">
      <c r="A67" t="str">
        <v>Chevrolet</v>
      </c>
      <c r="B67" t="str">
        <v>Silverado 3500 LTZ</v>
      </c>
      <c r="C67">
        <v>2022</v>
      </c>
      <c r="D67">
        <v>137115.76800000001</v>
      </c>
      <c r="E67">
        <v>85200</v>
      </c>
      <c r="F67" t="str">
        <v>85,200 mi.</v>
      </c>
      <c r="G67" t="str">
        <v>Diesel</v>
      </c>
      <c r="H67" t="str">
        <v>445.0HP 6.6L 8 Cylinder Engine Diesel Fuel</v>
      </c>
      <c r="I67" t="str">
        <v>10-Speed A/T</v>
      </c>
      <c r="J67" t="str">
        <v>Silver</v>
      </c>
      <c r="K67" t="str">
        <v>Gray</v>
      </c>
      <c r="L67" t="str">
        <v>None reported</v>
      </c>
      <c r="M67">
        <v>0</v>
      </c>
      <c r="N67" t="str">
        <v>Yes</v>
      </c>
      <c r="O67" t="str">
        <v>$67,500</v>
      </c>
      <c r="P67">
        <v>58050</v>
      </c>
      <c r="Q67">
        <v>67500</v>
      </c>
      <c r="R67">
        <v>445</v>
      </c>
      <c r="S67">
        <v>6.6</v>
      </c>
      <c r="T67">
        <v>0</v>
      </c>
    </row>
    <row r="68" spans="1:20" x14ac:dyDescent="0.25">
      <c r="A68" t="str">
        <v>Chevrolet</v>
      </c>
      <c r="B68" t="str">
        <v>Suburban 1500 LT</v>
      </c>
      <c r="C68">
        <v>2015</v>
      </c>
      <c r="D68">
        <v>288393.728</v>
      </c>
      <c r="E68">
        <v>179200</v>
      </c>
      <c r="F68" t="str">
        <v>179,200 mi.</v>
      </c>
      <c r="G68" t="str">
        <v>Gasoline</v>
      </c>
      <c r="H68" t="str">
        <v>355.0HP 5.3L 8 Cylinder Engine Gasoline Fuel</v>
      </c>
      <c r="I68" t="str">
        <v>6-Speed A/T</v>
      </c>
      <c r="J68" t="str">
        <v>Black</v>
      </c>
      <c r="K68" t="str">
        <v>â€“</v>
      </c>
      <c r="L68" t="str">
        <v>At least 1 accident or damage reported</v>
      </c>
      <c r="M68">
        <v>1</v>
      </c>
      <c r="N68" t="str">
        <v>Yes</v>
      </c>
      <c r="O68" t="str">
        <v>$16,000</v>
      </c>
      <c r="P68">
        <v>13760</v>
      </c>
      <c r="Q68">
        <v>16000</v>
      </c>
      <c r="R68">
        <v>355</v>
      </c>
      <c r="S68">
        <v>5.3</v>
      </c>
      <c r="T68">
        <v>0</v>
      </c>
    </row>
    <row r="69" spans="1:20" x14ac:dyDescent="0.25">
      <c r="A69" t="str">
        <v>Chevrolet</v>
      </c>
      <c r="B69" t="str">
        <v>1500 Cheyenne Extended Cab</v>
      </c>
      <c r="C69">
        <v>1995</v>
      </c>
      <c r="D69">
        <v>193120.8</v>
      </c>
      <c r="E69">
        <v>120000</v>
      </c>
      <c r="F69" t="str">
        <v>120,000 mi.</v>
      </c>
      <c r="G69" t="str">
        <v>â€“</v>
      </c>
      <c r="H69" t="str">
        <v>â€“</v>
      </c>
      <c r="I69" t="str">
        <v>4-Speed A/T</v>
      </c>
      <c r="J69" t="str">
        <v>White</v>
      </c>
      <c r="K69" t="str">
        <v>Brown</v>
      </c>
      <c r="L69" t="str">
        <v>At least 1 accident or damage reported</v>
      </c>
      <c r="M69">
        <v>1</v>
      </c>
      <c r="N69" t="str">
        <v>Yes</v>
      </c>
      <c r="O69" t="str">
        <v>$6,500</v>
      </c>
      <c r="P69">
        <v>5590</v>
      </c>
      <c r="Q69">
        <v>6500</v>
      </c>
      <c r="R69" t="e">
        <v>#VALUE!</v>
      </c>
      <c r="S69" t="e">
        <v>#VALUE!</v>
      </c>
      <c r="T69">
        <v>0</v>
      </c>
    </row>
    <row r="70" spans="1:20" x14ac:dyDescent="0.25">
      <c r="A70" t="str">
        <v>Chevrolet</v>
      </c>
      <c r="B70" t="str">
        <v>Express 3500 Base</v>
      </c>
      <c r="C70">
        <v>2009</v>
      </c>
      <c r="D70">
        <v>120700.5</v>
      </c>
      <c r="E70">
        <v>75000</v>
      </c>
      <c r="F70" t="str">
        <v>75,000 mi.</v>
      </c>
      <c r="G70" t="str">
        <v>Gasoline</v>
      </c>
      <c r="H70" t="str">
        <v>319.0HP 6.0L 8 Cylinder Engine Gasoline Fuel</v>
      </c>
      <c r="I70" t="str">
        <v>A/T</v>
      </c>
      <c r="J70" t="str">
        <v>White</v>
      </c>
      <c r="K70" t="str">
        <v>Gray</v>
      </c>
      <c r="L70" t="str">
        <v>None reported</v>
      </c>
      <c r="M70">
        <v>0</v>
      </c>
      <c r="N70" t="str">
        <v>Yes</v>
      </c>
      <c r="O70" t="str">
        <v>$18,900</v>
      </c>
      <c r="P70">
        <v>16254</v>
      </c>
      <c r="Q70">
        <v>18900</v>
      </c>
      <c r="R70">
        <v>319</v>
      </c>
      <c r="S70">
        <v>6</v>
      </c>
      <c r="T70">
        <v>0</v>
      </c>
    </row>
    <row r="71" spans="1:20" x14ac:dyDescent="0.25">
      <c r="A71" t="str">
        <v>Chevrolet</v>
      </c>
      <c r="B71" t="str">
        <v>Camaro 2SS</v>
      </c>
      <c r="C71">
        <v>2010</v>
      </c>
      <c r="D71">
        <v>109435.12</v>
      </c>
      <c r="E71">
        <v>68000</v>
      </c>
      <c r="F71" t="str">
        <v>68,000 mi.</v>
      </c>
      <c r="G71" t="str">
        <v>Gasoline</v>
      </c>
      <c r="H71" t="str">
        <v>426.0HP 6.2L 8 Cylinder Engine Gasoline Fuel</v>
      </c>
      <c r="I71" t="str">
        <v>6-Speed A/T</v>
      </c>
      <c r="J71" t="str">
        <v>Gray</v>
      </c>
      <c r="K71" t="str">
        <v>Gray</v>
      </c>
      <c r="L71" t="str">
        <v>At least 1 accident or damage reported</v>
      </c>
      <c r="M71">
        <v>1</v>
      </c>
      <c r="N71" t="str">
        <v>Yes</v>
      </c>
      <c r="O71" t="str">
        <v>$19,500</v>
      </c>
      <c r="P71">
        <v>16770</v>
      </c>
      <c r="Q71">
        <v>19500</v>
      </c>
      <c r="R71">
        <v>426</v>
      </c>
      <c r="S71">
        <v>6.2</v>
      </c>
      <c r="T71">
        <v>0</v>
      </c>
    </row>
    <row r="72" spans="1:20" x14ac:dyDescent="0.25">
      <c r="A72" t="str">
        <v>Chevrolet</v>
      </c>
      <c r="B72" t="str">
        <v>Camaro LT1</v>
      </c>
      <c r="C72">
        <v>2022</v>
      </c>
      <c r="D72">
        <v>10782.578</v>
      </c>
      <c r="E72">
        <v>6700</v>
      </c>
      <c r="F72" t="str">
        <v>6,700 mi.</v>
      </c>
      <c r="G72" t="str">
        <v>Gasoline</v>
      </c>
      <c r="H72" t="str">
        <v>455.0HP 6.2L 8 Cylinder Engine Gasoline Fuel</v>
      </c>
      <c r="I72" t="str">
        <v>10-Speed A/T</v>
      </c>
      <c r="J72" t="str">
        <v>Gray</v>
      </c>
      <c r="K72" t="str">
        <v>Black</v>
      </c>
      <c r="L72" t="str">
        <v>None reported</v>
      </c>
      <c r="M72">
        <v>0</v>
      </c>
      <c r="N72" t="str">
        <v>Yes</v>
      </c>
      <c r="O72" t="str">
        <v>$39,500</v>
      </c>
      <c r="P72">
        <v>33970</v>
      </c>
      <c r="Q72">
        <v>39500</v>
      </c>
      <c r="R72">
        <v>455</v>
      </c>
      <c r="S72">
        <v>6.2</v>
      </c>
      <c r="T72">
        <v>0</v>
      </c>
    </row>
    <row r="73" spans="1:20" x14ac:dyDescent="0.25">
      <c r="A73" t="str">
        <v>Chevrolet</v>
      </c>
      <c r="B73" t="str">
        <v>Trailblazer RS</v>
      </c>
      <c r="C73">
        <v>2023</v>
      </c>
      <c r="D73">
        <v>16093.4</v>
      </c>
      <c r="E73">
        <v>10000</v>
      </c>
      <c r="F73" t="str">
        <v>10,000 mi.</v>
      </c>
      <c r="G73" t="str">
        <v>Gasoline</v>
      </c>
      <c r="H73" t="str">
        <v>155.0HP 1.3L 3 Cylinder Engine Gasoline Fuel</v>
      </c>
      <c r="I73" t="str">
        <v>9-Speed A/T</v>
      </c>
      <c r="J73" t="str">
        <v>Blue</v>
      </c>
      <c r="K73" t="str">
        <v>Black</v>
      </c>
      <c r="L73" t="str">
        <v>None reported</v>
      </c>
      <c r="M73">
        <v>0</v>
      </c>
      <c r="N73" t="str">
        <v>Yes</v>
      </c>
      <c r="O73" t="str">
        <v>$32,000</v>
      </c>
      <c r="P73">
        <v>27520</v>
      </c>
      <c r="Q73">
        <v>32000</v>
      </c>
      <c r="R73">
        <v>155</v>
      </c>
      <c r="S73">
        <v>1.3</v>
      </c>
      <c r="T73">
        <v>0</v>
      </c>
    </row>
    <row r="74" spans="1:20" x14ac:dyDescent="0.25">
      <c r="A74" t="str">
        <v>Chevrolet</v>
      </c>
      <c r="B74" t="str">
        <v>Suburban 1500 LTZ</v>
      </c>
      <c r="C74">
        <v>2015</v>
      </c>
      <c r="D74">
        <v>350031.45</v>
      </c>
      <c r="E74">
        <v>217500</v>
      </c>
      <c r="F74" t="str">
        <v>217,500 mi.</v>
      </c>
      <c r="G74" t="str">
        <v>Gasoline</v>
      </c>
      <c r="H74" t="str">
        <v>355.0HP 5.3L 8 Cylinder Engine Gasoline Fuel</v>
      </c>
      <c r="I74" t="str">
        <v>A/T</v>
      </c>
      <c r="J74" t="str">
        <v>Black</v>
      </c>
      <c r="K74" t="str">
        <v>Black</v>
      </c>
      <c r="L74" t="str">
        <v>None reported</v>
      </c>
      <c r="M74">
        <v>0</v>
      </c>
      <c r="N74" t="str">
        <v>Yes</v>
      </c>
      <c r="O74" t="str">
        <v>$20,000</v>
      </c>
      <c r="P74">
        <v>17200</v>
      </c>
      <c r="Q74">
        <v>20000</v>
      </c>
      <c r="R74">
        <v>355</v>
      </c>
      <c r="S74">
        <v>5.3</v>
      </c>
      <c r="T74">
        <v>0</v>
      </c>
    </row>
    <row r="75" spans="1:20" x14ac:dyDescent="0.25">
      <c r="A75" t="str">
        <v>Chevrolet</v>
      </c>
      <c r="B75" t="str">
        <v>Suburban Premier</v>
      </c>
      <c r="C75">
        <v>2021</v>
      </c>
      <c r="D75">
        <v>118843.32163999999</v>
      </c>
      <c r="E75">
        <v>73846</v>
      </c>
      <c r="F75" t="str">
        <v>73,846 mi.</v>
      </c>
      <c r="G75" t="str">
        <v>Gasoline</v>
      </c>
      <c r="H75" t="str">
        <v>5.3L V8 16V GDI OHV</v>
      </c>
      <c r="I75" t="str">
        <v>10-Speed Automatic</v>
      </c>
      <c r="J75" t="str">
        <v>Midnight Blue Metallic</v>
      </c>
      <c r="K75" t="str">
        <v>Jet Black</v>
      </c>
      <c r="L75" t="str">
        <v>None reported</v>
      </c>
      <c r="M75">
        <v>0</v>
      </c>
      <c r="N75" t="str">
        <v>Yes</v>
      </c>
      <c r="O75" t="str">
        <v>$60,995</v>
      </c>
      <c r="P75">
        <v>52455.7</v>
      </c>
      <c r="Q75">
        <v>60995</v>
      </c>
      <c r="R75" t="e">
        <v>#VALUE!</v>
      </c>
      <c r="S75" t="e">
        <v>#VALUE!</v>
      </c>
      <c r="T75">
        <v>0</v>
      </c>
    </row>
    <row r="76" spans="1:20" x14ac:dyDescent="0.25">
      <c r="A76" t="str">
        <v>Chevrolet</v>
      </c>
      <c r="B76" t="str">
        <v>Colorado Z85</v>
      </c>
      <c r="C76">
        <v>2005</v>
      </c>
      <c r="D76">
        <v>249447.7</v>
      </c>
      <c r="E76">
        <v>155000</v>
      </c>
      <c r="F76" t="str">
        <v>155,000 mi.</v>
      </c>
      <c r="G76" t="str">
        <v>Gasoline</v>
      </c>
      <c r="H76" t="str">
        <v>220.0HP 3.5L 5 Cylinder Engine Gasoline Fuel</v>
      </c>
      <c r="I76" t="str">
        <v>A/T</v>
      </c>
      <c r="J76" t="str">
        <v>Blue</v>
      </c>
      <c r="K76" t="str">
        <v>Gray</v>
      </c>
      <c r="L76" t="str">
        <v>At least 1 accident or damage reported</v>
      </c>
      <c r="M76">
        <v>1</v>
      </c>
      <c r="N76" t="str">
        <v>Yes</v>
      </c>
      <c r="O76" t="str">
        <v>$7,995</v>
      </c>
      <c r="P76">
        <v>6875.7</v>
      </c>
      <c r="Q76">
        <v>7995</v>
      </c>
      <c r="R76">
        <v>220</v>
      </c>
      <c r="S76">
        <v>3.5</v>
      </c>
      <c r="T76">
        <v>0</v>
      </c>
    </row>
    <row r="77" spans="1:20" x14ac:dyDescent="0.25">
      <c r="A77" t="str">
        <v>Chevrolet</v>
      </c>
      <c r="B77" t="str">
        <v>Corvette Base</v>
      </c>
      <c r="C77">
        <v>2008</v>
      </c>
      <c r="D77">
        <v>45302.921000000002</v>
      </c>
      <c r="E77">
        <v>28150</v>
      </c>
      <c r="F77" t="str">
        <v>28,150 mi.</v>
      </c>
      <c r="G77" t="str">
        <v>Gasoline</v>
      </c>
      <c r="H77" t="str">
        <v>430.0HP 6.2L 8 Cylinder Engine Gasoline Fuel</v>
      </c>
      <c r="I77" t="str">
        <v>Transmission w/Dual Shift Mode</v>
      </c>
      <c r="J77" t="str">
        <v>Red</v>
      </c>
      <c r="K77" t="str">
        <v>Beige</v>
      </c>
      <c r="L77" t="str">
        <v>None reported</v>
      </c>
      <c r="M77">
        <v>0</v>
      </c>
      <c r="N77" t="str">
        <v>Yes</v>
      </c>
      <c r="O77" t="str">
        <v>$31,000</v>
      </c>
      <c r="P77">
        <v>26660</v>
      </c>
      <c r="Q77">
        <v>31000</v>
      </c>
      <c r="R77">
        <v>430</v>
      </c>
      <c r="S77">
        <v>6.2</v>
      </c>
      <c r="T77">
        <v>0</v>
      </c>
    </row>
    <row r="78" spans="1:20" x14ac:dyDescent="0.25">
      <c r="A78" t="str">
        <v>Chevrolet</v>
      </c>
      <c r="B78" t="str">
        <v>Camaro 2SS</v>
      </c>
      <c r="C78">
        <v>2010</v>
      </c>
      <c r="D78">
        <v>14401.98366</v>
      </c>
      <c r="E78">
        <v>8949</v>
      </c>
      <c r="F78" t="str">
        <v>8,949 mi.</v>
      </c>
      <c r="G78" t="str">
        <v>Gasoline</v>
      </c>
      <c r="H78" t="str">
        <v>426.0HP 6.2L 8 Cylinder Engine Gasoline Fuel</v>
      </c>
      <c r="I78" t="str">
        <v>M/T</v>
      </c>
      <c r="J78" t="str">
        <v>Yellow</v>
      </c>
      <c r="K78" t="str">
        <v>Black</v>
      </c>
      <c r="L78" t="str">
        <v>None reported</v>
      </c>
      <c r="M78">
        <v>0</v>
      </c>
      <c r="N78" t="str">
        <v>Yes</v>
      </c>
      <c r="O78" t="str">
        <v>$30,000</v>
      </c>
      <c r="P78">
        <v>25800</v>
      </c>
      <c r="Q78">
        <v>30000</v>
      </c>
      <c r="R78">
        <v>426</v>
      </c>
      <c r="S78">
        <v>6.2</v>
      </c>
      <c r="T78">
        <v>0</v>
      </c>
    </row>
    <row r="79" spans="1:20" x14ac:dyDescent="0.25">
      <c r="A79" t="str">
        <v>Chevrolet</v>
      </c>
      <c r="B79" t="str">
        <v>Silverado 1500 Limited High Country</v>
      </c>
      <c r="C79">
        <v>2022</v>
      </c>
      <c r="D79">
        <v>4103.817</v>
      </c>
      <c r="E79">
        <v>2550</v>
      </c>
      <c r="F79" t="str">
        <v>2,550 mi.</v>
      </c>
      <c r="G79" t="str">
        <v>Gasoline</v>
      </c>
      <c r="H79" t="str">
        <v>355.0HP 5.3L 8 Cylinder Engine Gasoline Fuel</v>
      </c>
      <c r="I79" t="str">
        <v>10-Speed A/T</v>
      </c>
      <c r="J79" t="str">
        <v>Red</v>
      </c>
      <c r="K79" t="str">
        <v>Black</v>
      </c>
      <c r="L79" t="str">
        <v>None reported</v>
      </c>
      <c r="M79">
        <v>0</v>
      </c>
      <c r="N79" t="str">
        <v>Yes</v>
      </c>
      <c r="O79" t="str">
        <v>$60,000</v>
      </c>
      <c r="P79">
        <v>51600</v>
      </c>
      <c r="Q79">
        <v>60000</v>
      </c>
      <c r="R79">
        <v>355</v>
      </c>
      <c r="S79">
        <v>5.3</v>
      </c>
      <c r="T79">
        <v>0</v>
      </c>
    </row>
    <row r="80" spans="1:20" x14ac:dyDescent="0.25">
      <c r="A80" t="str">
        <v>Chevrolet</v>
      </c>
      <c r="B80" t="str">
        <v>Cruze LTZ</v>
      </c>
      <c r="C80">
        <v>2013</v>
      </c>
      <c r="D80">
        <v>140012.57999999999</v>
      </c>
      <c r="E80">
        <v>87000</v>
      </c>
      <c r="F80" t="str">
        <v>87,000 mi.</v>
      </c>
      <c r="G80" t="str">
        <v>Gasoline</v>
      </c>
      <c r="H80" t="str">
        <v>138.0HP 1.4L 4 Cylinder Engine Gasoline Fuel</v>
      </c>
      <c r="I80" t="str">
        <v>A/T</v>
      </c>
      <c r="J80" t="str">
        <v>Blue</v>
      </c>
      <c r="K80" t="str">
        <v>Black</v>
      </c>
      <c r="L80" t="str">
        <v>At least 1 accident or damage reported</v>
      </c>
      <c r="M80">
        <v>1</v>
      </c>
      <c r="N80" t="str">
        <v>Yes</v>
      </c>
      <c r="O80" t="str">
        <v>$10,000</v>
      </c>
      <c r="P80">
        <v>8600</v>
      </c>
      <c r="Q80">
        <v>10000</v>
      </c>
      <c r="R80">
        <v>138</v>
      </c>
      <c r="S80">
        <v>1.4</v>
      </c>
      <c r="T80">
        <v>0</v>
      </c>
    </row>
    <row r="81" spans="1:20" x14ac:dyDescent="0.25">
      <c r="A81" t="str">
        <v>Chevrolet</v>
      </c>
      <c r="B81" t="str">
        <v>Silverado 1500 LT Trail Boss</v>
      </c>
      <c r="C81">
        <v>2021</v>
      </c>
      <c r="D81">
        <v>78279.906940000001</v>
      </c>
      <c r="E81">
        <v>48641</v>
      </c>
      <c r="F81" t="str">
        <v>48,641 mi.</v>
      </c>
      <c r="G81" t="str">
        <v>Gasoline</v>
      </c>
      <c r="H81" t="str">
        <v>5.3L V8 16V GDI OHV</v>
      </c>
      <c r="I81" t="str">
        <v>10-Speed Automatic</v>
      </c>
      <c r="J81" t="str">
        <v>Silver Ice Metallic</v>
      </c>
      <c r="K81" t="str">
        <v>Jet Black</v>
      </c>
      <c r="L81" t="str">
        <v>None reported</v>
      </c>
      <c r="M81">
        <v>0</v>
      </c>
      <c r="N81">
        <v>0</v>
      </c>
      <c r="O81" t="str">
        <v>$43,666</v>
      </c>
      <c r="P81">
        <v>37552.76</v>
      </c>
      <c r="Q81">
        <v>43666</v>
      </c>
      <c r="R81" t="e">
        <v>#VALUE!</v>
      </c>
      <c r="S81" t="e">
        <v>#VALUE!</v>
      </c>
      <c r="T81">
        <v>0</v>
      </c>
    </row>
    <row r="82" spans="1:20" x14ac:dyDescent="0.25">
      <c r="A82" t="str">
        <v>Chevrolet</v>
      </c>
      <c r="B82" t="str">
        <v>Equinox LT</v>
      </c>
      <c r="C82">
        <v>2011</v>
      </c>
      <c r="D82">
        <v>209214.2</v>
      </c>
      <c r="E82">
        <v>130000</v>
      </c>
      <c r="F82" t="str">
        <v>130,000 mi.</v>
      </c>
      <c r="G82" t="str">
        <v>Gasoline</v>
      </c>
      <c r="H82" t="str">
        <v>264.0HP 3.0L V6 Cylinder Engine Gasoline Fuel</v>
      </c>
      <c r="I82" t="str">
        <v>6-Speed A/T</v>
      </c>
      <c r="J82" t="str">
        <v>Brown</v>
      </c>
      <c r="K82" t="str">
        <v>Black</v>
      </c>
      <c r="L82" t="str">
        <v>At least 1 accident or damage reported</v>
      </c>
      <c r="M82">
        <v>1</v>
      </c>
      <c r="N82" t="str">
        <v>Yes</v>
      </c>
      <c r="O82" t="str">
        <v>$7,000</v>
      </c>
      <c r="P82">
        <v>6020</v>
      </c>
      <c r="Q82">
        <v>7000</v>
      </c>
      <c r="R82">
        <v>264</v>
      </c>
      <c r="S82">
        <v>3</v>
      </c>
      <c r="T82">
        <v>0</v>
      </c>
    </row>
    <row r="83" spans="1:20" x14ac:dyDescent="0.25">
      <c r="A83" t="str">
        <v>Chevrolet</v>
      </c>
      <c r="B83" t="str">
        <v>Tahoe LT</v>
      </c>
      <c r="C83">
        <v>2018</v>
      </c>
      <c r="D83">
        <v>88513.7</v>
      </c>
      <c r="E83">
        <v>55000</v>
      </c>
      <c r="F83" t="str">
        <v>55,000 mi.</v>
      </c>
      <c r="G83" t="str">
        <v>Gasoline</v>
      </c>
      <c r="H83" t="str">
        <v>355.0HP 5.3L 8 Cylinder Engine Gasoline Fuel</v>
      </c>
      <c r="I83" t="str">
        <v>6-Speed A/T</v>
      </c>
      <c r="J83" t="str">
        <v>Black</v>
      </c>
      <c r="K83" t="str">
        <v>Black</v>
      </c>
      <c r="L83" t="str">
        <v>None reported</v>
      </c>
      <c r="M83">
        <v>0</v>
      </c>
      <c r="N83" t="str">
        <v>Yes</v>
      </c>
      <c r="O83" t="str">
        <v>$37,900</v>
      </c>
      <c r="P83">
        <v>32594</v>
      </c>
      <c r="Q83">
        <v>37900</v>
      </c>
      <c r="R83">
        <v>355</v>
      </c>
      <c r="S83">
        <v>5.3</v>
      </c>
      <c r="T83">
        <v>0</v>
      </c>
    </row>
    <row r="84" spans="1:20" x14ac:dyDescent="0.25">
      <c r="A84" t="str">
        <v>Chevrolet</v>
      </c>
      <c r="B84" t="str">
        <v>Traverse RS</v>
      </c>
      <c r="C84">
        <v>2021</v>
      </c>
      <c r="D84">
        <v>71411.243820000003</v>
      </c>
      <c r="E84">
        <v>44373</v>
      </c>
      <c r="F84" t="str">
        <v>44,373 mi.</v>
      </c>
      <c r="G84" t="str">
        <v>Gasoline</v>
      </c>
      <c r="H84" t="str">
        <v>310.0HP 3.6L V6 Cylinder Engine Gasoline Fuel</v>
      </c>
      <c r="I84" t="str">
        <v>9-Speed A/T</v>
      </c>
      <c r="J84" t="str">
        <v>Silver</v>
      </c>
      <c r="K84" t="str">
        <v>Black</v>
      </c>
      <c r="L84" t="str">
        <v>None reported</v>
      </c>
      <c r="M84">
        <v>0</v>
      </c>
      <c r="N84" t="str">
        <v>Yes</v>
      </c>
      <c r="O84" t="str">
        <v>$36,000</v>
      </c>
      <c r="P84">
        <v>30960</v>
      </c>
      <c r="Q84">
        <v>36000</v>
      </c>
      <c r="R84">
        <v>310</v>
      </c>
      <c r="S84">
        <v>3.6</v>
      </c>
      <c r="T84">
        <v>0</v>
      </c>
    </row>
    <row r="85" spans="1:20" x14ac:dyDescent="0.25">
      <c r="A85" t="str">
        <v>Chevrolet</v>
      </c>
      <c r="B85" t="str">
        <v>Silverado 2500 High Country</v>
      </c>
      <c r="C85">
        <v>2022</v>
      </c>
      <c r="D85">
        <v>30352.152399999999</v>
      </c>
      <c r="E85">
        <v>18860</v>
      </c>
      <c r="F85" t="str">
        <v>18,860 mi.</v>
      </c>
      <c r="G85" t="str">
        <v>Diesel</v>
      </c>
      <c r="H85" t="str">
        <v>445.0HP 6.6L 8 Cylinder Engine Diesel Fuel</v>
      </c>
      <c r="I85" t="str">
        <v>10-Speed A/T</v>
      </c>
      <c r="J85" t="str">
        <v>Blue</v>
      </c>
      <c r="K85" t="str">
        <v>Gray</v>
      </c>
      <c r="L85" t="str">
        <v>None reported</v>
      </c>
      <c r="M85">
        <v>0</v>
      </c>
      <c r="N85" t="str">
        <v>Yes</v>
      </c>
      <c r="O85" t="str">
        <v>$74,500</v>
      </c>
      <c r="P85">
        <v>64070</v>
      </c>
      <c r="Q85">
        <v>74500</v>
      </c>
      <c r="R85">
        <v>445</v>
      </c>
      <c r="S85">
        <v>6.6</v>
      </c>
      <c r="T85">
        <v>0</v>
      </c>
    </row>
    <row r="86" spans="1:20" x14ac:dyDescent="0.25">
      <c r="A86" t="str">
        <v>Chevrolet</v>
      </c>
      <c r="B86" t="str">
        <v>Camaro LT1</v>
      </c>
      <c r="C86">
        <v>2022</v>
      </c>
      <c r="D86">
        <v>12314.669679999999</v>
      </c>
      <c r="E86">
        <v>7652</v>
      </c>
      <c r="F86" t="str">
        <v>7,652 mi.</v>
      </c>
      <c r="G86" t="str">
        <v>Gasoline</v>
      </c>
      <c r="H86" t="str">
        <v>6.2 Liter</v>
      </c>
      <c r="I86" t="str">
        <v>Automatic</v>
      </c>
      <c r="J86" t="str">
        <v>Blue</v>
      </c>
      <c r="K86" t="str">
        <v>Jet Black</v>
      </c>
      <c r="L86" t="str">
        <v>None reported</v>
      </c>
      <c r="M86">
        <v>0</v>
      </c>
      <c r="N86">
        <v>0</v>
      </c>
      <c r="O86" t="str">
        <v>$39,998</v>
      </c>
      <c r="P86">
        <v>34398.28</v>
      </c>
      <c r="Q86">
        <v>39998</v>
      </c>
      <c r="R86" t="e">
        <v>#VALUE!</v>
      </c>
      <c r="S86">
        <v>6.2</v>
      </c>
      <c r="T86">
        <v>0</v>
      </c>
    </row>
    <row r="87" spans="1:20" x14ac:dyDescent="0.25">
      <c r="A87" t="str">
        <v>Chevrolet</v>
      </c>
      <c r="B87" t="str">
        <v>Express 1500 Cargo</v>
      </c>
      <c r="C87">
        <v>2004</v>
      </c>
      <c r="D87">
        <v>244619.68</v>
      </c>
      <c r="E87">
        <v>152000</v>
      </c>
      <c r="F87" t="str">
        <v>152,000 mi.</v>
      </c>
      <c r="G87" t="str">
        <v>Gasoline</v>
      </c>
      <c r="H87" t="str">
        <v>195.0HP 4.3L V6 Cylinder Engine Gasoline Fuel</v>
      </c>
      <c r="I87" t="str">
        <v>A/T</v>
      </c>
      <c r="J87" t="str">
        <v>White</v>
      </c>
      <c r="K87" t="str">
        <v>Gray</v>
      </c>
      <c r="L87" t="str">
        <v>At least 1 accident or damage reported</v>
      </c>
      <c r="M87">
        <v>1</v>
      </c>
      <c r="N87" t="str">
        <v>Yes</v>
      </c>
      <c r="O87" t="str">
        <v>$7,999</v>
      </c>
      <c r="P87">
        <v>6879.14</v>
      </c>
      <c r="Q87">
        <v>7999</v>
      </c>
      <c r="R87">
        <v>195</v>
      </c>
      <c r="S87">
        <v>4.3</v>
      </c>
      <c r="T87">
        <v>0</v>
      </c>
    </row>
    <row r="88" spans="1:20" x14ac:dyDescent="0.25">
      <c r="A88" t="str">
        <v>Chevrolet</v>
      </c>
      <c r="B88" t="str">
        <v>Silverado 2500 LT</v>
      </c>
      <c r="C88">
        <v>2016</v>
      </c>
      <c r="D88">
        <v>135862.09213999999</v>
      </c>
      <c r="E88">
        <v>84421</v>
      </c>
      <c r="F88" t="str">
        <v>84,421 mi.</v>
      </c>
      <c r="G88" t="str">
        <v>E85 Flex Fuel</v>
      </c>
      <c r="H88" t="str">
        <v>360.0HP 6.0L 8 Cylinder Engine Flex Fuel Capability</v>
      </c>
      <c r="I88" t="str">
        <v>6-Speed A/T</v>
      </c>
      <c r="J88" t="str">
        <v>White</v>
      </c>
      <c r="K88" t="str">
        <v>Black</v>
      </c>
      <c r="L88" t="str">
        <v>None reported</v>
      </c>
      <c r="M88">
        <v>0</v>
      </c>
      <c r="N88" t="str">
        <v>Yes</v>
      </c>
      <c r="O88" t="str">
        <v>$36,800</v>
      </c>
      <c r="P88">
        <v>31648</v>
      </c>
      <c r="Q88">
        <v>36800</v>
      </c>
      <c r="R88">
        <v>360</v>
      </c>
      <c r="S88">
        <v>6</v>
      </c>
      <c r="T88">
        <v>0</v>
      </c>
    </row>
    <row r="89" spans="1:20" x14ac:dyDescent="0.25">
      <c r="A89" t="str">
        <v>Chevrolet</v>
      </c>
      <c r="B89" t="str">
        <v>Suburban 1500 LT</v>
      </c>
      <c r="C89">
        <v>2008</v>
      </c>
      <c r="D89">
        <v>261920.08499999999</v>
      </c>
      <c r="E89">
        <v>162750</v>
      </c>
      <c r="F89" t="str">
        <v>162,750 mi.</v>
      </c>
      <c r="G89" t="str">
        <v>Gasoline</v>
      </c>
      <c r="H89" t="str">
        <v>320.0HP 5.3L 8 Cylinder Engine Gasoline Fuel</v>
      </c>
      <c r="I89" t="str">
        <v>Transmission Overdrive Switch</v>
      </c>
      <c r="J89" t="str">
        <v>White</v>
      </c>
      <c r="K89" t="str">
        <v>Black</v>
      </c>
      <c r="L89" t="str">
        <v>At least 1 accident or damage reported</v>
      </c>
      <c r="M89">
        <v>1</v>
      </c>
      <c r="N89" t="str">
        <v>Yes</v>
      </c>
      <c r="O89" t="str">
        <v>$7,200</v>
      </c>
      <c r="P89">
        <v>6192</v>
      </c>
      <c r="Q89">
        <v>7200</v>
      </c>
      <c r="R89">
        <v>320</v>
      </c>
      <c r="S89">
        <v>5.3</v>
      </c>
      <c r="T89">
        <v>0</v>
      </c>
    </row>
    <row r="90" spans="1:20" x14ac:dyDescent="0.25">
      <c r="A90" t="str">
        <v>Chevrolet</v>
      </c>
      <c r="B90" t="str">
        <v>Suburban 1500 LS</v>
      </c>
      <c r="C90">
        <v>2004</v>
      </c>
      <c r="D90">
        <v>276404.14500000002</v>
      </c>
      <c r="E90">
        <v>171750</v>
      </c>
      <c r="F90" t="str">
        <v>171,750 mi.</v>
      </c>
      <c r="G90" t="str">
        <v>E85 Flex Fuel</v>
      </c>
      <c r="H90" t="str">
        <v>295.0HP 5.3L 8 Cylinder Engine Flex Fuel Capability</v>
      </c>
      <c r="I90" t="str">
        <v>4-Speed A/T</v>
      </c>
      <c r="J90" t="str">
        <v>White</v>
      </c>
      <c r="K90" t="str">
        <v>Beige</v>
      </c>
      <c r="L90" t="str">
        <v>At least 1 accident or damage reported</v>
      </c>
      <c r="M90">
        <v>1</v>
      </c>
      <c r="N90" t="str">
        <v>Yes</v>
      </c>
      <c r="O90" t="str">
        <v>$12,998</v>
      </c>
      <c r="P90">
        <v>11178.28</v>
      </c>
      <c r="Q90">
        <v>12998</v>
      </c>
      <c r="R90">
        <v>295</v>
      </c>
      <c r="S90">
        <v>5.3</v>
      </c>
      <c r="T90">
        <v>0</v>
      </c>
    </row>
    <row r="91" spans="1:20" x14ac:dyDescent="0.25">
      <c r="A91" t="str">
        <v>Chevrolet</v>
      </c>
      <c r="B91" t="str">
        <v>Camaro 2LT</v>
      </c>
      <c r="C91">
        <v>2011</v>
      </c>
      <c r="D91">
        <v>203903.378</v>
      </c>
      <c r="E91">
        <v>126700</v>
      </c>
      <c r="F91" t="str">
        <v>126,700 mi.</v>
      </c>
      <c r="G91" t="str">
        <v>Gasoline</v>
      </c>
      <c r="H91" t="str">
        <v>312.0HP 3.6L V6 Cylinder Engine Gasoline Fuel</v>
      </c>
      <c r="I91" t="str">
        <v>Transmission w/Dual Shift Mode</v>
      </c>
      <c r="J91" t="str">
        <v>White</v>
      </c>
      <c r="K91" t="str">
        <v>Beige</v>
      </c>
      <c r="L91" t="str">
        <v>At least 1 accident or damage reported</v>
      </c>
      <c r="M91">
        <v>1</v>
      </c>
      <c r="N91" t="str">
        <v>Yes</v>
      </c>
      <c r="O91" t="str">
        <v>$14,000</v>
      </c>
      <c r="P91">
        <v>12040</v>
      </c>
      <c r="Q91">
        <v>14000</v>
      </c>
      <c r="R91">
        <v>312</v>
      </c>
      <c r="S91">
        <v>3.6</v>
      </c>
      <c r="T91">
        <v>0</v>
      </c>
    </row>
    <row r="92" spans="1:20" x14ac:dyDescent="0.25">
      <c r="A92" t="str">
        <v>Chevrolet</v>
      </c>
      <c r="B92" t="str">
        <v>Silverado 3500 LTZ</v>
      </c>
      <c r="C92">
        <v>2018</v>
      </c>
      <c r="D92">
        <v>148299.07165999999</v>
      </c>
      <c r="E92">
        <v>92149</v>
      </c>
      <c r="F92" t="str">
        <v>92,149 mi.</v>
      </c>
      <c r="G92" t="str">
        <v>Diesel</v>
      </c>
      <c r="H92" t="str">
        <v>6.6L V8 32V DDI OHV Turbo Diesel</v>
      </c>
      <c r="I92" t="str">
        <v>6-Speed Automatic</v>
      </c>
      <c r="J92" t="str">
        <v>Black</v>
      </c>
      <c r="K92" t="str">
        <v>Jet Black</v>
      </c>
      <c r="L92">
        <v>0</v>
      </c>
      <c r="M92">
        <v>0</v>
      </c>
      <c r="N92">
        <v>0</v>
      </c>
      <c r="O92" t="str">
        <v>$52,889</v>
      </c>
      <c r="P92">
        <v>45484.54</v>
      </c>
      <c r="Q92">
        <v>52889</v>
      </c>
      <c r="R92" t="e">
        <v>#VALUE!</v>
      </c>
      <c r="S92" t="e">
        <v>#VALUE!</v>
      </c>
      <c r="T92">
        <v>0</v>
      </c>
    </row>
    <row r="93" spans="1:20" x14ac:dyDescent="0.25">
      <c r="A93" t="str">
        <v>Chevrolet</v>
      </c>
      <c r="B93" t="str">
        <v>Avalanche 1500 LS</v>
      </c>
      <c r="C93">
        <v>2012</v>
      </c>
      <c r="D93">
        <v>90123.04</v>
      </c>
      <c r="E93">
        <v>56000</v>
      </c>
      <c r="F93" t="str">
        <v>56,000 mi.</v>
      </c>
      <c r="G93" t="str">
        <v>E85 Flex Fuel</v>
      </c>
      <c r="H93" t="str">
        <v>320.0HP 5.3L 8 Cylinder Engine Flex Fuel Capability</v>
      </c>
      <c r="I93" t="str">
        <v>A/T</v>
      </c>
      <c r="J93" t="str">
        <v>Red</v>
      </c>
      <c r="K93" t="str">
        <v>Black</v>
      </c>
      <c r="L93" t="str">
        <v>At least 1 accident or damage reported</v>
      </c>
      <c r="M93">
        <v>1</v>
      </c>
      <c r="N93" t="str">
        <v>Yes</v>
      </c>
      <c r="O93" t="str">
        <v>$18,000</v>
      </c>
      <c r="P93">
        <v>15480</v>
      </c>
      <c r="Q93">
        <v>18000</v>
      </c>
      <c r="R93">
        <v>320</v>
      </c>
      <c r="S93">
        <v>5.3</v>
      </c>
      <c r="T93">
        <v>0</v>
      </c>
    </row>
    <row r="94" spans="1:20" x14ac:dyDescent="0.25">
      <c r="A94" t="str">
        <v>Chevrolet</v>
      </c>
      <c r="B94" t="str">
        <v>Tahoe LTZ</v>
      </c>
      <c r="C94">
        <v>2007</v>
      </c>
      <c r="D94">
        <v>284853.18</v>
      </c>
      <c r="E94">
        <v>177000</v>
      </c>
      <c r="F94" t="str">
        <v>177,000 mi.</v>
      </c>
      <c r="G94" t="str">
        <v>E85 Flex Fuel</v>
      </c>
      <c r="H94" t="str">
        <v>320.0HP 5.3L 8 Cylinder Engine Flex Fuel Capability</v>
      </c>
      <c r="I94" t="str">
        <v>4-Speed A/T</v>
      </c>
      <c r="J94" t="str">
        <v>Gold</v>
      </c>
      <c r="K94" t="str">
        <v>Beige</v>
      </c>
      <c r="L94" t="str">
        <v>At least 1 accident or damage reported</v>
      </c>
      <c r="M94">
        <v>1</v>
      </c>
      <c r="N94" t="str">
        <v>Yes</v>
      </c>
      <c r="O94" t="str">
        <v>$10,750</v>
      </c>
      <c r="P94">
        <v>9245</v>
      </c>
      <c r="Q94">
        <v>10750</v>
      </c>
      <c r="R94">
        <v>320</v>
      </c>
      <c r="S94">
        <v>5.3</v>
      </c>
      <c r="T94">
        <v>0</v>
      </c>
    </row>
    <row r="95" spans="1:20" x14ac:dyDescent="0.25">
      <c r="A95" t="str">
        <v>Chevrolet</v>
      </c>
      <c r="B95" t="str">
        <v>Camaro 1SS</v>
      </c>
      <c r="C95">
        <v>2021</v>
      </c>
      <c r="D95">
        <v>20277.684000000001</v>
      </c>
      <c r="E95">
        <v>12600</v>
      </c>
      <c r="F95" t="str">
        <v>12,600 mi.</v>
      </c>
      <c r="G95" t="str">
        <v>Gasoline</v>
      </c>
      <c r="H95" t="str">
        <v>455.0HP 6.2L 8 Cylinder Engine Gasoline Fuel</v>
      </c>
      <c r="I95" t="str">
        <v>6-Speed M/T</v>
      </c>
      <c r="J95" t="str">
        <v>Gray</v>
      </c>
      <c r="K95" t="str">
        <v>Black</v>
      </c>
      <c r="L95" t="str">
        <v>None reported</v>
      </c>
      <c r="M95">
        <v>0</v>
      </c>
      <c r="N95" t="str">
        <v>Yes</v>
      </c>
      <c r="O95" t="str">
        <v>$47,000</v>
      </c>
      <c r="P95">
        <v>40420</v>
      </c>
      <c r="Q95">
        <v>47000</v>
      </c>
      <c r="R95">
        <v>455</v>
      </c>
      <c r="S95">
        <v>6.2</v>
      </c>
      <c r="T95">
        <v>0</v>
      </c>
    </row>
    <row r="96" spans="1:20" x14ac:dyDescent="0.25">
      <c r="A96" t="str">
        <v>Chevrolet</v>
      </c>
      <c r="B96" t="str">
        <v>Silverado 2500 LTZ H/D Extended Cab</v>
      </c>
      <c r="C96">
        <v>2008</v>
      </c>
      <c r="D96">
        <v>205995.51999999999</v>
      </c>
      <c r="E96">
        <v>128000</v>
      </c>
      <c r="F96" t="str">
        <v>128,000 mi.</v>
      </c>
      <c r="G96" t="str">
        <v>Gasoline</v>
      </c>
      <c r="H96" t="str">
        <v>353.0HP 6.0L 8 Cylinder Engine Gasoline Fuel</v>
      </c>
      <c r="I96" t="str">
        <v>6-Speed A/T</v>
      </c>
      <c r="J96" t="str">
        <v>Beige</v>
      </c>
      <c r="K96" t="str">
        <v>Black</v>
      </c>
      <c r="L96" t="str">
        <v>None reported</v>
      </c>
      <c r="M96">
        <v>0</v>
      </c>
      <c r="N96" t="str">
        <v>Yes</v>
      </c>
      <c r="O96" t="str">
        <v>$23,500</v>
      </c>
      <c r="P96">
        <v>20210</v>
      </c>
      <c r="Q96">
        <v>23500</v>
      </c>
      <c r="R96">
        <v>353</v>
      </c>
      <c r="S96">
        <v>6</v>
      </c>
      <c r="T96">
        <v>0</v>
      </c>
    </row>
    <row r="97" spans="1:20" x14ac:dyDescent="0.25">
      <c r="A97" t="str">
        <v>Chevrolet</v>
      </c>
      <c r="B97" t="str">
        <v>Corvette Stingray w/1LT</v>
      </c>
      <c r="C97">
        <v>2021</v>
      </c>
      <c r="D97">
        <v>16737.135999999999</v>
      </c>
      <c r="E97">
        <v>10400</v>
      </c>
      <c r="F97" t="str">
        <v>10,400 mi.</v>
      </c>
      <c r="G97" t="str">
        <v>Gasoline</v>
      </c>
      <c r="H97" t="str">
        <v>490.0HP 6.2L 8 Cylinder Engine Gasoline Fuel</v>
      </c>
      <c r="I97" t="str">
        <v>8-Speed A/T</v>
      </c>
      <c r="J97" t="str">
        <v>Silver</v>
      </c>
      <c r="K97" t="str">
        <v>Black</v>
      </c>
      <c r="L97" t="str">
        <v>None reported</v>
      </c>
      <c r="M97">
        <v>0</v>
      </c>
      <c r="N97" t="str">
        <v>Yes</v>
      </c>
      <c r="O97" t="str">
        <v>$72,900</v>
      </c>
      <c r="P97">
        <v>62694</v>
      </c>
      <c r="Q97">
        <v>72900</v>
      </c>
      <c r="R97">
        <v>490</v>
      </c>
      <c r="S97">
        <v>6.2</v>
      </c>
      <c r="T97">
        <v>0</v>
      </c>
    </row>
    <row r="98" spans="1:20" x14ac:dyDescent="0.25">
      <c r="A98" t="str">
        <v>Chevrolet</v>
      </c>
      <c r="B98" t="str">
        <v>Camaro 1SS</v>
      </c>
      <c r="C98">
        <v>2019</v>
      </c>
      <c r="D98">
        <v>30899.328000000001</v>
      </c>
      <c r="E98">
        <v>19200</v>
      </c>
      <c r="F98" t="str">
        <v>19,200 mi.</v>
      </c>
      <c r="G98" t="str">
        <v>Gasoline</v>
      </c>
      <c r="H98" t="str">
        <v>455.0HP 6.2L 8 Cylinder Engine Gasoline Fuel</v>
      </c>
      <c r="I98" t="str">
        <v>6-Speed M/T</v>
      </c>
      <c r="J98" t="str">
        <v>Orange</v>
      </c>
      <c r="K98" t="str">
        <v>Black</v>
      </c>
      <c r="L98" t="str">
        <v>None reported</v>
      </c>
      <c r="M98">
        <v>0</v>
      </c>
      <c r="N98" t="str">
        <v>Yes</v>
      </c>
      <c r="O98" t="str">
        <v>$41,500</v>
      </c>
      <c r="P98">
        <v>35690</v>
      </c>
      <c r="Q98">
        <v>41500</v>
      </c>
      <c r="R98">
        <v>455</v>
      </c>
      <c r="S98">
        <v>6.2</v>
      </c>
      <c r="T98">
        <v>0</v>
      </c>
    </row>
    <row r="99" spans="1:20" x14ac:dyDescent="0.25">
      <c r="A99" t="str">
        <v>Chevrolet</v>
      </c>
      <c r="B99" t="str">
        <v>Tahoe LTZ</v>
      </c>
      <c r="C99">
        <v>2014</v>
      </c>
      <c r="D99">
        <v>315913.44199999998</v>
      </c>
      <c r="E99">
        <v>196300</v>
      </c>
      <c r="F99" t="str">
        <v>196,300 mi.</v>
      </c>
      <c r="G99" t="str">
        <v>E85 Flex Fuel</v>
      </c>
      <c r="H99" t="str">
        <v>320.0HP 5.3L 8 Cylinder Engine Flex Fuel Capability</v>
      </c>
      <c r="I99" t="str">
        <v>6-Speed A/T</v>
      </c>
      <c r="J99" t="str">
        <v>Black</v>
      </c>
      <c r="K99" t="str">
        <v>Black</v>
      </c>
      <c r="L99" t="str">
        <v>None reported</v>
      </c>
      <c r="M99">
        <v>0</v>
      </c>
      <c r="N99" t="str">
        <v>Yes</v>
      </c>
      <c r="O99" t="str">
        <v>$10,995</v>
      </c>
      <c r="P99">
        <v>9455.7000000000007</v>
      </c>
      <c r="Q99">
        <v>10995</v>
      </c>
      <c r="R99">
        <v>320</v>
      </c>
      <c r="S99">
        <v>5.3</v>
      </c>
      <c r="T99">
        <v>0</v>
      </c>
    </row>
    <row r="100" spans="1:20" x14ac:dyDescent="0.25">
      <c r="A100" t="str">
        <v>Chevrolet</v>
      </c>
      <c r="B100" t="str">
        <v>Suburban 1500 LTZ</v>
      </c>
      <c r="C100">
        <v>2015</v>
      </c>
      <c r="D100">
        <v>255885.06</v>
      </c>
      <c r="E100">
        <v>159000</v>
      </c>
      <c r="F100" t="str">
        <v>159,000 mi.</v>
      </c>
      <c r="G100" t="str">
        <v>Gasoline</v>
      </c>
      <c r="H100" t="str">
        <v>355.0HP 5.3L 8 Cylinder Engine Gasoline Fuel</v>
      </c>
      <c r="I100" t="str">
        <v>6-Speed A/T</v>
      </c>
      <c r="J100" t="str">
        <v>White</v>
      </c>
      <c r="K100" t="str">
        <v>Beige</v>
      </c>
      <c r="L100" t="str">
        <v>At least 1 accident or damage reported</v>
      </c>
      <c r="M100">
        <v>1</v>
      </c>
      <c r="N100" t="str">
        <v>Yes</v>
      </c>
      <c r="O100" t="str">
        <v>$26,900</v>
      </c>
      <c r="P100">
        <v>23134</v>
      </c>
      <c r="Q100">
        <v>26900</v>
      </c>
      <c r="R100">
        <v>355</v>
      </c>
      <c r="S100">
        <v>5.3</v>
      </c>
      <c r="T100">
        <v>0</v>
      </c>
    </row>
    <row r="101" spans="1:20" x14ac:dyDescent="0.25">
      <c r="A101" t="str">
        <v>Chevrolet</v>
      </c>
      <c r="B101" t="str">
        <v>Camaro 2SS</v>
      </c>
      <c r="C101">
        <v>2016</v>
      </c>
      <c r="D101">
        <v>119091.16</v>
      </c>
      <c r="E101">
        <v>74000</v>
      </c>
      <c r="F101" t="str">
        <v>74,000 mi.</v>
      </c>
      <c r="G101" t="str">
        <v>Gasoline</v>
      </c>
      <c r="H101" t="str">
        <v>455.0HP 6.2L 8 Cylinder Engine Gasoline Fuel</v>
      </c>
      <c r="I101" t="str">
        <v>8-Speed A/T</v>
      </c>
      <c r="J101" t="str">
        <v>Black</v>
      </c>
      <c r="K101" t="str">
        <v>Black</v>
      </c>
      <c r="L101" t="str">
        <v>None reported</v>
      </c>
      <c r="M101">
        <v>0</v>
      </c>
      <c r="N101" t="str">
        <v>Yes</v>
      </c>
      <c r="O101" t="str">
        <v>$32,000</v>
      </c>
      <c r="P101">
        <v>27520</v>
      </c>
      <c r="Q101">
        <v>32000</v>
      </c>
      <c r="R101">
        <v>455</v>
      </c>
      <c r="S101">
        <v>6.2</v>
      </c>
      <c r="T101">
        <v>0</v>
      </c>
    </row>
    <row r="102" spans="1:20" x14ac:dyDescent="0.25">
      <c r="A102" t="str">
        <v>Chevrolet</v>
      </c>
      <c r="B102" t="str">
        <v>Silverado 1500 Hybrid 1HY</v>
      </c>
      <c r="C102">
        <v>2011</v>
      </c>
      <c r="D102">
        <v>133515.67442</v>
      </c>
      <c r="E102">
        <v>82963</v>
      </c>
      <c r="F102" t="str">
        <v>82,963 mi.</v>
      </c>
      <c r="G102" t="str">
        <v>Hybrid</v>
      </c>
      <c r="H102" t="str">
        <v>332.0HP 6.0L 8 Cylinder Engine Gas/Electric Hybrid</v>
      </c>
      <c r="I102" t="str">
        <v>4-Speed A/T</v>
      </c>
      <c r="J102" t="str">
        <v>White</v>
      </c>
      <c r="K102" t="str">
        <v>Black</v>
      </c>
      <c r="L102" t="str">
        <v>None reported</v>
      </c>
      <c r="M102">
        <v>0</v>
      </c>
      <c r="N102" t="str">
        <v>Yes</v>
      </c>
      <c r="O102" t="str">
        <v>$20,995</v>
      </c>
      <c r="P102">
        <v>18055.7</v>
      </c>
      <c r="Q102">
        <v>20995</v>
      </c>
      <c r="R102">
        <v>332</v>
      </c>
      <c r="S102">
        <v>6</v>
      </c>
      <c r="T102">
        <v>0</v>
      </c>
    </row>
    <row r="103" spans="1:20" x14ac:dyDescent="0.25">
      <c r="A103" t="str">
        <v>Chevrolet</v>
      </c>
      <c r="B103" t="str">
        <v>Tahoe LTZ</v>
      </c>
      <c r="C103">
        <v>2015</v>
      </c>
      <c r="D103">
        <v>164474.54800000001</v>
      </c>
      <c r="E103">
        <v>102200</v>
      </c>
      <c r="F103" t="str">
        <v>102,200 mi.</v>
      </c>
      <c r="G103" t="str">
        <v>Gasoline</v>
      </c>
      <c r="H103" t="str">
        <v>355.0HP 5.3L 8 Cylinder Engine Gasoline Fuel</v>
      </c>
      <c r="I103" t="str">
        <v>A/T</v>
      </c>
      <c r="J103" t="str">
        <v>Silver</v>
      </c>
      <c r="K103" t="str">
        <v>Black</v>
      </c>
      <c r="L103" t="str">
        <v>None reported</v>
      </c>
      <c r="M103">
        <v>0</v>
      </c>
      <c r="N103" t="str">
        <v>Yes</v>
      </c>
      <c r="O103" t="str">
        <v>$25,000</v>
      </c>
      <c r="P103">
        <v>21500</v>
      </c>
      <c r="Q103">
        <v>25000</v>
      </c>
      <c r="R103">
        <v>355</v>
      </c>
      <c r="S103">
        <v>5.3</v>
      </c>
      <c r="T103">
        <v>0</v>
      </c>
    </row>
    <row r="104" spans="1:20" x14ac:dyDescent="0.25">
      <c r="A104" t="str">
        <v>Chevrolet</v>
      </c>
      <c r="B104" t="str">
        <v>Cruze LT</v>
      </c>
      <c r="C104">
        <v>2012</v>
      </c>
      <c r="D104">
        <v>312211.96000000002</v>
      </c>
      <c r="E104">
        <v>194000</v>
      </c>
      <c r="F104" t="str">
        <v>194,000 mi.</v>
      </c>
      <c r="G104" t="str">
        <v>Gasoline</v>
      </c>
      <c r="H104" t="str">
        <v>138.0HP 1.4L 4 Cylinder Engine Gasoline Fuel</v>
      </c>
      <c r="I104" t="str">
        <v>6-Speed A/T</v>
      </c>
      <c r="J104" t="str">
        <v>Gray</v>
      </c>
      <c r="K104" t="str">
        <v>White</v>
      </c>
      <c r="L104" t="str">
        <v>At least 1 accident or damage reported</v>
      </c>
      <c r="M104">
        <v>1</v>
      </c>
      <c r="N104" t="str">
        <v>Yes</v>
      </c>
      <c r="O104" t="str">
        <v>$4,900</v>
      </c>
      <c r="P104">
        <v>4214</v>
      </c>
      <c r="Q104">
        <v>4900</v>
      </c>
      <c r="R104">
        <v>138</v>
      </c>
      <c r="S104">
        <v>1.4</v>
      </c>
      <c r="T104">
        <v>0</v>
      </c>
    </row>
    <row r="105" spans="1:20" x14ac:dyDescent="0.25">
      <c r="A105" t="str">
        <v>Chevrolet</v>
      </c>
      <c r="B105" t="str">
        <v>Suburban LT</v>
      </c>
      <c r="C105">
        <v>2017</v>
      </c>
      <c r="D105">
        <v>159144.41391999999</v>
      </c>
      <c r="E105">
        <v>98888</v>
      </c>
      <c r="F105" t="str">
        <v>98,888 mi.</v>
      </c>
      <c r="G105" t="str">
        <v>Gasoline</v>
      </c>
      <c r="H105" t="str">
        <v>6.0L 8 Cylinder Engine Gasoline Fuel</v>
      </c>
      <c r="I105" t="str">
        <v>A/T</v>
      </c>
      <c r="J105" t="str">
        <v>White</v>
      </c>
      <c r="K105" t="str">
        <v>Black</v>
      </c>
      <c r="L105" t="str">
        <v>At least 1 accident or damage reported</v>
      </c>
      <c r="M105">
        <v>1</v>
      </c>
      <c r="N105" t="str">
        <v>Yes</v>
      </c>
      <c r="O105" t="str">
        <v>$29,000</v>
      </c>
      <c r="P105">
        <v>24940</v>
      </c>
      <c r="Q105">
        <v>29000</v>
      </c>
      <c r="R105" t="e">
        <v>#VALUE!</v>
      </c>
      <c r="S105" t="e">
        <v>#VALUE!</v>
      </c>
      <c r="T105">
        <v>0</v>
      </c>
    </row>
    <row r="106" spans="1:20" x14ac:dyDescent="0.25">
      <c r="A106" t="str">
        <v>Chevrolet</v>
      </c>
      <c r="B106" t="str">
        <v>Trailblazer RS</v>
      </c>
      <c r="C106">
        <v>2022</v>
      </c>
      <c r="D106">
        <v>68363.153860000006</v>
      </c>
      <c r="E106">
        <v>42479</v>
      </c>
      <c r="F106" t="str">
        <v>42,479 mi.</v>
      </c>
      <c r="G106" t="str">
        <v>Gasoline</v>
      </c>
      <c r="H106" t="str">
        <v>1.3L I3 12V GDI DOHC Turbo</v>
      </c>
      <c r="I106" t="str">
        <v>9-Speed Automatic</v>
      </c>
      <c r="J106" t="str">
        <v>Mosaic Black Metallic</v>
      </c>
      <c r="K106" t="str">
        <v>Jet Black</v>
      </c>
      <c r="L106" t="str">
        <v>None reported</v>
      </c>
      <c r="M106">
        <v>0</v>
      </c>
      <c r="N106" t="str">
        <v>Yes</v>
      </c>
      <c r="O106" t="str">
        <v>$28,495</v>
      </c>
      <c r="P106">
        <v>24505.7</v>
      </c>
      <c r="Q106">
        <v>28495</v>
      </c>
      <c r="R106" t="e">
        <v>#VALUE!</v>
      </c>
      <c r="S106" t="e">
        <v>#VALUE!</v>
      </c>
      <c r="T106">
        <v>0</v>
      </c>
    </row>
    <row r="107" spans="1:20" x14ac:dyDescent="0.25">
      <c r="A107" t="str">
        <v>Chevrolet</v>
      </c>
      <c r="B107" t="str">
        <v>Corvette Stingray w/3LT</v>
      </c>
      <c r="C107">
        <v>2021</v>
      </c>
      <c r="D107">
        <v>19312.079999999998</v>
      </c>
      <c r="E107">
        <v>12000</v>
      </c>
      <c r="F107" t="str">
        <v>12,000 mi.</v>
      </c>
      <c r="G107" t="str">
        <v>Gasoline</v>
      </c>
      <c r="H107" t="str">
        <v>490.0HP 6.2L 8 Cylinder Engine Gasoline Fuel</v>
      </c>
      <c r="I107" t="str">
        <v>A/T</v>
      </c>
      <c r="J107" t="str">
        <v>Blue</v>
      </c>
      <c r="K107" t="str">
        <v>Black</v>
      </c>
      <c r="L107" t="str">
        <v>At least 1 accident or damage reported</v>
      </c>
      <c r="M107">
        <v>1</v>
      </c>
      <c r="N107" t="str">
        <v>Yes</v>
      </c>
      <c r="O107" t="str">
        <v>$99,900</v>
      </c>
      <c r="P107">
        <v>85914</v>
      </c>
      <c r="Q107">
        <v>99900</v>
      </c>
      <c r="R107">
        <v>490</v>
      </c>
      <c r="S107">
        <v>6.2</v>
      </c>
      <c r="T107">
        <v>0</v>
      </c>
    </row>
    <row r="108" spans="1:20" x14ac:dyDescent="0.25">
      <c r="A108" t="str">
        <v>Chevrolet</v>
      </c>
      <c r="B108" t="str">
        <v>Avalanche 1500 LTZ</v>
      </c>
      <c r="C108">
        <v>2007</v>
      </c>
      <c r="D108">
        <v>120900.05816</v>
      </c>
      <c r="E108">
        <v>75124</v>
      </c>
      <c r="F108" t="str">
        <v>75,124 mi.</v>
      </c>
      <c r="G108" t="str">
        <v>E85 Flex Fuel</v>
      </c>
      <c r="H108" t="str">
        <v>310.0HP 5.3L 8 Cylinder Engine Flex Fuel Capability</v>
      </c>
      <c r="I108" t="str">
        <v>A/T</v>
      </c>
      <c r="J108" t="str">
        <v>Red</v>
      </c>
      <c r="K108" t="str">
        <v>Gray</v>
      </c>
      <c r="L108" t="str">
        <v>None reported</v>
      </c>
      <c r="M108">
        <v>0</v>
      </c>
      <c r="N108" t="str">
        <v>Yes</v>
      </c>
      <c r="O108" t="str">
        <v>$16,499</v>
      </c>
      <c r="P108">
        <v>14189.14</v>
      </c>
      <c r="Q108">
        <v>16499</v>
      </c>
      <c r="R108">
        <v>310</v>
      </c>
      <c r="S108">
        <v>5.3</v>
      </c>
      <c r="T108">
        <v>0</v>
      </c>
    </row>
    <row r="109" spans="1:20" x14ac:dyDescent="0.25">
      <c r="A109" t="str">
        <v>Chevrolet</v>
      </c>
      <c r="B109" t="str">
        <v>Corvette Grand Sport</v>
      </c>
      <c r="C109">
        <v>2013</v>
      </c>
      <c r="D109">
        <v>24944.77</v>
      </c>
      <c r="E109">
        <v>15500</v>
      </c>
      <c r="F109" t="str">
        <v>15,500 mi.</v>
      </c>
      <c r="G109" t="str">
        <v>Gasoline</v>
      </c>
      <c r="H109" t="str">
        <v>430.0HP 6.2L 8 Cylinder Engine Gasoline Fuel</v>
      </c>
      <c r="I109" t="str">
        <v>Transmission w/Dual Shift Mode</v>
      </c>
      <c r="J109" t="str">
        <v>White</v>
      </c>
      <c r="K109" t="str">
        <v>Blue</v>
      </c>
      <c r="L109" t="str">
        <v>None reported</v>
      </c>
      <c r="M109">
        <v>0</v>
      </c>
      <c r="N109" t="str">
        <v>Yes</v>
      </c>
      <c r="O109" t="str">
        <v>$45,000</v>
      </c>
      <c r="P109">
        <v>38700</v>
      </c>
      <c r="Q109">
        <v>45000</v>
      </c>
      <c r="R109">
        <v>430</v>
      </c>
      <c r="S109">
        <v>6.2</v>
      </c>
      <c r="T109">
        <v>0</v>
      </c>
    </row>
    <row r="110" spans="1:20" x14ac:dyDescent="0.25">
      <c r="A110" t="str">
        <v>Chevrolet</v>
      </c>
      <c r="B110" t="str">
        <v>Corvette Base</v>
      </c>
      <c r="C110">
        <v>2008</v>
      </c>
      <c r="D110">
        <v>128747.2</v>
      </c>
      <c r="E110">
        <v>80000</v>
      </c>
      <c r="F110" t="str">
        <v>80,000 mi.</v>
      </c>
      <c r="G110" t="str">
        <v>Gasoline</v>
      </c>
      <c r="H110" t="str">
        <v>430.0HP 6.2L 8 Cylinder Engine Gasoline Fuel</v>
      </c>
      <c r="I110" t="str">
        <v>6-Speed A/T</v>
      </c>
      <c r="J110" t="str">
        <v>Red</v>
      </c>
      <c r="K110" t="str">
        <v>Beige</v>
      </c>
      <c r="L110" t="str">
        <v>None reported</v>
      </c>
      <c r="M110">
        <v>0</v>
      </c>
      <c r="N110" t="str">
        <v>Yes</v>
      </c>
      <c r="O110" t="str">
        <v>$31,000</v>
      </c>
      <c r="P110">
        <v>26660</v>
      </c>
      <c r="Q110">
        <v>31000</v>
      </c>
      <c r="R110">
        <v>430</v>
      </c>
      <c r="S110">
        <v>6.2</v>
      </c>
      <c r="T110">
        <v>0</v>
      </c>
    </row>
    <row r="111" spans="1:20" x14ac:dyDescent="0.25">
      <c r="A111" t="str">
        <v>Chevrolet</v>
      </c>
      <c r="B111" t="str">
        <v>Corvette Stingray w/1LT</v>
      </c>
      <c r="C111">
        <v>2022</v>
      </c>
      <c r="D111">
        <v>9977.9079999999994</v>
      </c>
      <c r="E111">
        <v>6200</v>
      </c>
      <c r="F111" t="str">
        <v>6,200 mi.</v>
      </c>
      <c r="G111" t="str">
        <v>Gasoline</v>
      </c>
      <c r="H111" t="str">
        <v>490.0HP 6.2L 8 Cylinder Engine Gasoline Fuel</v>
      </c>
      <c r="I111" t="str">
        <v>Transmission w/Dual Shift Mode</v>
      </c>
      <c r="J111" t="str">
        <v>Brown</v>
      </c>
      <c r="K111" t="str">
        <v>Black</v>
      </c>
      <c r="L111" t="str">
        <v>None reported</v>
      </c>
      <c r="M111">
        <v>0</v>
      </c>
      <c r="N111" t="str">
        <v>Yes</v>
      </c>
      <c r="O111" t="str">
        <v>$99,999</v>
      </c>
      <c r="P111">
        <v>85999.14</v>
      </c>
      <c r="Q111">
        <v>99999</v>
      </c>
      <c r="R111">
        <v>490</v>
      </c>
      <c r="S111">
        <v>6.2</v>
      </c>
      <c r="T111">
        <v>0</v>
      </c>
    </row>
    <row r="112" spans="1:20" x14ac:dyDescent="0.25">
      <c r="A112" t="str">
        <v>Chevrolet</v>
      </c>
      <c r="B112" t="str">
        <v>Cruze LT</v>
      </c>
      <c r="C112">
        <v>2012</v>
      </c>
      <c r="D112">
        <v>238789.04118</v>
      </c>
      <c r="E112">
        <v>148377</v>
      </c>
      <c r="F112" t="str">
        <v>148,377 mi.</v>
      </c>
      <c r="G112" t="str">
        <v>Gasoline</v>
      </c>
      <c r="H112" t="str">
        <v>138.0HP 1.4L 4 Cylinder Engine Gasoline Fuel</v>
      </c>
      <c r="I112" t="str">
        <v>6-Speed A/T</v>
      </c>
      <c r="J112" t="str">
        <v>Blue</v>
      </c>
      <c r="K112" t="str">
        <v>Black</v>
      </c>
      <c r="L112">
        <v>0</v>
      </c>
      <c r="M112">
        <v>0</v>
      </c>
      <c r="N112">
        <v>0</v>
      </c>
      <c r="O112" t="str">
        <v>$5,500</v>
      </c>
      <c r="P112">
        <v>4730</v>
      </c>
      <c r="Q112">
        <v>5500</v>
      </c>
      <c r="R112">
        <v>138</v>
      </c>
      <c r="S112">
        <v>1.4</v>
      </c>
      <c r="T112">
        <v>0</v>
      </c>
    </row>
    <row r="113" spans="1:20" x14ac:dyDescent="0.25">
      <c r="A113" t="str">
        <v>Chevrolet</v>
      </c>
      <c r="B113" t="str">
        <v>Tahoe LTZ</v>
      </c>
      <c r="C113">
        <v>2015</v>
      </c>
      <c r="D113">
        <v>198753.49</v>
      </c>
      <c r="E113">
        <v>123500</v>
      </c>
      <c r="F113" t="str">
        <v>123,500 mi.</v>
      </c>
      <c r="G113" t="str">
        <v>Gasoline</v>
      </c>
      <c r="H113" t="str">
        <v>355.0HP 5.3L 8 Cylinder Engine Gasoline Fuel</v>
      </c>
      <c r="I113" t="str">
        <v>6-Speed A/T</v>
      </c>
      <c r="J113" t="str">
        <v>White</v>
      </c>
      <c r="K113" t="str">
        <v>Brown</v>
      </c>
      <c r="L113" t="str">
        <v>None reported</v>
      </c>
      <c r="M113">
        <v>0</v>
      </c>
      <c r="N113" t="str">
        <v>Yes</v>
      </c>
      <c r="O113" t="str">
        <v>$25,650</v>
      </c>
      <c r="P113">
        <v>22059</v>
      </c>
      <c r="Q113">
        <v>25650</v>
      </c>
      <c r="R113">
        <v>355</v>
      </c>
      <c r="S113">
        <v>5.3</v>
      </c>
      <c r="T113">
        <v>0</v>
      </c>
    </row>
    <row r="114" spans="1:20" x14ac:dyDescent="0.25">
      <c r="A114" t="str">
        <v>Chevrolet</v>
      </c>
      <c r="B114" t="str">
        <v>Corvette Base</v>
      </c>
      <c r="C114">
        <v>2003</v>
      </c>
      <c r="D114">
        <v>233354.3</v>
      </c>
      <c r="E114">
        <v>145000</v>
      </c>
      <c r="F114" t="str">
        <v>145,000 mi.</v>
      </c>
      <c r="G114" t="str">
        <v>Gasoline</v>
      </c>
      <c r="H114" t="str">
        <v>350.0HP 5.7L 8 Cylinder Engine Gasoline Fuel</v>
      </c>
      <c r="I114" t="str">
        <v>A/T</v>
      </c>
      <c r="J114" t="str">
        <v>Blue</v>
      </c>
      <c r="K114" t="str">
        <v>Black</v>
      </c>
      <c r="L114" t="str">
        <v>None reported</v>
      </c>
      <c r="M114">
        <v>0</v>
      </c>
      <c r="N114" t="str">
        <v>Yes</v>
      </c>
      <c r="O114" t="str">
        <v>$22,000</v>
      </c>
      <c r="P114">
        <v>18920</v>
      </c>
      <c r="Q114">
        <v>22000</v>
      </c>
      <c r="R114">
        <v>350</v>
      </c>
      <c r="S114">
        <v>5.7</v>
      </c>
      <c r="T114">
        <v>0</v>
      </c>
    </row>
    <row r="115" spans="1:20" x14ac:dyDescent="0.25">
      <c r="A115" t="str">
        <v>Chevrolet</v>
      </c>
      <c r="B115" t="str">
        <v>Silverado 1500 LT</v>
      </c>
      <c r="C115">
        <v>2019</v>
      </c>
      <c r="D115">
        <v>85991.864220000003</v>
      </c>
      <c r="E115">
        <v>53433</v>
      </c>
      <c r="F115" t="str">
        <v>53,433 mi.</v>
      </c>
      <c r="G115" t="str">
        <v>Gasoline</v>
      </c>
      <c r="H115" t="str">
        <v>355.0HP 5.3L 8 Cylinder Engine Gasoline Fuel</v>
      </c>
      <c r="I115" t="str">
        <v>A/T</v>
      </c>
      <c r="J115" t="str">
        <v>Blue</v>
      </c>
      <c r="K115" t="str">
        <v>Gray</v>
      </c>
      <c r="L115" t="str">
        <v>None reported</v>
      </c>
      <c r="M115">
        <v>0</v>
      </c>
      <c r="N115" t="str">
        <v>Yes</v>
      </c>
      <c r="O115" t="str">
        <v>$36,950</v>
      </c>
      <c r="P115">
        <v>31777</v>
      </c>
      <c r="Q115">
        <v>36950</v>
      </c>
      <c r="R115">
        <v>355</v>
      </c>
      <c r="S115">
        <v>5.3</v>
      </c>
      <c r="T115">
        <v>0</v>
      </c>
    </row>
    <row r="116" spans="1:20" x14ac:dyDescent="0.25">
      <c r="A116" t="str">
        <v>Chevrolet</v>
      </c>
      <c r="B116" t="str">
        <v>Camaro 1LT</v>
      </c>
      <c r="C116">
        <v>2017</v>
      </c>
      <c r="D116">
        <v>119091.16</v>
      </c>
      <c r="E116">
        <v>74000</v>
      </c>
      <c r="F116" t="str">
        <v>74,000 mi.</v>
      </c>
      <c r="G116" t="str">
        <v>Gasoline</v>
      </c>
      <c r="H116" t="str">
        <v>275.0HP 2.0L 4 Cylinder Engine Gasoline Fuel</v>
      </c>
      <c r="I116" t="str">
        <v>A/T</v>
      </c>
      <c r="J116" t="str">
        <v>Yellow</v>
      </c>
      <c r="K116" t="str">
        <v>Black</v>
      </c>
      <c r="L116" t="str">
        <v>None reported</v>
      </c>
      <c r="M116">
        <v>0</v>
      </c>
      <c r="N116" t="str">
        <v>Yes</v>
      </c>
      <c r="O116" t="str">
        <v>$19,800</v>
      </c>
      <c r="P116">
        <v>17028</v>
      </c>
      <c r="Q116">
        <v>19800</v>
      </c>
      <c r="R116">
        <v>275</v>
      </c>
      <c r="S116">
        <v>2</v>
      </c>
      <c r="T116">
        <v>0</v>
      </c>
    </row>
    <row r="117" spans="1:20" x14ac:dyDescent="0.25">
      <c r="A117" t="str">
        <v>Chevrolet</v>
      </c>
      <c r="B117" t="str">
        <v>Silverado 1500 1LZ</v>
      </c>
      <c r="C117">
        <v>2014</v>
      </c>
      <c r="D117">
        <v>178789.62729999999</v>
      </c>
      <c r="E117">
        <v>111095</v>
      </c>
      <c r="F117" t="str">
        <v>111,095 mi.</v>
      </c>
      <c r="G117" t="str">
        <v>E85 Flex Fuel</v>
      </c>
      <c r="H117" t="str">
        <v>355.0HP 5.3L 8 Cylinder Engine Flex Fuel Capability</v>
      </c>
      <c r="I117" t="str">
        <v>6-Speed A/T</v>
      </c>
      <c r="J117" t="str">
        <v>White</v>
      </c>
      <c r="K117" t="str">
        <v>Black</v>
      </c>
      <c r="L117" t="str">
        <v>At least 1 accident or damage reported</v>
      </c>
      <c r="M117">
        <v>1</v>
      </c>
      <c r="N117" t="str">
        <v>Yes</v>
      </c>
      <c r="O117" t="str">
        <v>$26,000</v>
      </c>
      <c r="P117">
        <v>22360</v>
      </c>
      <c r="Q117">
        <v>26000</v>
      </c>
      <c r="R117">
        <v>355</v>
      </c>
      <c r="S117">
        <v>5.3</v>
      </c>
      <c r="T117">
        <v>0</v>
      </c>
    </row>
    <row r="118" spans="1:20" x14ac:dyDescent="0.25">
      <c r="A118" t="str">
        <v>Chevrolet</v>
      </c>
      <c r="B118" t="str">
        <v>Camaro Base</v>
      </c>
      <c r="C118">
        <v>2002</v>
      </c>
      <c r="D118">
        <v>143231.26</v>
      </c>
      <c r="E118">
        <v>89000</v>
      </c>
      <c r="F118" t="str">
        <v>89,000 mi.</v>
      </c>
      <c r="G118" t="str">
        <v>Gasoline</v>
      </c>
      <c r="H118" t="str">
        <v>200.0HP 3.8L V6 Cylinder Engine Gasoline Fuel</v>
      </c>
      <c r="I118" t="str">
        <v>A/T</v>
      </c>
      <c r="J118" t="str">
        <v>Silver</v>
      </c>
      <c r="K118" t="str">
        <v>Black</v>
      </c>
      <c r="L118" t="str">
        <v>None reported</v>
      </c>
      <c r="M118">
        <v>0</v>
      </c>
      <c r="N118" t="str">
        <v>Yes</v>
      </c>
      <c r="O118" t="str">
        <v>$10,400</v>
      </c>
      <c r="P118">
        <v>8944</v>
      </c>
      <c r="Q118">
        <v>10400</v>
      </c>
      <c r="R118">
        <v>200</v>
      </c>
      <c r="S118">
        <v>3.8</v>
      </c>
      <c r="T118">
        <v>0</v>
      </c>
    </row>
    <row r="119" spans="1:20" x14ac:dyDescent="0.25">
      <c r="A119" t="str">
        <v>Chevrolet</v>
      </c>
      <c r="B119" t="str">
        <v>Camaro 2LT</v>
      </c>
      <c r="C119">
        <v>2017</v>
      </c>
      <c r="D119">
        <v>38624.159999999996</v>
      </c>
      <c r="E119">
        <v>24000</v>
      </c>
      <c r="F119" t="str">
        <v>24,000 mi.</v>
      </c>
      <c r="G119" t="str">
        <v>Gasoline</v>
      </c>
      <c r="H119" t="str">
        <v>335.0HP 3.6L V6 Cylinder Engine Gasoline Fuel</v>
      </c>
      <c r="I119" t="str">
        <v>6-Speed M/T</v>
      </c>
      <c r="J119" t="str">
        <v>Yellow</v>
      </c>
      <c r="K119" t="str">
        <v>Black</v>
      </c>
      <c r="L119" t="str">
        <v>None reported</v>
      </c>
      <c r="M119">
        <v>0</v>
      </c>
      <c r="N119" t="str">
        <v>Yes</v>
      </c>
      <c r="O119" t="str">
        <v>$32,000</v>
      </c>
      <c r="P119">
        <v>27520</v>
      </c>
      <c r="Q119">
        <v>32000</v>
      </c>
      <c r="R119">
        <v>335</v>
      </c>
      <c r="S119">
        <v>3.6</v>
      </c>
      <c r="T119">
        <v>0</v>
      </c>
    </row>
    <row r="120" spans="1:20" x14ac:dyDescent="0.25">
      <c r="A120" t="str">
        <v>Chevrolet</v>
      </c>
      <c r="B120" t="str">
        <v>Silverado 2500 H/D</v>
      </c>
      <c r="C120">
        <v>2001</v>
      </c>
      <c r="D120">
        <v>268759.77999999997</v>
      </c>
      <c r="E120">
        <v>167000</v>
      </c>
      <c r="F120" t="str">
        <v>167,000 mi.</v>
      </c>
      <c r="G120" t="str">
        <v>Gasoline</v>
      </c>
      <c r="H120" t="str">
        <v>300.0HP 6.0L 8 Cylinder Engine Gasoline Fuel</v>
      </c>
      <c r="I120" t="str">
        <v>4-Speed A/T</v>
      </c>
      <c r="J120" t="str">
        <v>White</v>
      </c>
      <c r="K120" t="str">
        <v>Gray</v>
      </c>
      <c r="L120" t="str">
        <v>At least 1 accident or damage reported</v>
      </c>
      <c r="M120">
        <v>1</v>
      </c>
      <c r="N120" t="str">
        <v>Yes</v>
      </c>
      <c r="O120" t="str">
        <v>$6,500</v>
      </c>
      <c r="P120">
        <v>5590</v>
      </c>
      <c r="Q120">
        <v>6500</v>
      </c>
      <c r="R120">
        <v>300</v>
      </c>
      <c r="S120">
        <v>6</v>
      </c>
      <c r="T120">
        <v>0</v>
      </c>
    </row>
    <row r="121" spans="1:20" x14ac:dyDescent="0.25">
      <c r="A121" t="str">
        <v>Chevrolet</v>
      </c>
      <c r="B121" t="str">
        <v>Suburban 1500 LT</v>
      </c>
      <c r="C121">
        <v>2015</v>
      </c>
      <c r="D121">
        <v>247516.492</v>
      </c>
      <c r="E121">
        <v>153800</v>
      </c>
      <c r="F121" t="str">
        <v>153,800 mi.</v>
      </c>
      <c r="G121" t="str">
        <v>E85 Flex Fuel</v>
      </c>
      <c r="H121" t="str">
        <v>355.0HP 5.3L 8 Cylinder Engine Flex Fuel Capability</v>
      </c>
      <c r="I121" t="str">
        <v>6-Speed A/T</v>
      </c>
      <c r="J121" t="str">
        <v>Silver</v>
      </c>
      <c r="K121" t="str">
        <v>Black</v>
      </c>
      <c r="L121" t="str">
        <v>At least 1 accident or damage reported</v>
      </c>
      <c r="M121">
        <v>1</v>
      </c>
      <c r="N121" t="str">
        <v>Yes</v>
      </c>
      <c r="O121" t="str">
        <v>$23,000</v>
      </c>
      <c r="P121">
        <v>19780</v>
      </c>
      <c r="Q121">
        <v>23000</v>
      </c>
      <c r="R121">
        <v>355</v>
      </c>
      <c r="S121">
        <v>5.3</v>
      </c>
      <c r="T121">
        <v>0</v>
      </c>
    </row>
    <row r="122" spans="1:20" x14ac:dyDescent="0.25">
      <c r="A122" t="str">
        <v>Chevrolet</v>
      </c>
      <c r="B122" t="str">
        <v>Traverse Premier</v>
      </c>
      <c r="C122">
        <v>2023</v>
      </c>
      <c r="D122">
        <v>18999.868040000001</v>
      </c>
      <c r="E122">
        <v>11806</v>
      </c>
      <c r="F122" t="str">
        <v>11,806 mi.</v>
      </c>
      <c r="G122" t="str">
        <v>Gasoline</v>
      </c>
      <c r="H122" t="str">
        <v>310.0HP 3.6L V6 Cylinder Engine Gasoline Fuel</v>
      </c>
      <c r="I122" t="str">
        <v>9-Speed A/T</v>
      </c>
      <c r="J122" t="str">
        <v>White</v>
      </c>
      <c r="K122" t="str">
        <v>Black</v>
      </c>
      <c r="L122" t="str">
        <v>None reported</v>
      </c>
      <c r="M122">
        <v>0</v>
      </c>
      <c r="N122" t="str">
        <v>Yes</v>
      </c>
      <c r="O122" t="str">
        <v>$47,000</v>
      </c>
      <c r="P122">
        <v>40420</v>
      </c>
      <c r="Q122">
        <v>47000</v>
      </c>
      <c r="R122">
        <v>310</v>
      </c>
      <c r="S122">
        <v>3.6</v>
      </c>
      <c r="T122">
        <v>0</v>
      </c>
    </row>
    <row r="123" spans="1:20" x14ac:dyDescent="0.25">
      <c r="A123" t="str">
        <v>Chevrolet</v>
      </c>
      <c r="B123" t="str">
        <v>Silverado 1500 Limited LT Trail Boss</v>
      </c>
      <c r="C123">
        <v>2022</v>
      </c>
      <c r="D123">
        <v>7649.1930199999997</v>
      </c>
      <c r="E123">
        <v>4753</v>
      </c>
      <c r="F123" t="str">
        <v>4,753 mi.</v>
      </c>
      <c r="G123" t="str">
        <v>Gasoline</v>
      </c>
      <c r="H123" t="str">
        <v>355.0HP 5.3L 8 Cylinder Engine Gasoline Fuel</v>
      </c>
      <c r="I123" t="str">
        <v>10-Speed A/T</v>
      </c>
      <c r="J123" t="str">
        <v>White</v>
      </c>
      <c r="K123" t="str">
        <v>Black</v>
      </c>
      <c r="L123" t="str">
        <v>None reported</v>
      </c>
      <c r="M123">
        <v>0</v>
      </c>
      <c r="N123" t="str">
        <v>Yes</v>
      </c>
      <c r="O123" t="str">
        <v>$57,000</v>
      </c>
      <c r="P123">
        <v>49020</v>
      </c>
      <c r="Q123">
        <v>57000</v>
      </c>
      <c r="R123">
        <v>355</v>
      </c>
      <c r="S123">
        <v>5.3</v>
      </c>
      <c r="T123">
        <v>0</v>
      </c>
    </row>
    <row r="124" spans="1:20" x14ac:dyDescent="0.25">
      <c r="A124" t="str">
        <v>Chevrolet</v>
      </c>
      <c r="B124" t="str">
        <v>Camaro 1SS</v>
      </c>
      <c r="C124">
        <v>2021</v>
      </c>
      <c r="D124">
        <v>24140.1</v>
      </c>
      <c r="E124">
        <v>15000</v>
      </c>
      <c r="F124" t="str">
        <v>15,000 mi.</v>
      </c>
      <c r="G124" t="str">
        <v>Gasoline</v>
      </c>
      <c r="H124" t="str">
        <v>455.0HP 6.2L 8 Cylinder Engine Gasoline Fuel</v>
      </c>
      <c r="I124" t="str">
        <v>6-Speed M/T</v>
      </c>
      <c r="J124" t="str">
        <v>Blue</v>
      </c>
      <c r="K124" t="str">
        <v>Gray</v>
      </c>
      <c r="L124" t="str">
        <v>None reported</v>
      </c>
      <c r="M124">
        <v>0</v>
      </c>
      <c r="N124" t="str">
        <v>Yes</v>
      </c>
      <c r="O124" t="str">
        <v>$43,500</v>
      </c>
      <c r="P124">
        <v>37410</v>
      </c>
      <c r="Q124">
        <v>43500</v>
      </c>
      <c r="R124">
        <v>455</v>
      </c>
      <c r="S124">
        <v>6.2</v>
      </c>
      <c r="T124">
        <v>0</v>
      </c>
    </row>
    <row r="125" spans="1:20" x14ac:dyDescent="0.25">
      <c r="A125" t="str">
        <v>Chevrolet</v>
      </c>
      <c r="B125" t="str">
        <v>Tahoe Base</v>
      </c>
      <c r="C125">
        <v>1997</v>
      </c>
      <c r="D125">
        <v>368538.86</v>
      </c>
      <c r="E125">
        <v>229000</v>
      </c>
      <c r="F125" t="str">
        <v>229,000 mi.</v>
      </c>
      <c r="G125" t="str">
        <v>Diesel</v>
      </c>
      <c r="H125" t="str">
        <v>180.0HP 6.5L 8 Cylinder Engine Diesel Fuel</v>
      </c>
      <c r="I125" t="str">
        <v>A/T</v>
      </c>
      <c r="J125" t="str">
        <v>Green</v>
      </c>
      <c r="K125" t="str">
        <v>Beige</v>
      </c>
      <c r="L125" t="str">
        <v>At least 1 accident or damage reported</v>
      </c>
      <c r="M125">
        <v>1</v>
      </c>
      <c r="N125" t="str">
        <v>Yes</v>
      </c>
      <c r="O125" t="str">
        <v>$19,500</v>
      </c>
      <c r="P125">
        <v>16770</v>
      </c>
      <c r="Q125">
        <v>19500</v>
      </c>
      <c r="R125">
        <v>180</v>
      </c>
      <c r="S125">
        <v>6.5</v>
      </c>
      <c r="T125">
        <v>0</v>
      </c>
    </row>
    <row r="126" spans="1:20" x14ac:dyDescent="0.25">
      <c r="A126" t="str">
        <v>Chevrolet</v>
      </c>
      <c r="B126" t="str">
        <v>Suburban Premier</v>
      </c>
      <c r="C126">
        <v>2019</v>
      </c>
      <c r="D126">
        <v>170054.12977999999</v>
      </c>
      <c r="E126">
        <v>105667</v>
      </c>
      <c r="F126" t="str">
        <v>105,667 mi.</v>
      </c>
      <c r="G126" t="str">
        <v>Gasoline</v>
      </c>
      <c r="H126" t="str">
        <v>355.0HP 5.3L 8 Cylinder Engine Gasoline Fuel</v>
      </c>
      <c r="I126" t="str">
        <v>6-Speed A/T</v>
      </c>
      <c r="J126" t="str">
        <v>Black</v>
      </c>
      <c r="K126" t="str">
        <v>Beige</v>
      </c>
      <c r="L126" t="str">
        <v>None reported</v>
      </c>
      <c r="M126">
        <v>0</v>
      </c>
      <c r="N126" t="str">
        <v>Yes</v>
      </c>
      <c r="O126" t="str">
        <v>$39,000</v>
      </c>
      <c r="P126">
        <v>33540</v>
      </c>
      <c r="Q126">
        <v>39000</v>
      </c>
      <c r="R126">
        <v>355</v>
      </c>
      <c r="S126">
        <v>5.3</v>
      </c>
      <c r="T126">
        <v>0</v>
      </c>
    </row>
    <row r="127" spans="1:20" x14ac:dyDescent="0.25">
      <c r="A127" t="str">
        <v>Chevrolet</v>
      </c>
      <c r="B127" t="str">
        <v>Suburban Premier</v>
      </c>
      <c r="C127">
        <v>2019</v>
      </c>
      <c r="D127">
        <v>82620.296919999993</v>
      </c>
      <c r="E127">
        <v>51338</v>
      </c>
      <c r="F127" t="str">
        <v>51,338 mi.</v>
      </c>
      <c r="G127" t="str">
        <v>Gasoline</v>
      </c>
      <c r="H127" t="str">
        <v>355.0HP 5.3L 8 Cylinder Engine Gasoline Fuel</v>
      </c>
      <c r="I127" t="str">
        <v>6-Speed A/T</v>
      </c>
      <c r="J127" t="str">
        <v>White</v>
      </c>
      <c r="K127" t="str">
        <v>Black</v>
      </c>
      <c r="L127" t="str">
        <v>None reported</v>
      </c>
      <c r="M127">
        <v>0</v>
      </c>
      <c r="N127" t="str">
        <v>Yes</v>
      </c>
      <c r="O127" t="str">
        <v>$49,900</v>
      </c>
      <c r="P127">
        <v>42914</v>
      </c>
      <c r="Q127">
        <v>49900</v>
      </c>
      <c r="R127">
        <v>355</v>
      </c>
      <c r="S127">
        <v>5.3</v>
      </c>
      <c r="T127">
        <v>0</v>
      </c>
    </row>
    <row r="128" spans="1:20" x14ac:dyDescent="0.25">
      <c r="A128" t="str">
        <v>Chevrolet</v>
      </c>
      <c r="B128" t="str">
        <v>Corvette Stingray w/2LT</v>
      </c>
      <c r="C128">
        <v>2020</v>
      </c>
      <c r="D128">
        <v>20116.75</v>
      </c>
      <c r="E128">
        <v>12500</v>
      </c>
      <c r="F128" t="str">
        <v>12,500 mi.</v>
      </c>
      <c r="G128" t="str">
        <v>Gasoline</v>
      </c>
      <c r="H128" t="str">
        <v>490.0HP 6.2L 8 Cylinder Engine Gasoline Fuel</v>
      </c>
      <c r="I128" t="str">
        <v>Transmission w/Dual Shift Mode</v>
      </c>
      <c r="J128" t="str">
        <v>Yellow</v>
      </c>
      <c r="K128" t="str">
        <v>Black</v>
      </c>
      <c r="L128" t="str">
        <v>None reported</v>
      </c>
      <c r="M128">
        <v>0</v>
      </c>
      <c r="N128" t="str">
        <v>Yes</v>
      </c>
      <c r="O128" t="str">
        <v>$84,999</v>
      </c>
      <c r="P128">
        <v>73099.14</v>
      </c>
      <c r="Q128">
        <v>84999</v>
      </c>
      <c r="R128">
        <v>490</v>
      </c>
      <c r="S128">
        <v>6.2</v>
      </c>
      <c r="T128">
        <v>0</v>
      </c>
    </row>
    <row r="129" spans="1:20" x14ac:dyDescent="0.25">
      <c r="A129" t="str">
        <v>Chevrolet</v>
      </c>
      <c r="B129" t="str">
        <v>Corvette Stingray Z51</v>
      </c>
      <c r="C129">
        <v>2019</v>
      </c>
      <c r="D129">
        <v>11318.488219999999</v>
      </c>
      <c r="E129">
        <v>7033</v>
      </c>
      <c r="F129" t="str">
        <v>7,033 mi.</v>
      </c>
      <c r="G129" t="str">
        <v>Gasoline</v>
      </c>
      <c r="H129" t="str">
        <v>460.0HP 6.2L 8 Cylinder Engine Gasoline Fuel</v>
      </c>
      <c r="I129" t="str">
        <v>8-Speed A/T</v>
      </c>
      <c r="J129" t="str">
        <v>White</v>
      </c>
      <c r="K129" t="str">
        <v>Black</v>
      </c>
      <c r="L129" t="str">
        <v>None reported</v>
      </c>
      <c r="M129">
        <v>0</v>
      </c>
      <c r="N129" t="str">
        <v>Yes</v>
      </c>
      <c r="O129" t="str">
        <v>$63,900</v>
      </c>
      <c r="P129">
        <v>54954</v>
      </c>
      <c r="Q129">
        <v>63900</v>
      </c>
      <c r="R129">
        <v>460</v>
      </c>
      <c r="S129">
        <v>6.2</v>
      </c>
      <c r="T129">
        <v>0</v>
      </c>
    </row>
    <row r="130" spans="1:20" x14ac:dyDescent="0.25">
      <c r="A130" t="str">
        <v>Chevrolet</v>
      </c>
      <c r="B130" t="str">
        <v>Camaro 2SS</v>
      </c>
      <c r="C130">
        <v>2018</v>
      </c>
      <c r="D130">
        <v>68847.565199999997</v>
      </c>
      <c r="E130">
        <v>42780</v>
      </c>
      <c r="F130" t="str">
        <v>42,780 mi.</v>
      </c>
      <c r="G130" t="str">
        <v>Gasoline</v>
      </c>
      <c r="H130" t="str">
        <v>455.0HP 6.2L 8 Cylinder Engine Gasoline Fuel</v>
      </c>
      <c r="I130" t="str">
        <v>Transmission w/Dual Shift Mode</v>
      </c>
      <c r="J130" t="str">
        <v>Black</v>
      </c>
      <c r="K130" t="str">
        <v>Black</v>
      </c>
      <c r="L130" t="str">
        <v>At least 1 accident or damage reported</v>
      </c>
      <c r="M130">
        <v>1</v>
      </c>
      <c r="N130" t="str">
        <v>Yes</v>
      </c>
      <c r="O130" t="str">
        <v>$41,100</v>
      </c>
      <c r="P130">
        <v>35346</v>
      </c>
      <c r="Q130">
        <v>41100</v>
      </c>
      <c r="R130">
        <v>455</v>
      </c>
      <c r="S130">
        <v>6.2</v>
      </c>
      <c r="T130">
        <v>0</v>
      </c>
    </row>
    <row r="131" spans="1:20" x14ac:dyDescent="0.25">
      <c r="A131" t="str">
        <v>Chevrolet</v>
      </c>
      <c r="B131" t="str">
        <v>Bolt EV LT</v>
      </c>
      <c r="C131">
        <v>2020</v>
      </c>
      <c r="D131">
        <v>79964.885920000001</v>
      </c>
      <c r="E131">
        <v>49688</v>
      </c>
      <c r="F131" t="str">
        <v>49,688 mi.</v>
      </c>
      <c r="G131">
        <v>0</v>
      </c>
      <c r="H131" t="str">
        <v>200.0HP Electric Motor Electric Fuel System</v>
      </c>
      <c r="I131" t="str">
        <v>A/T</v>
      </c>
      <c r="J131" t="str">
        <v>Blue</v>
      </c>
      <c r="K131" t="str">
        <v>Gray</v>
      </c>
      <c r="L131" t="str">
        <v>None reported</v>
      </c>
      <c r="M131">
        <v>0</v>
      </c>
      <c r="N131" t="str">
        <v>Yes</v>
      </c>
      <c r="O131" t="str">
        <v>$24,900</v>
      </c>
      <c r="P131">
        <v>21414</v>
      </c>
      <c r="Q131">
        <v>24900</v>
      </c>
      <c r="R131">
        <v>200</v>
      </c>
      <c r="S131" t="e">
        <v>#VALUE!</v>
      </c>
      <c r="T131">
        <v>0</v>
      </c>
    </row>
    <row r="132" spans="1:20" x14ac:dyDescent="0.25">
      <c r="A132" t="str">
        <v>Chevrolet</v>
      </c>
      <c r="B132" t="str">
        <v>Silverado 1500 ZR2</v>
      </c>
      <c r="C132">
        <v>2022</v>
      </c>
      <c r="D132">
        <v>18663.51598</v>
      </c>
      <c r="E132">
        <v>11597</v>
      </c>
      <c r="F132" t="str">
        <v>11,597 mi.</v>
      </c>
      <c r="G132" t="str">
        <v>Gasoline</v>
      </c>
      <c r="H132" t="str">
        <v>6.2L V8 16V GDI OHV</v>
      </c>
      <c r="I132" t="str">
        <v>Automatic</v>
      </c>
      <c r="J132" t="str">
        <v>Silver Ice Metallic</v>
      </c>
      <c r="K132" t="str">
        <v>Jet Black</v>
      </c>
      <c r="L132" t="str">
        <v>None reported</v>
      </c>
      <c r="M132">
        <v>0</v>
      </c>
      <c r="N132">
        <v>0</v>
      </c>
      <c r="O132" t="str">
        <v>$68,590</v>
      </c>
      <c r="P132">
        <v>58987.4</v>
      </c>
      <c r="Q132">
        <v>68590</v>
      </c>
      <c r="R132" t="e">
        <v>#VALUE!</v>
      </c>
      <c r="S132" t="e">
        <v>#VALUE!</v>
      </c>
      <c r="T132">
        <v>0</v>
      </c>
    </row>
    <row r="133" spans="1:20" x14ac:dyDescent="0.25">
      <c r="A133" t="str">
        <v>Chevrolet</v>
      </c>
      <c r="B133" t="str">
        <v>Silverado 1500 LT</v>
      </c>
      <c r="C133">
        <v>2017</v>
      </c>
      <c r="D133">
        <v>94654.941439999995</v>
      </c>
      <c r="E133">
        <v>58816</v>
      </c>
      <c r="F133" t="str">
        <v>58,816 mi.</v>
      </c>
      <c r="G133" t="str">
        <v>Gasoline</v>
      </c>
      <c r="H133" t="str">
        <v>5.3L V8 16V GDI OHV</v>
      </c>
      <c r="I133" t="str">
        <v>6-Speed Electronically Controlled Automatic with O</v>
      </c>
      <c r="J133" t="str">
        <v>Black</v>
      </c>
      <c r="K133" t="str">
        <v>Jet Black</v>
      </c>
      <c r="L133" t="str">
        <v>None reported</v>
      </c>
      <c r="M133">
        <v>0</v>
      </c>
      <c r="N133">
        <v>0</v>
      </c>
      <c r="O133" t="str">
        <v>$36,590</v>
      </c>
      <c r="P133">
        <v>31467.399999999998</v>
      </c>
      <c r="Q133">
        <v>36590</v>
      </c>
      <c r="R133" t="e">
        <v>#VALUE!</v>
      </c>
      <c r="S133" t="e">
        <v>#VALUE!</v>
      </c>
      <c r="T133">
        <v>0</v>
      </c>
    </row>
    <row r="134" spans="1:20" x14ac:dyDescent="0.25">
      <c r="A134" t="str">
        <v>Chevrolet</v>
      </c>
      <c r="B134" t="str">
        <v>Camaro 2SS</v>
      </c>
      <c r="C134">
        <v>2018</v>
      </c>
      <c r="D134">
        <v>41842.839999999997</v>
      </c>
      <c r="E134">
        <v>26000</v>
      </c>
      <c r="F134" t="str">
        <v>26,000 mi.</v>
      </c>
      <c r="G134" t="str">
        <v>Gasoline</v>
      </c>
      <c r="H134" t="str">
        <v>455.0HP 6.2L 8 Cylinder Engine Gasoline Fuel</v>
      </c>
      <c r="I134" t="str">
        <v>8-Speed A/T</v>
      </c>
      <c r="J134" t="str">
        <v>White</v>
      </c>
      <c r="K134" t="str">
        <v>Black</v>
      </c>
      <c r="L134" t="str">
        <v>None reported</v>
      </c>
      <c r="M134">
        <v>0</v>
      </c>
      <c r="N134" t="str">
        <v>Yes</v>
      </c>
      <c r="O134" t="str">
        <v>$39,000</v>
      </c>
      <c r="P134">
        <v>33540</v>
      </c>
      <c r="Q134">
        <v>39000</v>
      </c>
      <c r="R134">
        <v>455</v>
      </c>
      <c r="S134">
        <v>6.2</v>
      </c>
      <c r="T134">
        <v>0</v>
      </c>
    </row>
    <row r="135" spans="1:20" x14ac:dyDescent="0.25">
      <c r="A135" t="str">
        <v>Chevrolet</v>
      </c>
      <c r="B135" t="str">
        <v>Avalanche 1500 LTZ</v>
      </c>
      <c r="C135">
        <v>2007</v>
      </c>
      <c r="D135">
        <v>207604.86</v>
      </c>
      <c r="E135">
        <v>129000</v>
      </c>
      <c r="F135" t="str">
        <v>129,000 mi.</v>
      </c>
      <c r="G135" t="str">
        <v>Gasoline</v>
      </c>
      <c r="H135" t="str">
        <v>366.0HP 6.0L 8 Cylinder Engine Gasoline Fuel</v>
      </c>
      <c r="I135" t="str">
        <v>A/T</v>
      </c>
      <c r="J135" t="str">
        <v>White</v>
      </c>
      <c r="K135" t="str">
        <v>Beige</v>
      </c>
      <c r="L135" t="str">
        <v>None reported</v>
      </c>
      <c r="M135">
        <v>0</v>
      </c>
      <c r="N135" t="str">
        <v>Yes</v>
      </c>
      <c r="O135" t="str">
        <v>$17,950</v>
      </c>
      <c r="P135">
        <v>15437</v>
      </c>
      <c r="Q135">
        <v>17950</v>
      </c>
      <c r="R135">
        <v>366</v>
      </c>
      <c r="S135">
        <v>6</v>
      </c>
      <c r="T135">
        <v>0</v>
      </c>
    </row>
    <row r="136" spans="1:20" x14ac:dyDescent="0.25">
      <c r="A136" t="str">
        <v>Chevrolet</v>
      </c>
      <c r="B136" t="str">
        <v>Avalanche 1500 LT</v>
      </c>
      <c r="C136">
        <v>2007</v>
      </c>
      <c r="D136">
        <v>392678.96</v>
      </c>
      <c r="E136">
        <v>244000</v>
      </c>
      <c r="F136" t="str">
        <v>244,000 mi.</v>
      </c>
      <c r="G136" t="str">
        <v>E85 Flex Fuel</v>
      </c>
      <c r="H136" t="str">
        <v>320.0HP 5.3L 8 Cylinder Engine Flex Fuel Capability</v>
      </c>
      <c r="I136" t="str">
        <v>A/T</v>
      </c>
      <c r="J136" t="str">
        <v>Gray</v>
      </c>
      <c r="K136" t="str">
        <v>Gray</v>
      </c>
      <c r="L136" t="str">
        <v>None reported</v>
      </c>
      <c r="M136">
        <v>0</v>
      </c>
      <c r="N136" t="str">
        <v>Yes</v>
      </c>
      <c r="O136" t="str">
        <v>$16,900</v>
      </c>
      <c r="P136">
        <v>14534</v>
      </c>
      <c r="Q136">
        <v>16900</v>
      </c>
      <c r="R136">
        <v>320</v>
      </c>
      <c r="S136">
        <v>5.3</v>
      </c>
      <c r="T136">
        <v>0</v>
      </c>
    </row>
    <row r="137" spans="1:20" x14ac:dyDescent="0.25">
      <c r="A137" t="str">
        <v>Chevrolet</v>
      </c>
      <c r="B137" t="str">
        <v>Suburban LT</v>
      </c>
      <c r="C137">
        <v>2022</v>
      </c>
      <c r="D137">
        <v>60842.708039999998</v>
      </c>
      <c r="E137">
        <v>37806</v>
      </c>
      <c r="F137" t="str">
        <v>37,806 mi.</v>
      </c>
      <c r="G137" t="str">
        <v>Gasoline</v>
      </c>
      <c r="H137" t="str">
        <v>355.0HP 5.3L 8 Cylinder Engine Gasoline Fuel</v>
      </c>
      <c r="I137" t="str">
        <v>10-Speed A/T</v>
      </c>
      <c r="J137" t="str">
        <v>Black</v>
      </c>
      <c r="K137" t="str">
        <v>Black</v>
      </c>
      <c r="L137" t="str">
        <v>None reported</v>
      </c>
      <c r="M137">
        <v>0</v>
      </c>
      <c r="N137" t="str">
        <v>Yes</v>
      </c>
      <c r="O137" t="str">
        <v>$60,894</v>
      </c>
      <c r="P137">
        <v>52368.84</v>
      </c>
      <c r="Q137">
        <v>60894</v>
      </c>
      <c r="R137">
        <v>355</v>
      </c>
      <c r="S137">
        <v>5.3</v>
      </c>
      <c r="T137">
        <v>0</v>
      </c>
    </row>
    <row r="138" spans="1:20" x14ac:dyDescent="0.25">
      <c r="A138" t="str">
        <v>Chevrolet</v>
      </c>
      <c r="B138" t="str">
        <v>Camaro 2SS</v>
      </c>
      <c r="C138">
        <v>2012</v>
      </c>
      <c r="D138">
        <v>97115.622300000003</v>
      </c>
      <c r="E138">
        <v>60345</v>
      </c>
      <c r="F138" t="str">
        <v>60,345 mi.</v>
      </c>
      <c r="G138" t="str">
        <v>Gasoline</v>
      </c>
      <c r="H138" t="str">
        <v>400.0HP 6.2L 8 Cylinder Engine Gasoline Fuel</v>
      </c>
      <c r="I138" t="str">
        <v>6-Speed A/T</v>
      </c>
      <c r="J138" t="str">
        <v>Yellow</v>
      </c>
      <c r="K138" t="str">
        <v>Black</v>
      </c>
      <c r="L138" t="str">
        <v>None reported</v>
      </c>
      <c r="M138">
        <v>0</v>
      </c>
      <c r="N138" t="str">
        <v>Yes</v>
      </c>
      <c r="O138" t="str">
        <v>$26,950</v>
      </c>
      <c r="P138">
        <v>23177</v>
      </c>
      <c r="Q138">
        <v>26950</v>
      </c>
      <c r="R138">
        <v>400</v>
      </c>
      <c r="S138">
        <v>6.2</v>
      </c>
      <c r="T138">
        <v>0</v>
      </c>
    </row>
    <row r="139" spans="1:20" x14ac:dyDescent="0.25">
      <c r="A139" t="str">
        <v>Chevrolet</v>
      </c>
      <c r="B139" t="str">
        <v>Camaro 2SS</v>
      </c>
      <c r="C139">
        <v>2018</v>
      </c>
      <c r="D139">
        <v>13936.884400000001</v>
      </c>
      <c r="E139">
        <v>8660</v>
      </c>
      <c r="F139" t="str">
        <v>8,660 mi.</v>
      </c>
      <c r="G139" t="str">
        <v>Gasoline</v>
      </c>
      <c r="H139" t="str">
        <v>455.0HP 6.2L 8 Cylinder Engine Gasoline Fuel</v>
      </c>
      <c r="I139" t="str">
        <v>8-Speed A/T</v>
      </c>
      <c r="J139" t="str">
        <v>White</v>
      </c>
      <c r="K139" t="str">
        <v>Black</v>
      </c>
      <c r="L139" t="str">
        <v>None reported</v>
      </c>
      <c r="M139">
        <v>0</v>
      </c>
      <c r="N139" t="str">
        <v>Yes</v>
      </c>
      <c r="O139" t="str">
        <v>$45,000</v>
      </c>
      <c r="P139">
        <v>38700</v>
      </c>
      <c r="Q139">
        <v>45000</v>
      </c>
      <c r="R139">
        <v>455</v>
      </c>
      <c r="S139">
        <v>6.2</v>
      </c>
      <c r="T139">
        <v>0</v>
      </c>
    </row>
    <row r="140" spans="1:20" x14ac:dyDescent="0.25">
      <c r="A140" t="str">
        <v>Chevrolet</v>
      </c>
      <c r="B140" t="str">
        <v>Corvette Stingray w/3LT</v>
      </c>
      <c r="C140">
        <v>2023</v>
      </c>
      <c r="D140">
        <v>6759.2280000000001</v>
      </c>
      <c r="E140">
        <v>4200</v>
      </c>
      <c r="F140" t="str">
        <v>4,200 mi.</v>
      </c>
      <c r="G140" t="str">
        <v>Gasoline</v>
      </c>
      <c r="H140" t="str">
        <v>490.0HP 6.2L 8 Cylinder Engine Gasoline Fuel</v>
      </c>
      <c r="I140" t="str">
        <v>A/T</v>
      </c>
      <c r="J140" t="str">
        <v>White</v>
      </c>
      <c r="K140" t="str">
        <v>Black</v>
      </c>
      <c r="L140" t="str">
        <v>None reported</v>
      </c>
      <c r="M140">
        <v>0</v>
      </c>
      <c r="N140" t="str">
        <v>Yes</v>
      </c>
      <c r="O140" t="str">
        <v>$98,000</v>
      </c>
      <c r="P140">
        <v>84280</v>
      </c>
      <c r="Q140">
        <v>98000</v>
      </c>
      <c r="R140">
        <v>490</v>
      </c>
      <c r="S140">
        <v>6.2</v>
      </c>
      <c r="T140">
        <v>0</v>
      </c>
    </row>
    <row r="141" spans="1:20" x14ac:dyDescent="0.25">
      <c r="A141" t="str">
        <v>Chevrolet</v>
      </c>
      <c r="B141" t="str">
        <v>Silverado 1500 2LT</v>
      </c>
      <c r="C141">
        <v>2014</v>
      </c>
      <c r="D141">
        <v>165124.72136</v>
      </c>
      <c r="E141">
        <v>102604</v>
      </c>
      <c r="F141" t="str">
        <v>102,604 mi.</v>
      </c>
      <c r="G141" t="str">
        <v>E85 Flex Fuel</v>
      </c>
      <c r="H141" t="str">
        <v>355.0HP 5.3L 8 Cylinder Engine Flex Fuel Capability</v>
      </c>
      <c r="I141" t="str">
        <v>6-Speed A/T</v>
      </c>
      <c r="J141" t="str">
        <v>Gray</v>
      </c>
      <c r="K141" t="str">
        <v>Gray</v>
      </c>
      <c r="L141" t="str">
        <v>None reported</v>
      </c>
      <c r="M141">
        <v>0</v>
      </c>
      <c r="N141" t="str">
        <v>Yes</v>
      </c>
      <c r="O141" t="str">
        <v>$25,500</v>
      </c>
      <c r="P141">
        <v>21930</v>
      </c>
      <c r="Q141">
        <v>25500</v>
      </c>
      <c r="R141">
        <v>355</v>
      </c>
      <c r="S141">
        <v>5.3</v>
      </c>
      <c r="T141">
        <v>0</v>
      </c>
    </row>
    <row r="142" spans="1:20" x14ac:dyDescent="0.25">
      <c r="A142" t="str">
        <v>Chevrolet</v>
      </c>
      <c r="B142" t="str">
        <v>Silverado 1500 RST</v>
      </c>
      <c r="C142">
        <v>2020</v>
      </c>
      <c r="D142">
        <v>42127.693180000002</v>
      </c>
      <c r="E142">
        <v>26177</v>
      </c>
      <c r="F142" t="str">
        <v>26,177 mi.</v>
      </c>
      <c r="G142" t="str">
        <v>Gasoline</v>
      </c>
      <c r="H142" t="str">
        <v>5.3L V8 16V GDI OHV</v>
      </c>
      <c r="I142" t="str">
        <v>Automatic</v>
      </c>
      <c r="J142" t="str">
        <v>Shadow Gray Metallic</v>
      </c>
      <c r="K142" t="str">
        <v>Jet Black</v>
      </c>
      <c r="L142">
        <v>0</v>
      </c>
      <c r="M142">
        <v>0</v>
      </c>
      <c r="N142">
        <v>0</v>
      </c>
      <c r="O142" t="str">
        <v>$41,986</v>
      </c>
      <c r="P142">
        <v>36107.96</v>
      </c>
      <c r="Q142">
        <v>41986</v>
      </c>
      <c r="R142" t="e">
        <v>#VALUE!</v>
      </c>
      <c r="S142" t="e">
        <v>#VALUE!</v>
      </c>
      <c r="T142">
        <v>0</v>
      </c>
    </row>
    <row r="143" spans="1:20" x14ac:dyDescent="0.25">
      <c r="A143" t="str">
        <v>Chevrolet</v>
      </c>
      <c r="B143" t="str">
        <v>Corvette Stingray w/2LT</v>
      </c>
      <c r="C143">
        <v>2021</v>
      </c>
      <c r="D143">
        <v>4913.31502</v>
      </c>
      <c r="E143">
        <v>3053</v>
      </c>
      <c r="F143" t="str">
        <v>3,053 mi.</v>
      </c>
      <c r="G143" t="str">
        <v>Gasoline</v>
      </c>
      <c r="H143" t="str">
        <v>490.0HP 6.2L 8 Cylinder Engine Gasoline Fuel</v>
      </c>
      <c r="I143" t="str">
        <v>Transmission w/Dual Shift Mode</v>
      </c>
      <c r="J143" t="str">
        <v>Silver</v>
      </c>
      <c r="K143" t="str">
        <v>Gray</v>
      </c>
      <c r="L143" t="str">
        <v>None reported</v>
      </c>
      <c r="M143">
        <v>0</v>
      </c>
      <c r="N143" t="str">
        <v>Yes</v>
      </c>
      <c r="O143" t="str">
        <v>$83,900</v>
      </c>
      <c r="P143">
        <v>72154</v>
      </c>
      <c r="Q143">
        <v>83900</v>
      </c>
      <c r="R143">
        <v>490</v>
      </c>
      <c r="S143">
        <v>6.2</v>
      </c>
      <c r="T143">
        <v>0</v>
      </c>
    </row>
    <row r="144" spans="1:20" x14ac:dyDescent="0.25">
      <c r="A144" t="str">
        <v>Chevrolet</v>
      </c>
      <c r="B144" t="str">
        <v>Malibu 1LT</v>
      </c>
      <c r="C144">
        <v>2009</v>
      </c>
      <c r="D144">
        <v>223698.26</v>
      </c>
      <c r="E144">
        <v>139000</v>
      </c>
      <c r="F144" t="str">
        <v>139,000 mi.</v>
      </c>
      <c r="G144" t="str">
        <v>Gasoline</v>
      </c>
      <c r="H144" t="str">
        <v>169.0HP 2.4L 4 Cylinder Engine Gasoline Fuel</v>
      </c>
      <c r="I144" t="str">
        <v>A/T</v>
      </c>
      <c r="J144" t="str">
        <v>White</v>
      </c>
      <c r="K144" t="str">
        <v>Black</v>
      </c>
      <c r="L144" t="str">
        <v>None reported</v>
      </c>
      <c r="M144">
        <v>0</v>
      </c>
      <c r="N144" t="str">
        <v>Yes</v>
      </c>
      <c r="O144" t="str">
        <v>$4,200</v>
      </c>
      <c r="P144">
        <v>3612</v>
      </c>
      <c r="Q144">
        <v>4200</v>
      </c>
      <c r="R144">
        <v>169</v>
      </c>
      <c r="S144">
        <v>2.4</v>
      </c>
      <c r="T144">
        <v>0</v>
      </c>
    </row>
    <row r="145" spans="1:20" x14ac:dyDescent="0.25">
      <c r="A145" t="str">
        <v>Chevrolet</v>
      </c>
      <c r="B145" t="str">
        <v>Silverado 1500 W/T</v>
      </c>
      <c r="C145">
        <v>2006</v>
      </c>
      <c r="D145">
        <v>179003.66952</v>
      </c>
      <c r="E145">
        <v>111228</v>
      </c>
      <c r="F145" t="str">
        <v>111,228 mi.</v>
      </c>
      <c r="G145" t="str">
        <v>Gasoline</v>
      </c>
      <c r="H145" t="str">
        <v>195.0HP 4.3L V6 Cylinder Engine Gasoline Fuel</v>
      </c>
      <c r="I145" t="str">
        <v>A/T</v>
      </c>
      <c r="J145" t="str">
        <v>Blue</v>
      </c>
      <c r="K145" t="str">
        <v>Gray</v>
      </c>
      <c r="L145" t="str">
        <v>At least 1 accident or damage reported</v>
      </c>
      <c r="M145">
        <v>1</v>
      </c>
      <c r="N145" t="str">
        <v>Yes</v>
      </c>
      <c r="O145" t="str">
        <v>$4,000</v>
      </c>
      <c r="P145">
        <v>3440</v>
      </c>
      <c r="Q145">
        <v>4000</v>
      </c>
      <c r="R145">
        <v>195</v>
      </c>
      <c r="S145">
        <v>4.3</v>
      </c>
      <c r="T145">
        <v>0</v>
      </c>
    </row>
    <row r="146" spans="1:20" x14ac:dyDescent="0.25">
      <c r="A146" t="str">
        <v>Chevrolet</v>
      </c>
      <c r="B146" t="str">
        <v>Tahoe RST</v>
      </c>
      <c r="C146">
        <v>2023</v>
      </c>
      <c r="D146">
        <v>63596.288780000003</v>
      </c>
      <c r="E146">
        <v>39517</v>
      </c>
      <c r="F146" t="str">
        <v>39,517 mi.</v>
      </c>
      <c r="G146" t="str">
        <v>Gasoline</v>
      </c>
      <c r="H146" t="str">
        <v>5.3L V8 16V GDI OHV</v>
      </c>
      <c r="I146" t="str">
        <v>10-Speed Automatic</v>
      </c>
      <c r="J146" t="str">
        <v>Black</v>
      </c>
      <c r="K146" t="str">
        <v>Jet Black</v>
      </c>
      <c r="L146" t="str">
        <v>At least 1 accident or damage reported</v>
      </c>
      <c r="M146">
        <v>1</v>
      </c>
      <c r="N146">
        <v>0</v>
      </c>
      <c r="O146" t="str">
        <v>$67,190</v>
      </c>
      <c r="P146">
        <v>57783.4</v>
      </c>
      <c r="Q146">
        <v>67190</v>
      </c>
      <c r="R146" t="e">
        <v>#VALUE!</v>
      </c>
      <c r="S146" t="e">
        <v>#VALUE!</v>
      </c>
      <c r="T146">
        <v>0</v>
      </c>
    </row>
    <row r="147" spans="1:20" x14ac:dyDescent="0.25">
      <c r="A147" t="str">
        <v>Chevrolet</v>
      </c>
      <c r="B147" t="str">
        <v>Corvette Z06</v>
      </c>
      <c r="C147">
        <v>2018</v>
      </c>
      <c r="D147">
        <v>38719.111060000003</v>
      </c>
      <c r="E147">
        <v>24059</v>
      </c>
      <c r="F147" t="str">
        <v>24,059 mi.</v>
      </c>
      <c r="G147" t="str">
        <v>Gasoline</v>
      </c>
      <c r="H147" t="str">
        <v>650.0HP 6.2L 8 Cylinder Engine Gasoline Fuel</v>
      </c>
      <c r="I147" t="str">
        <v>8-Speed A/T</v>
      </c>
      <c r="J147" t="str">
        <v>Gray</v>
      </c>
      <c r="K147" t="str">
        <v>Black</v>
      </c>
      <c r="L147" t="str">
        <v>None reported</v>
      </c>
      <c r="M147">
        <v>0</v>
      </c>
      <c r="N147" t="str">
        <v>Yes</v>
      </c>
      <c r="O147" t="str">
        <v>$87,150</v>
      </c>
      <c r="P147">
        <v>74949</v>
      </c>
      <c r="Q147">
        <v>87150</v>
      </c>
      <c r="R147">
        <v>650</v>
      </c>
      <c r="S147">
        <v>6.2</v>
      </c>
      <c r="T147">
        <v>0</v>
      </c>
    </row>
    <row r="148" spans="1:20" x14ac:dyDescent="0.25">
      <c r="A148" t="str">
        <v>Chevrolet</v>
      </c>
      <c r="B148" t="str">
        <v>Malibu LT</v>
      </c>
      <c r="C148">
        <v>2018</v>
      </c>
      <c r="D148">
        <v>85455.953999999998</v>
      </c>
      <c r="E148">
        <v>53100</v>
      </c>
      <c r="F148" t="str">
        <v>53,100 mi.</v>
      </c>
      <c r="G148" t="str">
        <v>Gasoline</v>
      </c>
      <c r="H148" t="str">
        <v>160.0HP 1.5L 4 Cylinder Engine Gasoline Fuel</v>
      </c>
      <c r="I148" t="str">
        <v>6-Speed A/T</v>
      </c>
      <c r="J148" t="str">
        <v>Red</v>
      </c>
      <c r="K148" t="str">
        <v>Black</v>
      </c>
      <c r="L148" t="str">
        <v>None reported</v>
      </c>
      <c r="M148">
        <v>0</v>
      </c>
      <c r="N148" t="str">
        <v>Yes</v>
      </c>
      <c r="O148" t="str">
        <v>$17,500</v>
      </c>
      <c r="P148">
        <v>15050</v>
      </c>
      <c r="Q148">
        <v>17500</v>
      </c>
      <c r="R148">
        <v>160</v>
      </c>
      <c r="S148">
        <v>1.5</v>
      </c>
      <c r="T148">
        <v>0</v>
      </c>
    </row>
    <row r="149" spans="1:20" x14ac:dyDescent="0.25">
      <c r="A149" t="str">
        <v>Chevrolet</v>
      </c>
      <c r="B149" t="str">
        <v>Silverado 1500 High Country</v>
      </c>
      <c r="C149">
        <v>2020</v>
      </c>
      <c r="D149">
        <v>141881.02374</v>
      </c>
      <c r="E149">
        <v>88161</v>
      </c>
      <c r="F149" t="str">
        <v>88,161 mi.</v>
      </c>
      <c r="G149" t="str">
        <v>Gasoline</v>
      </c>
      <c r="H149" t="str">
        <v>6.2L V8 16V GDI OHV</v>
      </c>
      <c r="I149" t="str">
        <v>Automatic</v>
      </c>
      <c r="J149" t="str">
        <v>Iridescent Pearl Tricoat</v>
      </c>
      <c r="K149" t="str">
        <v>Jet Black</v>
      </c>
      <c r="L149" t="str">
        <v>At least 1 accident or damage reported</v>
      </c>
      <c r="M149">
        <v>1</v>
      </c>
      <c r="N149" t="str">
        <v>Yes</v>
      </c>
      <c r="O149" t="str">
        <v>$48,889</v>
      </c>
      <c r="P149">
        <v>42044.54</v>
      </c>
      <c r="Q149">
        <v>48889</v>
      </c>
      <c r="R149" t="e">
        <v>#VALUE!</v>
      </c>
      <c r="S149" t="e">
        <v>#VALUE!</v>
      </c>
      <c r="T149">
        <v>0</v>
      </c>
    </row>
    <row r="150" spans="1:20" x14ac:dyDescent="0.25">
      <c r="A150" t="str">
        <v>Chevrolet</v>
      </c>
      <c r="B150" t="str">
        <v>Silverado 1500 LTZ</v>
      </c>
      <c r="C150">
        <v>2021</v>
      </c>
      <c r="D150">
        <v>100192.68038000001</v>
      </c>
      <c r="E150">
        <v>62257</v>
      </c>
      <c r="F150" t="str">
        <v>62,257 mi.</v>
      </c>
      <c r="G150" t="str">
        <v>Gasoline</v>
      </c>
      <c r="H150" t="str">
        <v>5.3L V8 16V GDI OHV</v>
      </c>
      <c r="I150" t="str">
        <v>8-Speed Automatic</v>
      </c>
      <c r="J150" t="str">
        <v>Satin Steel Metallic</v>
      </c>
      <c r="K150" t="str">
        <v>Gideon</v>
      </c>
      <c r="L150" t="str">
        <v>None reported</v>
      </c>
      <c r="M150">
        <v>0</v>
      </c>
      <c r="N150">
        <v>0</v>
      </c>
      <c r="O150" t="str">
        <v>$42,590</v>
      </c>
      <c r="P150">
        <v>36627.4</v>
      </c>
      <c r="Q150">
        <v>42590</v>
      </c>
      <c r="R150" t="e">
        <v>#VALUE!</v>
      </c>
      <c r="S150" t="e">
        <v>#VALUE!</v>
      </c>
      <c r="T150">
        <v>0</v>
      </c>
    </row>
    <row r="151" spans="1:20" x14ac:dyDescent="0.25">
      <c r="A151" t="str">
        <v>Chevrolet</v>
      </c>
      <c r="B151" t="str">
        <v>Silverado 1500 LT</v>
      </c>
      <c r="C151">
        <v>2019</v>
      </c>
      <c r="D151">
        <v>57970.036139999997</v>
      </c>
      <c r="E151">
        <v>36021</v>
      </c>
      <c r="F151" t="str">
        <v>36,021 mi.</v>
      </c>
      <c r="G151" t="str">
        <v>Gasoline</v>
      </c>
      <c r="H151" t="str">
        <v>2.7L I4 16V GDI DOHC Turbo</v>
      </c>
      <c r="I151" t="str">
        <v>Automatic</v>
      </c>
      <c r="J151" t="str">
        <v>Cajun Red Tintcoat</v>
      </c>
      <c r="K151" t="str">
        <v>Jet Black</v>
      </c>
      <c r="L151">
        <v>0</v>
      </c>
      <c r="M151">
        <v>0</v>
      </c>
      <c r="N151">
        <v>0</v>
      </c>
      <c r="O151" t="str">
        <v>$35,670</v>
      </c>
      <c r="P151">
        <v>30676.2</v>
      </c>
      <c r="Q151">
        <v>35670</v>
      </c>
      <c r="R151" t="e">
        <v>#VALUE!</v>
      </c>
      <c r="S151" t="e">
        <v>#VALUE!</v>
      </c>
      <c r="T151">
        <v>0</v>
      </c>
    </row>
    <row r="152" spans="1:20" x14ac:dyDescent="0.25">
      <c r="A152" t="str">
        <v>Chevrolet</v>
      </c>
      <c r="B152" t="str">
        <v>Colorado Z71</v>
      </c>
      <c r="C152">
        <v>2019</v>
      </c>
      <c r="D152">
        <v>40977.015079999997</v>
      </c>
      <c r="E152">
        <v>25462</v>
      </c>
      <c r="F152" t="str">
        <v>25,462 mi.</v>
      </c>
      <c r="G152" t="str">
        <v>Gasoline</v>
      </c>
      <c r="H152" t="str">
        <v>3.6L V6 24V GDI DOHC</v>
      </c>
      <c r="I152" t="str">
        <v>Automatic</v>
      </c>
      <c r="J152" t="str">
        <v>Shadow Gray Metallic</v>
      </c>
      <c r="K152" t="str">
        <v>Jet Black</v>
      </c>
      <c r="L152" t="str">
        <v>None reported</v>
      </c>
      <c r="M152">
        <v>0</v>
      </c>
      <c r="N152">
        <v>0</v>
      </c>
      <c r="O152" t="str">
        <v>$36,139</v>
      </c>
      <c r="P152">
        <v>31079.54</v>
      </c>
      <c r="Q152">
        <v>36139</v>
      </c>
      <c r="R152" t="e">
        <v>#VALUE!</v>
      </c>
      <c r="S152" t="e">
        <v>#VALUE!</v>
      </c>
      <c r="T152">
        <v>0</v>
      </c>
    </row>
    <row r="153" spans="1:20" x14ac:dyDescent="0.25">
      <c r="A153" t="str">
        <v>Chevrolet</v>
      </c>
      <c r="B153" t="str">
        <v>Silverado 1500 RST</v>
      </c>
      <c r="C153">
        <v>2023</v>
      </c>
      <c r="D153">
        <v>8056.3560399999997</v>
      </c>
      <c r="E153">
        <v>5006</v>
      </c>
      <c r="F153" t="str">
        <v>5,006 mi.</v>
      </c>
      <c r="G153" t="str">
        <v>Gasoline</v>
      </c>
      <c r="H153" t="str">
        <v>5.3L V8 16V GDI OHV</v>
      </c>
      <c r="I153" t="str">
        <v>10-Speed Automatic</v>
      </c>
      <c r="J153" t="str">
        <v>Dark Ash Metallic</v>
      </c>
      <c r="K153" t="str">
        <v>Black</v>
      </c>
      <c r="L153" t="str">
        <v>None reported</v>
      </c>
      <c r="M153">
        <v>0</v>
      </c>
      <c r="N153">
        <v>0</v>
      </c>
      <c r="O153" t="str">
        <v>$59,590</v>
      </c>
      <c r="P153">
        <v>51247.4</v>
      </c>
      <c r="Q153">
        <v>59590</v>
      </c>
      <c r="R153" t="e">
        <v>#VALUE!</v>
      </c>
      <c r="S153" t="e">
        <v>#VALUE!</v>
      </c>
      <c r="T153">
        <v>0</v>
      </c>
    </row>
    <row r="154" spans="1:20" x14ac:dyDescent="0.25">
      <c r="A154" t="str">
        <v>Chevrolet</v>
      </c>
      <c r="B154" t="str">
        <v>Silverado 1500 Base</v>
      </c>
      <c r="C154">
        <v>2000</v>
      </c>
      <c r="D154">
        <v>156105.98000000001</v>
      </c>
      <c r="E154">
        <v>97000</v>
      </c>
      <c r="F154" t="str">
        <v>97,000 mi.</v>
      </c>
      <c r="G154" t="str">
        <v>Gasoline</v>
      </c>
      <c r="H154" t="str">
        <v>200.0HP 4.3L V6 Cylinder Engine Gasoline Fuel</v>
      </c>
      <c r="I154" t="str">
        <v>A/T</v>
      </c>
      <c r="J154" t="str">
        <v>White</v>
      </c>
      <c r="K154" t="str">
        <v>Gray</v>
      </c>
      <c r="L154" t="str">
        <v>None reported</v>
      </c>
      <c r="M154">
        <v>0</v>
      </c>
      <c r="N154" t="str">
        <v>Yes</v>
      </c>
      <c r="O154" t="str">
        <v>$27,500</v>
      </c>
      <c r="P154">
        <v>23650</v>
      </c>
      <c r="Q154">
        <v>27500</v>
      </c>
      <c r="R154">
        <v>200</v>
      </c>
      <c r="S154">
        <v>4.3</v>
      </c>
      <c r="T154">
        <v>0</v>
      </c>
    </row>
    <row r="155" spans="1:20" x14ac:dyDescent="0.25">
      <c r="A155" t="str">
        <v>Chevrolet</v>
      </c>
      <c r="B155" t="str">
        <v>Avalanche 1500 LS</v>
      </c>
      <c r="C155">
        <v>2005</v>
      </c>
      <c r="D155">
        <v>156340.94364000001</v>
      </c>
      <c r="E155">
        <v>97146</v>
      </c>
      <c r="F155" t="str">
        <v>97,146 mi.</v>
      </c>
      <c r="G155" t="str">
        <v>E85 Flex Fuel</v>
      </c>
      <c r="H155" t="str">
        <v>295.0HP 5.3L 8 Cylinder Engine Flex Fuel Capability</v>
      </c>
      <c r="I155" t="str">
        <v>Transmission Overdrive Switch</v>
      </c>
      <c r="J155" t="str">
        <v>Black</v>
      </c>
      <c r="K155" t="str">
        <v>Gray</v>
      </c>
      <c r="L155" t="str">
        <v>At least 1 accident or damage reported</v>
      </c>
      <c r="M155">
        <v>1</v>
      </c>
      <c r="N155" t="str">
        <v>Yes</v>
      </c>
      <c r="O155" t="str">
        <v>$7,999</v>
      </c>
      <c r="P155">
        <v>6879.14</v>
      </c>
      <c r="Q155">
        <v>7999</v>
      </c>
      <c r="R155">
        <v>295</v>
      </c>
      <c r="S155">
        <v>5.3</v>
      </c>
      <c r="T155">
        <v>0</v>
      </c>
    </row>
    <row r="156" spans="1:20" x14ac:dyDescent="0.25">
      <c r="A156" t="str">
        <v>Chevrolet</v>
      </c>
      <c r="B156" t="str">
        <v>Suburban Premier</v>
      </c>
      <c r="C156">
        <v>2019</v>
      </c>
      <c r="D156">
        <v>72098.432000000001</v>
      </c>
      <c r="E156">
        <v>44800</v>
      </c>
      <c r="F156" t="str">
        <v>44,800 mi.</v>
      </c>
      <c r="G156" t="str">
        <v>Gasoline</v>
      </c>
      <c r="H156" t="str">
        <v>420.0HP 6.2L 8 Cylinder Engine Gasoline Fuel</v>
      </c>
      <c r="I156" t="str">
        <v>6-Speed A/T</v>
      </c>
      <c r="J156" t="str">
        <v>Black</v>
      </c>
      <c r="K156" t="str">
        <v>Black</v>
      </c>
      <c r="L156" t="str">
        <v>None reported</v>
      </c>
      <c r="M156">
        <v>0</v>
      </c>
      <c r="N156" t="str">
        <v>Yes</v>
      </c>
      <c r="O156" t="str">
        <v>$52,500</v>
      </c>
      <c r="P156">
        <v>45150</v>
      </c>
      <c r="Q156">
        <v>52500</v>
      </c>
      <c r="R156">
        <v>420</v>
      </c>
      <c r="S156">
        <v>6.2</v>
      </c>
      <c r="T156">
        <v>0</v>
      </c>
    </row>
    <row r="157" spans="1:20" x14ac:dyDescent="0.25">
      <c r="A157" t="str">
        <v>Chevrolet</v>
      </c>
      <c r="B157" t="str">
        <v>Camaro 2SS</v>
      </c>
      <c r="C157">
        <v>2022</v>
      </c>
      <c r="D157">
        <v>35405.480000000003</v>
      </c>
      <c r="E157">
        <v>22000</v>
      </c>
      <c r="F157" t="str">
        <v>22,000 mi.</v>
      </c>
      <c r="G157" t="str">
        <v>Gasoline</v>
      </c>
      <c r="H157" t="str">
        <v>455.0HP 6.2L 8 Cylinder Engine Gasoline Fuel</v>
      </c>
      <c r="I157" t="str">
        <v>6-Speed M/T</v>
      </c>
      <c r="J157" t="str">
        <v>Blue</v>
      </c>
      <c r="K157" t="str">
        <v>Black</v>
      </c>
      <c r="L157" t="str">
        <v>None reported</v>
      </c>
      <c r="M157">
        <v>0</v>
      </c>
      <c r="N157" t="str">
        <v>Yes</v>
      </c>
      <c r="O157" t="str">
        <v>$50,000</v>
      </c>
      <c r="P157">
        <v>43000</v>
      </c>
      <c r="Q157">
        <v>50000</v>
      </c>
      <c r="R157">
        <v>455</v>
      </c>
      <c r="S157">
        <v>6.2</v>
      </c>
      <c r="T157">
        <v>0</v>
      </c>
    </row>
    <row r="158" spans="1:20" x14ac:dyDescent="0.25">
      <c r="A158" t="str">
        <v>Chevrolet</v>
      </c>
      <c r="B158" t="str">
        <v>Silverado 2500 High Country</v>
      </c>
      <c r="C158">
        <v>2022</v>
      </c>
      <c r="D158">
        <v>25749.439999999999</v>
      </c>
      <c r="E158">
        <v>16000</v>
      </c>
      <c r="F158" t="str">
        <v>16,000 mi.</v>
      </c>
      <c r="G158" t="str">
        <v>Diesel</v>
      </c>
      <c r="H158" t="str">
        <v>445.0HP 6.6L 8 Cylinder Engine Diesel Fuel</v>
      </c>
      <c r="I158" t="str">
        <v>A/T</v>
      </c>
      <c r="J158" t="str">
        <v>Black</v>
      </c>
      <c r="K158" t="str">
        <v>Black</v>
      </c>
      <c r="L158" t="str">
        <v>At least 1 accident or damage reported</v>
      </c>
      <c r="M158">
        <v>1</v>
      </c>
      <c r="N158" t="str">
        <v>Yes</v>
      </c>
      <c r="O158" t="str">
        <v>$73,995</v>
      </c>
      <c r="P158">
        <v>63635.7</v>
      </c>
      <c r="Q158">
        <v>73995</v>
      </c>
      <c r="R158">
        <v>445</v>
      </c>
      <c r="S158">
        <v>6.6</v>
      </c>
      <c r="T158">
        <v>0</v>
      </c>
    </row>
    <row r="159" spans="1:20" x14ac:dyDescent="0.25">
      <c r="A159" t="str">
        <v>Chevrolet</v>
      </c>
      <c r="B159" t="str">
        <v>Suburban LT</v>
      </c>
      <c r="C159">
        <v>2018</v>
      </c>
      <c r="D159">
        <v>121450.45243999999</v>
      </c>
      <c r="E159">
        <v>75466</v>
      </c>
      <c r="F159" t="str">
        <v>75,466 mi.</v>
      </c>
      <c r="G159" t="str">
        <v>Gasoline</v>
      </c>
      <c r="H159" t="str">
        <v>355.0HP 5.3L 8 Cylinder Engine Gasoline Fuel</v>
      </c>
      <c r="I159" t="str">
        <v>6-Speed A/T</v>
      </c>
      <c r="J159" t="str">
        <v>Gray</v>
      </c>
      <c r="K159" t="str">
        <v>Black</v>
      </c>
      <c r="L159" t="str">
        <v>None reported</v>
      </c>
      <c r="M159">
        <v>0</v>
      </c>
      <c r="N159" t="str">
        <v>Yes</v>
      </c>
      <c r="O159" t="str">
        <v>$34,500</v>
      </c>
      <c r="P159">
        <v>29670</v>
      </c>
      <c r="Q159">
        <v>34500</v>
      </c>
      <c r="R159">
        <v>355</v>
      </c>
      <c r="S159">
        <v>5.3</v>
      </c>
      <c r="T159">
        <v>0</v>
      </c>
    </row>
    <row r="160" spans="1:20" x14ac:dyDescent="0.25">
      <c r="A160" t="str">
        <v>Chevrolet</v>
      </c>
      <c r="B160" t="str">
        <v>Camaro 2SS</v>
      </c>
      <c r="C160">
        <v>2018</v>
      </c>
      <c r="D160">
        <v>120943.51033999999</v>
      </c>
      <c r="E160">
        <v>75151</v>
      </c>
      <c r="F160" t="str">
        <v>75,151 mi.</v>
      </c>
      <c r="G160" t="str">
        <v>Gasoline</v>
      </c>
      <c r="H160" t="str">
        <v>455.0HP 6.2L 8 Cylinder Engine Gasoline Fuel</v>
      </c>
      <c r="I160" t="str">
        <v>6-Speed M/T</v>
      </c>
      <c r="J160" t="str">
        <v>Gray</v>
      </c>
      <c r="K160" t="str">
        <v>Black</v>
      </c>
      <c r="L160" t="str">
        <v>At least 1 accident or damage reported</v>
      </c>
      <c r="M160">
        <v>1</v>
      </c>
      <c r="N160" t="str">
        <v>Yes</v>
      </c>
      <c r="O160" t="str">
        <v>$45,000</v>
      </c>
      <c r="P160">
        <v>38700</v>
      </c>
      <c r="Q160">
        <v>45000</v>
      </c>
      <c r="R160">
        <v>455</v>
      </c>
      <c r="S160">
        <v>6.2</v>
      </c>
      <c r="T160">
        <v>0</v>
      </c>
    </row>
    <row r="161" spans="1:20" x14ac:dyDescent="0.25">
      <c r="A161" t="str">
        <v>Chevrolet</v>
      </c>
      <c r="B161" t="str">
        <v>1500 Cheyenne</v>
      </c>
      <c r="C161">
        <v>1994</v>
      </c>
      <c r="D161">
        <v>274300.73761999997</v>
      </c>
      <c r="E161">
        <v>170443</v>
      </c>
      <c r="F161" t="str">
        <v>170,443 mi.</v>
      </c>
      <c r="G161" t="str">
        <v>â€“</v>
      </c>
      <c r="H161" t="str">
        <v>â€“</v>
      </c>
      <c r="I161" t="str">
        <v>A/T</v>
      </c>
      <c r="J161" t="str">
        <v>Red</v>
      </c>
      <c r="K161" t="str">
        <v>â€“</v>
      </c>
      <c r="L161" t="str">
        <v>At least 1 accident or damage reported</v>
      </c>
      <c r="M161">
        <v>1</v>
      </c>
      <c r="N161" t="str">
        <v>Yes</v>
      </c>
      <c r="O161" t="str">
        <v>$6,000</v>
      </c>
      <c r="P161">
        <v>5160</v>
      </c>
      <c r="Q161">
        <v>6000</v>
      </c>
      <c r="R161" t="e">
        <v>#VALUE!</v>
      </c>
      <c r="S161" t="e">
        <v>#VALUE!</v>
      </c>
      <c r="T161">
        <v>0</v>
      </c>
    </row>
    <row r="162" spans="1:20" x14ac:dyDescent="0.25">
      <c r="A162" t="str">
        <v>Chevrolet</v>
      </c>
      <c r="B162" t="str">
        <v>Camaro ZL1</v>
      </c>
      <c r="C162">
        <v>2018</v>
      </c>
      <c r="D162">
        <v>21726.09</v>
      </c>
      <c r="E162">
        <v>13500</v>
      </c>
      <c r="F162" t="str">
        <v>13,500 mi.</v>
      </c>
      <c r="G162" t="str">
        <v>Gasoline</v>
      </c>
      <c r="H162" t="str">
        <v>650.0HP 6.2L 8 Cylinder Engine Gasoline Fuel</v>
      </c>
      <c r="I162" t="str">
        <v>6-Speed M/T</v>
      </c>
      <c r="J162" t="str">
        <v>Black</v>
      </c>
      <c r="K162" t="str">
        <v>Black</v>
      </c>
      <c r="L162" t="str">
        <v>At least 1 accident or damage reported</v>
      </c>
      <c r="M162">
        <v>1</v>
      </c>
      <c r="N162" t="str">
        <v>Yes</v>
      </c>
      <c r="O162" t="str">
        <v>$54,000</v>
      </c>
      <c r="P162">
        <v>46440</v>
      </c>
      <c r="Q162">
        <v>54000</v>
      </c>
      <c r="R162">
        <v>650</v>
      </c>
      <c r="S162">
        <v>6.2</v>
      </c>
      <c r="T162">
        <v>0</v>
      </c>
    </row>
    <row r="163" spans="1:20" x14ac:dyDescent="0.25">
      <c r="A163" t="str">
        <v>Chevrolet</v>
      </c>
      <c r="B163" t="str">
        <v>Camaro 1LT</v>
      </c>
      <c r="C163">
        <v>2011</v>
      </c>
      <c r="D163">
        <v>178636.74</v>
      </c>
      <c r="E163">
        <v>111000</v>
      </c>
      <c r="F163" t="str">
        <v>111,000 mi.</v>
      </c>
      <c r="G163" t="str">
        <v>Gasoline</v>
      </c>
      <c r="H163" t="str">
        <v>312.0HP 3.6L V6 Cylinder Engine Gasoline Fuel</v>
      </c>
      <c r="I163" t="str">
        <v>A/T</v>
      </c>
      <c r="J163" t="str">
        <v>Blue</v>
      </c>
      <c r="K163" t="str">
        <v>Black</v>
      </c>
      <c r="L163" t="str">
        <v>None reported</v>
      </c>
      <c r="M163">
        <v>0</v>
      </c>
      <c r="N163" t="str">
        <v>Yes</v>
      </c>
      <c r="O163" t="str">
        <v>$10,900</v>
      </c>
      <c r="P163">
        <v>9374</v>
      </c>
      <c r="Q163">
        <v>10900</v>
      </c>
      <c r="R163">
        <v>312</v>
      </c>
      <c r="S163">
        <v>3.6</v>
      </c>
      <c r="T163">
        <v>0</v>
      </c>
    </row>
    <row r="164" spans="1:20" x14ac:dyDescent="0.25">
      <c r="A164" t="str">
        <v>Chevrolet</v>
      </c>
      <c r="B164" t="str">
        <v>Malibu Premier</v>
      </c>
      <c r="C164">
        <v>2021</v>
      </c>
      <c r="D164">
        <v>53751.955999999998</v>
      </c>
      <c r="E164">
        <v>33400</v>
      </c>
      <c r="F164" t="str">
        <v>33,400 mi.</v>
      </c>
      <c r="G164" t="str">
        <v>Gasoline</v>
      </c>
      <c r="H164" t="str">
        <v>250.0HP 2.0L 4 Cylinder Engine Gasoline Fuel</v>
      </c>
      <c r="I164" t="str">
        <v>A/T</v>
      </c>
      <c r="J164" t="str">
        <v>White</v>
      </c>
      <c r="K164" t="str">
        <v>Black</v>
      </c>
      <c r="L164" t="str">
        <v>None reported</v>
      </c>
      <c r="M164">
        <v>0</v>
      </c>
      <c r="N164" t="str">
        <v>Yes</v>
      </c>
      <c r="O164" t="str">
        <v>$28,000</v>
      </c>
      <c r="P164">
        <v>24080</v>
      </c>
      <c r="Q164">
        <v>28000</v>
      </c>
      <c r="R164">
        <v>250</v>
      </c>
      <c r="S164">
        <v>2</v>
      </c>
      <c r="T164">
        <v>0</v>
      </c>
    </row>
    <row r="165" spans="1:20" x14ac:dyDescent="0.25">
      <c r="A165" t="str">
        <v>Chevrolet</v>
      </c>
      <c r="B165" t="str">
        <v>Corvette Z06 w/2LZ</v>
      </c>
      <c r="C165">
        <v>2023</v>
      </c>
      <c r="D165">
        <v>325.08668</v>
      </c>
      <c r="E165">
        <v>202</v>
      </c>
      <c r="F165" t="str">
        <v>202 mi.</v>
      </c>
      <c r="G165" t="str">
        <v>Gasoline</v>
      </c>
      <c r="H165" t="str">
        <v>670.0HP 5.5L 8 Cylinder Engine Gasoline Fuel</v>
      </c>
      <c r="I165" t="str">
        <v>Transmission w/Dual Shift Mode</v>
      </c>
      <c r="J165" t="str">
        <v>White</v>
      </c>
      <c r="K165" t="str">
        <v>Red</v>
      </c>
      <c r="L165" t="str">
        <v>None reported</v>
      </c>
      <c r="M165">
        <v>0</v>
      </c>
      <c r="N165" t="str">
        <v>Yes</v>
      </c>
      <c r="O165" t="str">
        <v>$179,000</v>
      </c>
      <c r="P165">
        <v>153940</v>
      </c>
      <c r="Q165">
        <v>179000</v>
      </c>
      <c r="R165">
        <v>670</v>
      </c>
      <c r="S165">
        <v>5.5</v>
      </c>
      <c r="T165">
        <v>0</v>
      </c>
    </row>
    <row r="166" spans="1:20" x14ac:dyDescent="0.25">
      <c r="A166" t="str">
        <v>Chevrolet</v>
      </c>
      <c r="B166" t="str">
        <v>Camaro 2SS</v>
      </c>
      <c r="C166">
        <v>2016</v>
      </c>
      <c r="D166">
        <v>79823.263999999996</v>
      </c>
      <c r="E166">
        <v>49600</v>
      </c>
      <c r="F166" t="str">
        <v>49,600 mi.</v>
      </c>
      <c r="G166" t="str">
        <v>Gasoline</v>
      </c>
      <c r="H166" t="str">
        <v>455.0HP 6.2L 8 Cylinder Engine Gasoline Fuel</v>
      </c>
      <c r="I166" t="str">
        <v>8-Speed A/T</v>
      </c>
      <c r="J166" t="str">
        <v>Blue</v>
      </c>
      <c r="K166" t="str">
        <v>Black</v>
      </c>
      <c r="L166" t="str">
        <v>None reported</v>
      </c>
      <c r="M166">
        <v>0</v>
      </c>
      <c r="N166" t="str">
        <v>Yes</v>
      </c>
      <c r="O166" t="str">
        <v>$32,500</v>
      </c>
      <c r="P166">
        <v>27950</v>
      </c>
      <c r="Q166">
        <v>32500</v>
      </c>
      <c r="R166">
        <v>455</v>
      </c>
      <c r="S166">
        <v>6.2</v>
      </c>
      <c r="T166">
        <v>0</v>
      </c>
    </row>
    <row r="167" spans="1:20" x14ac:dyDescent="0.25">
      <c r="A167" t="str">
        <v>Chevrolet</v>
      </c>
      <c r="B167" t="str">
        <v>Corvette Z06</v>
      </c>
      <c r="C167">
        <v>2002</v>
      </c>
      <c r="D167">
        <v>27841.581999999999</v>
      </c>
      <c r="E167">
        <v>17300</v>
      </c>
      <c r="F167" t="str">
        <v>17,300 mi.</v>
      </c>
      <c r="G167" t="str">
        <v>Gasoline</v>
      </c>
      <c r="H167" t="str">
        <v>405.0HP 5.7L 8 Cylinder Engine Gasoline Fuel</v>
      </c>
      <c r="I167" t="str">
        <v>6-Speed M/T</v>
      </c>
      <c r="J167" t="str">
        <v>Black</v>
      </c>
      <c r="K167" t="str">
        <v>Black</v>
      </c>
      <c r="L167" t="str">
        <v>None reported</v>
      </c>
      <c r="M167">
        <v>0</v>
      </c>
      <c r="N167" t="str">
        <v>Yes</v>
      </c>
      <c r="O167" t="str">
        <v>$33,999</v>
      </c>
      <c r="P167">
        <v>29239.14</v>
      </c>
      <c r="Q167">
        <v>33999</v>
      </c>
      <c r="R167">
        <v>405</v>
      </c>
      <c r="S167">
        <v>5.7</v>
      </c>
      <c r="T167">
        <v>0</v>
      </c>
    </row>
    <row r="168" spans="1:20" x14ac:dyDescent="0.25">
      <c r="A168" t="str">
        <v>Chevrolet</v>
      </c>
      <c r="B168" t="str">
        <v>Corvette Stingray w/2LT</v>
      </c>
      <c r="C168">
        <v>2020</v>
      </c>
      <c r="D168">
        <v>2896.8119999999999</v>
      </c>
      <c r="E168">
        <v>1800</v>
      </c>
      <c r="F168" t="str">
        <v>1,800 mi.</v>
      </c>
      <c r="G168" t="str">
        <v>Gasoline</v>
      </c>
      <c r="H168" t="str">
        <v>490.0HP 6.2L 8 Cylinder Engine Gasoline Fuel</v>
      </c>
      <c r="I168" t="str">
        <v>8-Speed A/T</v>
      </c>
      <c r="J168" t="str">
        <v>Blue</v>
      </c>
      <c r="K168" t="str">
        <v>Black</v>
      </c>
      <c r="L168" t="str">
        <v>None reported</v>
      </c>
      <c r="M168">
        <v>0</v>
      </c>
      <c r="N168" t="str">
        <v>Yes</v>
      </c>
      <c r="O168" t="str">
        <v>$76,000</v>
      </c>
      <c r="P168">
        <v>65360</v>
      </c>
      <c r="Q168">
        <v>76000</v>
      </c>
      <c r="R168">
        <v>490</v>
      </c>
      <c r="S168">
        <v>6.2</v>
      </c>
      <c r="T168">
        <v>0</v>
      </c>
    </row>
    <row r="169" spans="1:20" x14ac:dyDescent="0.25">
      <c r="A169" t="str">
        <v>Chevrolet</v>
      </c>
      <c r="B169" t="str">
        <v>Tahoe Premier</v>
      </c>
      <c r="C169">
        <v>2020</v>
      </c>
      <c r="D169">
        <v>220479.58</v>
      </c>
      <c r="E169">
        <v>137000</v>
      </c>
      <c r="F169" t="str">
        <v>137,000 mi.</v>
      </c>
      <c r="G169" t="str">
        <v>Gasoline</v>
      </c>
      <c r="H169" t="str">
        <v>355.0HP 5.3L 8 Cylinder Engine Gasoline Fuel</v>
      </c>
      <c r="I169" t="str">
        <v>6-Speed A/T</v>
      </c>
      <c r="J169" t="str">
        <v>Black</v>
      </c>
      <c r="K169" t="str">
        <v>Black</v>
      </c>
      <c r="L169" t="str">
        <v>None reported</v>
      </c>
      <c r="M169">
        <v>0</v>
      </c>
      <c r="N169" t="str">
        <v>Yes</v>
      </c>
      <c r="O169" t="str">
        <v>$46,000</v>
      </c>
      <c r="P169">
        <v>39560</v>
      </c>
      <c r="Q169">
        <v>46000</v>
      </c>
      <c r="R169">
        <v>355</v>
      </c>
      <c r="S169">
        <v>5.3</v>
      </c>
      <c r="T169">
        <v>0</v>
      </c>
    </row>
    <row r="170" spans="1:20" x14ac:dyDescent="0.25">
      <c r="A170" t="str">
        <v>Chevrolet</v>
      </c>
      <c r="B170" t="str">
        <v>Silverado 2500 WT</v>
      </c>
      <c r="C170">
        <v>2018</v>
      </c>
      <c r="D170">
        <v>227230.76130000001</v>
      </c>
      <c r="E170">
        <v>141195</v>
      </c>
      <c r="F170" t="str">
        <v>141,195 mi.</v>
      </c>
      <c r="G170" t="str">
        <v>E85 Flex Fuel</v>
      </c>
      <c r="H170" t="str">
        <v>6.0L V8 16V MPFI OHV Flexible Fuel</v>
      </c>
      <c r="I170" t="str">
        <v>6-Speed Automatic</v>
      </c>
      <c r="J170" t="str">
        <v>Summit White</v>
      </c>
      <c r="K170" t="str">
        <v>Dark Ash</v>
      </c>
      <c r="L170">
        <v>0</v>
      </c>
      <c r="M170">
        <v>0</v>
      </c>
      <c r="N170">
        <v>0</v>
      </c>
      <c r="O170" t="str">
        <v>$28,499</v>
      </c>
      <c r="P170">
        <v>24509.14</v>
      </c>
      <c r="Q170">
        <v>28499</v>
      </c>
      <c r="R170" t="e">
        <v>#VALUE!</v>
      </c>
      <c r="S170" t="e">
        <v>#VALUE!</v>
      </c>
      <c r="T170">
        <v>0</v>
      </c>
    </row>
    <row r="171" spans="1:20" x14ac:dyDescent="0.25">
      <c r="A171" t="str">
        <v>Chevrolet</v>
      </c>
      <c r="B171" t="str">
        <v>Corvette Base</v>
      </c>
      <c r="C171">
        <v>2008</v>
      </c>
      <c r="D171">
        <v>83452.325700000001</v>
      </c>
      <c r="E171">
        <v>51855</v>
      </c>
      <c r="F171" t="str">
        <v>51,855 mi.</v>
      </c>
      <c r="G171" t="str">
        <v>Gasoline</v>
      </c>
      <c r="H171" t="str">
        <v>430.0HP 6.2L 8 Cylinder Engine Gasoline Fuel</v>
      </c>
      <c r="I171" t="str">
        <v>6-Speed A/T</v>
      </c>
      <c r="J171" t="str">
        <v>Red</v>
      </c>
      <c r="K171" t="str">
        <v>Red</v>
      </c>
      <c r="L171" t="str">
        <v>None reported</v>
      </c>
      <c r="M171">
        <v>0</v>
      </c>
      <c r="N171" t="str">
        <v>Yes</v>
      </c>
      <c r="O171" t="str">
        <v>$35,900</v>
      </c>
      <c r="P171">
        <v>30874</v>
      </c>
      <c r="Q171">
        <v>35900</v>
      </c>
      <c r="R171">
        <v>430</v>
      </c>
      <c r="S171">
        <v>6.2</v>
      </c>
      <c r="T171">
        <v>0</v>
      </c>
    </row>
    <row r="172" spans="1:20" x14ac:dyDescent="0.25">
      <c r="A172" t="str">
        <v>Chevrolet</v>
      </c>
      <c r="B172" t="str">
        <v>Camaro 2SS</v>
      </c>
      <c r="C172">
        <v>2022</v>
      </c>
      <c r="D172">
        <v>2253.076</v>
      </c>
      <c r="E172">
        <v>1400</v>
      </c>
      <c r="F172" t="str">
        <v>1,400 mi.</v>
      </c>
      <c r="G172" t="str">
        <v>Gasoline</v>
      </c>
      <c r="H172" t="str">
        <v>455.0HP 6.2L 8 Cylinder Engine Gasoline Fuel</v>
      </c>
      <c r="I172" t="str">
        <v>10-Speed A/T</v>
      </c>
      <c r="J172" t="str">
        <v>Black</v>
      </c>
      <c r="K172" t="str">
        <v>Black</v>
      </c>
      <c r="L172" t="str">
        <v>None reported</v>
      </c>
      <c r="M172">
        <v>0</v>
      </c>
      <c r="N172" t="str">
        <v>Yes</v>
      </c>
      <c r="O172" t="str">
        <v>$54,900</v>
      </c>
      <c r="P172">
        <v>47214</v>
      </c>
      <c r="Q172">
        <v>54900</v>
      </c>
      <c r="R172">
        <v>455</v>
      </c>
      <c r="S172">
        <v>6.2</v>
      </c>
      <c r="T172">
        <v>0</v>
      </c>
    </row>
    <row r="173" spans="1:20" x14ac:dyDescent="0.25">
      <c r="A173" t="str">
        <v>Chevrolet</v>
      </c>
      <c r="B173" t="str">
        <v>Corvette Base</v>
      </c>
      <c r="C173">
        <v>2004</v>
      </c>
      <c r="D173">
        <v>60546.589480000002</v>
      </c>
      <c r="E173">
        <v>37622</v>
      </c>
      <c r="F173" t="str">
        <v>37,622 mi.</v>
      </c>
      <c r="G173" t="str">
        <v>Gasoline</v>
      </c>
      <c r="H173" t="str">
        <v>350.0HP 5.7L 8 Cylinder Engine Gasoline Fuel</v>
      </c>
      <c r="I173" t="str">
        <v>A/T</v>
      </c>
      <c r="J173" t="str">
        <v>Blue</v>
      </c>
      <c r="K173" t="str">
        <v>Beige</v>
      </c>
      <c r="L173" t="str">
        <v>None reported</v>
      </c>
      <c r="M173">
        <v>0</v>
      </c>
      <c r="N173" t="str">
        <v>Yes</v>
      </c>
      <c r="O173" t="str">
        <v>$25,500</v>
      </c>
      <c r="P173">
        <v>21930</v>
      </c>
      <c r="Q173">
        <v>25500</v>
      </c>
      <c r="R173">
        <v>350</v>
      </c>
      <c r="S173">
        <v>5.7</v>
      </c>
      <c r="T173">
        <v>0</v>
      </c>
    </row>
    <row r="174" spans="1:20" x14ac:dyDescent="0.25">
      <c r="A174" t="str">
        <v>Chevrolet</v>
      </c>
      <c r="B174" t="str">
        <v>Camaro 2SS</v>
      </c>
      <c r="C174">
        <v>2015</v>
      </c>
      <c r="D174">
        <v>43452.18</v>
      </c>
      <c r="E174">
        <v>27000</v>
      </c>
      <c r="F174" t="str">
        <v>27,000 mi.</v>
      </c>
      <c r="G174" t="str">
        <v>Gasoline</v>
      </c>
      <c r="H174" t="str">
        <v>426.0HP 6.2L 8 Cylinder Engine Gasoline Fuel</v>
      </c>
      <c r="I174" t="str">
        <v>Transmission w/Dual Shift Mode</v>
      </c>
      <c r="J174" t="str">
        <v>Black</v>
      </c>
      <c r="K174" t="str">
        <v>Beige</v>
      </c>
      <c r="L174" t="str">
        <v>None reported</v>
      </c>
      <c r="M174">
        <v>0</v>
      </c>
      <c r="N174" t="str">
        <v>Yes</v>
      </c>
      <c r="O174" t="str">
        <v>$33,000</v>
      </c>
      <c r="P174">
        <v>28380</v>
      </c>
      <c r="Q174">
        <v>33000</v>
      </c>
      <c r="R174">
        <v>426</v>
      </c>
      <c r="S174">
        <v>6.2</v>
      </c>
      <c r="T174">
        <v>0</v>
      </c>
    </row>
    <row r="175" spans="1:20" x14ac:dyDescent="0.25">
      <c r="A175" t="str">
        <v>Chevrolet</v>
      </c>
      <c r="B175" t="str">
        <v>Corvette Base</v>
      </c>
      <c r="C175">
        <v>1998</v>
      </c>
      <c r="D175">
        <v>244933.5013</v>
      </c>
      <c r="E175">
        <v>152195</v>
      </c>
      <c r="F175" t="str">
        <v>152,195 mi.</v>
      </c>
      <c r="G175" t="str">
        <v>Gasoline</v>
      </c>
      <c r="H175" t="str">
        <v>340.0HP 5.7L 8 Cylinder Engine Gasoline Fuel</v>
      </c>
      <c r="I175" t="str">
        <v>A/T</v>
      </c>
      <c r="J175" t="str">
        <v>Black</v>
      </c>
      <c r="K175" t="str">
        <v>Black</v>
      </c>
      <c r="L175" t="str">
        <v>None reported</v>
      </c>
      <c r="M175">
        <v>0</v>
      </c>
      <c r="N175" t="str">
        <v>Yes</v>
      </c>
      <c r="O175" t="str">
        <v>$9,900</v>
      </c>
      <c r="P175">
        <v>8514</v>
      </c>
      <c r="Q175">
        <v>9900</v>
      </c>
      <c r="R175">
        <v>340</v>
      </c>
      <c r="S175">
        <v>5.7</v>
      </c>
      <c r="T175">
        <v>0</v>
      </c>
    </row>
    <row r="176" spans="1:20" x14ac:dyDescent="0.25">
      <c r="A176" t="str">
        <v>Chevrolet</v>
      </c>
      <c r="B176" t="str">
        <v>Corvette Base</v>
      </c>
      <c r="C176">
        <v>2007</v>
      </c>
      <c r="D176">
        <v>32508.668000000001</v>
      </c>
      <c r="E176">
        <v>20200</v>
      </c>
      <c r="F176" t="str">
        <v>20,200 mi.</v>
      </c>
      <c r="G176" t="str">
        <v>Gasoline</v>
      </c>
      <c r="H176" t="str">
        <v>400.0HP 6.0L 8 Cylinder Engine Gasoline Fuel</v>
      </c>
      <c r="I176" t="str">
        <v>6-Speed A/T</v>
      </c>
      <c r="J176" t="str">
        <v>Red</v>
      </c>
      <c r="K176" t="str">
        <v>Red</v>
      </c>
      <c r="L176" t="str">
        <v>None reported</v>
      </c>
      <c r="M176">
        <v>0</v>
      </c>
      <c r="N176" t="str">
        <v>Yes</v>
      </c>
      <c r="O176" t="str">
        <v>$27,500</v>
      </c>
      <c r="P176">
        <v>23650</v>
      </c>
      <c r="Q176">
        <v>27500</v>
      </c>
      <c r="R176">
        <v>400</v>
      </c>
      <c r="S176">
        <v>6</v>
      </c>
      <c r="T176">
        <v>0</v>
      </c>
    </row>
    <row r="177" spans="1:20" x14ac:dyDescent="0.25">
      <c r="A177" t="str">
        <v>Chevrolet</v>
      </c>
      <c r="B177" t="str">
        <v>Express 2500 Work Van</v>
      </c>
      <c r="C177">
        <v>2017</v>
      </c>
      <c r="D177">
        <v>122309.84</v>
      </c>
      <c r="E177">
        <v>76000</v>
      </c>
      <c r="F177" t="str">
        <v>76,000 mi.</v>
      </c>
      <c r="G177" t="str">
        <v>Gasoline</v>
      </c>
      <c r="H177" t="str">
        <v>285.0HP 4.8L 8 Cylinder Engine Gasoline Fuel</v>
      </c>
      <c r="I177" t="str">
        <v>A/T</v>
      </c>
      <c r="J177" t="str">
        <v>Silver</v>
      </c>
      <c r="K177" t="str">
        <v>â€“</v>
      </c>
      <c r="L177" t="str">
        <v>None reported</v>
      </c>
      <c r="M177">
        <v>0</v>
      </c>
      <c r="N177" t="str">
        <v>Yes</v>
      </c>
      <c r="O177" t="str">
        <v>$41,400</v>
      </c>
      <c r="P177">
        <v>35604</v>
      </c>
      <c r="Q177">
        <v>41400</v>
      </c>
      <c r="R177">
        <v>285</v>
      </c>
      <c r="S177">
        <v>4.8</v>
      </c>
      <c r="T177">
        <v>0</v>
      </c>
    </row>
    <row r="178" spans="1:20" x14ac:dyDescent="0.25">
      <c r="A178" t="str">
        <v>Chevrolet</v>
      </c>
      <c r="B178" t="str">
        <v>Traverse High Country</v>
      </c>
      <c r="C178">
        <v>2020</v>
      </c>
      <c r="D178">
        <v>90520.546979999999</v>
      </c>
      <c r="E178">
        <v>56247</v>
      </c>
      <c r="F178" t="str">
        <v>56,247 mi.</v>
      </c>
      <c r="G178" t="str">
        <v>Gasoline</v>
      </c>
      <c r="H178" t="str">
        <v>3.6L V6 24V GDI DOHC</v>
      </c>
      <c r="I178" t="str">
        <v>9-Speed Automatic</v>
      </c>
      <c r="J178" t="str">
        <v>Stone Gray Metallic</v>
      </c>
      <c r="K178" t="str">
        <v>Jet Black</v>
      </c>
      <c r="L178" t="str">
        <v>None reported</v>
      </c>
      <c r="M178">
        <v>0</v>
      </c>
      <c r="N178" t="str">
        <v>Yes</v>
      </c>
      <c r="O178" t="str">
        <v>$39,244</v>
      </c>
      <c r="P178">
        <v>33749.839999999997</v>
      </c>
      <c r="Q178">
        <v>39244</v>
      </c>
      <c r="R178" t="e">
        <v>#VALUE!</v>
      </c>
      <c r="S178" t="e">
        <v>#VALUE!</v>
      </c>
      <c r="T178">
        <v>0</v>
      </c>
    </row>
    <row r="179" spans="1:20" x14ac:dyDescent="0.25">
      <c r="A179" t="str">
        <v>Chevrolet</v>
      </c>
      <c r="B179" t="str">
        <v>Camaro 1LT</v>
      </c>
      <c r="C179">
        <v>2019</v>
      </c>
      <c r="D179">
        <v>14662.696739999999</v>
      </c>
      <c r="E179">
        <v>9111</v>
      </c>
      <c r="F179" t="str">
        <v>9,111 mi.</v>
      </c>
      <c r="G179" t="str">
        <v>Gasoline</v>
      </c>
      <c r="H179" t="str">
        <v>3.6L V6 GDI DOHC</v>
      </c>
      <c r="I179" t="str">
        <v>8-Speed Automatic</v>
      </c>
      <c r="J179" t="str">
        <v>Summit White</v>
      </c>
      <c r="K179" t="str">
        <v>Jet Black</v>
      </c>
      <c r="L179" t="str">
        <v>None reported</v>
      </c>
      <c r="M179">
        <v>0</v>
      </c>
      <c r="N179">
        <v>0</v>
      </c>
      <c r="O179" t="str">
        <v>$27,599</v>
      </c>
      <c r="P179">
        <v>23735.14</v>
      </c>
      <c r="Q179">
        <v>27599</v>
      </c>
      <c r="R179" t="e">
        <v>#VALUE!</v>
      </c>
      <c r="S179" t="e">
        <v>#VALUE!</v>
      </c>
      <c r="T179">
        <v>0</v>
      </c>
    </row>
    <row r="180" spans="1:20" x14ac:dyDescent="0.25">
      <c r="A180" t="str">
        <v>Chevrolet</v>
      </c>
      <c r="B180" t="str">
        <v>Corvette Z06</v>
      </c>
      <c r="C180">
        <v>2006</v>
      </c>
      <c r="D180">
        <v>33796.14</v>
      </c>
      <c r="E180">
        <v>21000</v>
      </c>
      <c r="F180" t="str">
        <v>21,000 mi.</v>
      </c>
      <c r="G180" t="str">
        <v>Gasoline</v>
      </c>
      <c r="H180" t="str">
        <v>505.0HP 7.0L 8 Cylinder Engine Gasoline Fuel</v>
      </c>
      <c r="I180" t="str">
        <v>6-Speed M/T</v>
      </c>
      <c r="J180" t="str">
        <v>Silver</v>
      </c>
      <c r="K180" t="str">
        <v>Black</v>
      </c>
      <c r="L180" t="str">
        <v>None reported</v>
      </c>
      <c r="M180">
        <v>0</v>
      </c>
      <c r="N180" t="str">
        <v>Yes</v>
      </c>
      <c r="O180" t="str">
        <v>$47,500</v>
      </c>
      <c r="P180">
        <v>40850</v>
      </c>
      <c r="Q180">
        <v>47500</v>
      </c>
      <c r="R180">
        <v>505</v>
      </c>
      <c r="S180">
        <v>7</v>
      </c>
      <c r="T180">
        <v>0</v>
      </c>
    </row>
    <row r="181" spans="1:20" x14ac:dyDescent="0.25">
      <c r="A181" t="str">
        <v>Chevrolet</v>
      </c>
      <c r="B181" t="str">
        <v>Suburban 1500 LT</v>
      </c>
      <c r="C181">
        <v>2015</v>
      </c>
      <c r="D181">
        <v>269564.45</v>
      </c>
      <c r="E181">
        <v>167500</v>
      </c>
      <c r="F181" t="str">
        <v>167,500 mi.</v>
      </c>
      <c r="G181" t="str">
        <v>Gasoline</v>
      </c>
      <c r="H181" t="str">
        <v>355.0HP 5.3L 8 Cylinder Engine Gasoline Fuel</v>
      </c>
      <c r="I181" t="str">
        <v>6-Speed A/T</v>
      </c>
      <c r="J181" t="str">
        <v>Silver</v>
      </c>
      <c r="K181" t="str">
        <v>Black</v>
      </c>
      <c r="L181" t="str">
        <v>None reported</v>
      </c>
      <c r="M181">
        <v>0</v>
      </c>
      <c r="N181" t="str">
        <v>Yes</v>
      </c>
      <c r="O181" t="str">
        <v>$18,000</v>
      </c>
      <c r="P181">
        <v>15480</v>
      </c>
      <c r="Q181">
        <v>18000</v>
      </c>
      <c r="R181">
        <v>355</v>
      </c>
      <c r="S181">
        <v>5.3</v>
      </c>
      <c r="T181">
        <v>0</v>
      </c>
    </row>
    <row r="182" spans="1:20" x14ac:dyDescent="0.25">
      <c r="A182" t="str">
        <v>Chevrolet</v>
      </c>
      <c r="B182" t="str">
        <v>Suburban Premier</v>
      </c>
      <c r="C182">
        <v>2017</v>
      </c>
      <c r="D182">
        <v>149230.87951999999</v>
      </c>
      <c r="E182">
        <v>92728</v>
      </c>
      <c r="F182" t="str">
        <v>92,728 mi.</v>
      </c>
      <c r="G182" t="str">
        <v>Gasoline</v>
      </c>
      <c r="H182" t="str">
        <v>355.0HP 5.3L 8 Cylinder Engine Gasoline Fuel</v>
      </c>
      <c r="I182" t="str">
        <v>6-Speed A/T</v>
      </c>
      <c r="J182" t="str">
        <v>White</v>
      </c>
      <c r="K182" t="str">
        <v>Black</v>
      </c>
      <c r="L182" t="str">
        <v>None reported</v>
      </c>
      <c r="M182">
        <v>0</v>
      </c>
      <c r="N182" t="str">
        <v>Yes</v>
      </c>
      <c r="O182" t="str">
        <v>$34,900</v>
      </c>
      <c r="P182">
        <v>30014</v>
      </c>
      <c r="Q182">
        <v>34900</v>
      </c>
      <c r="R182">
        <v>355</v>
      </c>
      <c r="S182">
        <v>5.3</v>
      </c>
      <c r="T182">
        <v>0</v>
      </c>
    </row>
    <row r="183" spans="1:20" x14ac:dyDescent="0.25">
      <c r="A183" t="str">
        <v>Chevrolet</v>
      </c>
      <c r="B183" t="str">
        <v>Trailblazer SS</v>
      </c>
      <c r="C183">
        <v>2008</v>
      </c>
      <c r="D183">
        <v>47613.933239999998</v>
      </c>
      <c r="E183">
        <v>29586</v>
      </c>
      <c r="F183" t="str">
        <v>29,586 mi.</v>
      </c>
      <c r="G183" t="str">
        <v>Gasoline</v>
      </c>
      <c r="H183" t="str">
        <v>390.0HP 6.0L 8 Cylinder Engine Gasoline Fuel</v>
      </c>
      <c r="I183" t="str">
        <v>A/T</v>
      </c>
      <c r="J183" t="str">
        <v>White</v>
      </c>
      <c r="K183" t="str">
        <v>Black</v>
      </c>
      <c r="L183" t="str">
        <v>None reported</v>
      </c>
      <c r="M183">
        <v>0</v>
      </c>
      <c r="N183" t="str">
        <v>Yes</v>
      </c>
      <c r="O183" t="str">
        <v>$47,900</v>
      </c>
      <c r="P183">
        <v>41194</v>
      </c>
      <c r="Q183">
        <v>47900</v>
      </c>
      <c r="R183">
        <v>390</v>
      </c>
      <c r="S183">
        <v>6</v>
      </c>
      <c r="T183">
        <v>0</v>
      </c>
    </row>
    <row r="184" spans="1:20" x14ac:dyDescent="0.25">
      <c r="A184" t="str">
        <v>Chevrolet</v>
      </c>
      <c r="B184" t="str">
        <v>Silverado 2500 WT</v>
      </c>
      <c r="C184">
        <v>2021</v>
      </c>
      <c r="D184">
        <v>102782.10844</v>
      </c>
      <c r="E184">
        <v>63866</v>
      </c>
      <c r="F184" t="str">
        <v>63,866 mi.</v>
      </c>
      <c r="G184" t="str">
        <v>Gasoline</v>
      </c>
      <c r="H184" t="str">
        <v>6.6L V8 16V GDI OHV</v>
      </c>
      <c r="I184" t="str">
        <v>Automatic</v>
      </c>
      <c r="J184" t="str">
        <v>Silver Ice Metallic</v>
      </c>
      <c r="K184" t="str">
        <v>Jet Black</v>
      </c>
      <c r="L184" t="str">
        <v>None reported</v>
      </c>
      <c r="M184">
        <v>0</v>
      </c>
      <c r="N184" t="str">
        <v>Yes</v>
      </c>
      <c r="O184" t="str">
        <v>$41,885</v>
      </c>
      <c r="P184">
        <v>36021.1</v>
      </c>
      <c r="Q184">
        <v>41885</v>
      </c>
      <c r="R184" t="e">
        <v>#VALUE!</v>
      </c>
      <c r="S184" t="e">
        <v>#VALUE!</v>
      </c>
      <c r="T184">
        <v>0</v>
      </c>
    </row>
    <row r="185" spans="1:20" x14ac:dyDescent="0.25">
      <c r="A185" t="str">
        <v>Chevrolet</v>
      </c>
      <c r="B185" t="str">
        <v>Suburban LTZ</v>
      </c>
      <c r="C185">
        <v>2016</v>
      </c>
      <c r="D185">
        <v>218039.82055999999</v>
      </c>
      <c r="E185">
        <v>135484</v>
      </c>
      <c r="F185" t="str">
        <v>135,484 mi.</v>
      </c>
      <c r="G185" t="str">
        <v>Gasoline</v>
      </c>
      <c r="H185" t="str">
        <v>5.3L V8 16V GDI OHV</v>
      </c>
      <c r="I185" t="str">
        <v>6-Speed Automatic</v>
      </c>
      <c r="J185" t="str">
        <v>Tungsten Metallic</v>
      </c>
      <c r="K185" t="str">
        <v>Cocoa / Dune</v>
      </c>
      <c r="L185">
        <v>0</v>
      </c>
      <c r="M185">
        <v>0</v>
      </c>
      <c r="N185">
        <v>0</v>
      </c>
      <c r="O185" t="str">
        <v>$29,748</v>
      </c>
      <c r="P185">
        <v>25583.279999999999</v>
      </c>
      <c r="Q185">
        <v>29748</v>
      </c>
      <c r="R185" t="e">
        <v>#VALUE!</v>
      </c>
      <c r="S185" t="e">
        <v>#VALUE!</v>
      </c>
      <c r="T185">
        <v>0</v>
      </c>
    </row>
    <row r="186" spans="1:20" x14ac:dyDescent="0.25">
      <c r="A186" t="str">
        <v>Chevrolet</v>
      </c>
      <c r="B186" t="str">
        <v>Suburban Z71</v>
      </c>
      <c r="C186">
        <v>2022</v>
      </c>
      <c r="D186">
        <v>58829.423699999999</v>
      </c>
      <c r="E186">
        <v>36555</v>
      </c>
      <c r="F186" t="str">
        <v>36,555 mi.</v>
      </c>
      <c r="G186" t="str">
        <v>Gasoline</v>
      </c>
      <c r="H186" t="str">
        <v>5.3L V8 16V GDI OHV</v>
      </c>
      <c r="I186" t="str">
        <v>Automatic</v>
      </c>
      <c r="J186" t="str">
        <v>Summit White</v>
      </c>
      <c r="K186" t="str">
        <v>Jet Black</v>
      </c>
      <c r="L186" t="str">
        <v>None reported</v>
      </c>
      <c r="M186">
        <v>0</v>
      </c>
      <c r="N186" t="str">
        <v>Yes</v>
      </c>
      <c r="O186" t="str">
        <v>$64,288</v>
      </c>
      <c r="P186">
        <v>55287.68</v>
      </c>
      <c r="Q186">
        <v>64288</v>
      </c>
      <c r="R186" t="e">
        <v>#VALUE!</v>
      </c>
      <c r="S186" t="e">
        <v>#VALUE!</v>
      </c>
      <c r="T186">
        <v>0</v>
      </c>
    </row>
    <row r="187" spans="1:20" x14ac:dyDescent="0.25">
      <c r="A187" t="str">
        <v>Chevrolet</v>
      </c>
      <c r="B187" t="str">
        <v>Corvette Base</v>
      </c>
      <c r="C187">
        <v>2007</v>
      </c>
      <c r="D187">
        <v>45888.720759999997</v>
      </c>
      <c r="E187">
        <v>28514</v>
      </c>
      <c r="F187" t="str">
        <v>28,514 mi.</v>
      </c>
      <c r="G187" t="str">
        <v>Gasoline</v>
      </c>
      <c r="H187" t="str">
        <v>400.0HP 6.0L 8 Cylinder Engine Gasoline Fuel</v>
      </c>
      <c r="I187" t="str">
        <v>Transmission w/Dual Shift Mode</v>
      </c>
      <c r="J187" t="str">
        <v>Red</v>
      </c>
      <c r="K187" t="str">
        <v>Gray</v>
      </c>
      <c r="L187" t="str">
        <v>None reported</v>
      </c>
      <c r="M187">
        <v>0</v>
      </c>
      <c r="N187" t="str">
        <v>Yes</v>
      </c>
      <c r="O187" t="str">
        <v>$32,000</v>
      </c>
      <c r="P187">
        <v>27520</v>
      </c>
      <c r="Q187">
        <v>32000</v>
      </c>
      <c r="R187">
        <v>400</v>
      </c>
      <c r="S187">
        <v>6</v>
      </c>
      <c r="T187">
        <v>0</v>
      </c>
    </row>
    <row r="188" spans="1:20" x14ac:dyDescent="0.25">
      <c r="A188" t="str">
        <v>Chevrolet</v>
      </c>
      <c r="B188" t="str">
        <v>Equinox Premier w/2LZ</v>
      </c>
      <c r="C188">
        <v>2020</v>
      </c>
      <c r="D188">
        <v>82290.38222</v>
      </c>
      <c r="E188">
        <v>51133</v>
      </c>
      <c r="F188" t="str">
        <v>51,133 mi.</v>
      </c>
      <c r="G188" t="str">
        <v>Gasoline</v>
      </c>
      <c r="H188" t="str">
        <v>2.0L I4 16V GDI DOHC Turbo</v>
      </c>
      <c r="I188" t="str">
        <v>9-Speed Automatic</v>
      </c>
      <c r="J188" t="str">
        <v>Iridescent Pearl Tricoat</v>
      </c>
      <c r="K188" t="str">
        <v>Jet Black</v>
      </c>
      <c r="L188" t="str">
        <v>At least 1 accident or damage reported</v>
      </c>
      <c r="M188">
        <v>1</v>
      </c>
      <c r="N188">
        <v>0</v>
      </c>
      <c r="O188" t="str">
        <v>$25,800</v>
      </c>
      <c r="P188">
        <v>22188</v>
      </c>
      <c r="Q188">
        <v>25800</v>
      </c>
      <c r="R188" t="e">
        <v>#VALUE!</v>
      </c>
      <c r="S188" t="e">
        <v>#VALUE!</v>
      </c>
      <c r="T188">
        <v>0</v>
      </c>
    </row>
    <row r="189" spans="1:20" x14ac:dyDescent="0.25">
      <c r="A189" t="str">
        <v>Chevrolet</v>
      </c>
      <c r="B189" t="str">
        <v>Camaro Z28</v>
      </c>
      <c r="C189">
        <v>1999</v>
      </c>
      <c r="D189">
        <v>94629.191999999995</v>
      </c>
      <c r="E189">
        <v>58800</v>
      </c>
      <c r="F189" t="str">
        <v>58,800 mi.</v>
      </c>
      <c r="G189" t="str">
        <v>Gasoline</v>
      </c>
      <c r="H189" t="str">
        <v>305.0HP 5.7L 8 Cylinder Engine Gasoline Fuel</v>
      </c>
      <c r="I189" t="str">
        <v>A/T</v>
      </c>
      <c r="J189" t="str">
        <v>White</v>
      </c>
      <c r="K189" t="str">
        <v>White</v>
      </c>
      <c r="L189" t="str">
        <v>None reported</v>
      </c>
      <c r="M189">
        <v>0</v>
      </c>
      <c r="N189" t="str">
        <v>Yes</v>
      </c>
      <c r="O189" t="str">
        <v>$15,000</v>
      </c>
      <c r="P189">
        <v>12900</v>
      </c>
      <c r="Q189">
        <v>15000</v>
      </c>
      <c r="R189">
        <v>305</v>
      </c>
      <c r="S189">
        <v>5.7</v>
      </c>
      <c r="T189">
        <v>0</v>
      </c>
    </row>
    <row r="190" spans="1:20" x14ac:dyDescent="0.25">
      <c r="A190" t="str">
        <v>Chevrolet</v>
      </c>
      <c r="B190" t="str">
        <v>Corvette Grand Sport</v>
      </c>
      <c r="C190">
        <v>2011</v>
      </c>
      <c r="D190">
        <v>19794.882000000001</v>
      </c>
      <c r="E190">
        <v>12300</v>
      </c>
      <c r="F190" t="str">
        <v>12,300 mi.</v>
      </c>
      <c r="G190" t="str">
        <v>Gasoline</v>
      </c>
      <c r="H190" t="str">
        <v>430.0HP 6.2L 8 Cylinder Engine Gasoline Fuel</v>
      </c>
      <c r="I190" t="str">
        <v>6-Speed A/T</v>
      </c>
      <c r="J190" t="str">
        <v>Red</v>
      </c>
      <c r="K190" t="str">
        <v>Black</v>
      </c>
      <c r="L190" t="str">
        <v>None reported</v>
      </c>
      <c r="M190">
        <v>0</v>
      </c>
      <c r="N190" t="str">
        <v>Yes</v>
      </c>
      <c r="O190" t="str">
        <v>$45,000</v>
      </c>
      <c r="P190">
        <v>38700</v>
      </c>
      <c r="Q190">
        <v>45000</v>
      </c>
      <c r="R190">
        <v>430</v>
      </c>
      <c r="S190">
        <v>6.2</v>
      </c>
      <c r="T190">
        <v>0</v>
      </c>
    </row>
    <row r="191" spans="1:20" x14ac:dyDescent="0.25">
      <c r="A191" t="str">
        <v>Chevrolet</v>
      </c>
      <c r="B191" t="str">
        <v>Corvette Stingray</v>
      </c>
      <c r="C191">
        <v>2018</v>
      </c>
      <c r="D191">
        <v>22369.826000000001</v>
      </c>
      <c r="E191">
        <v>13900</v>
      </c>
      <c r="F191" t="str">
        <v>13,900 mi.</v>
      </c>
      <c r="G191" t="str">
        <v>Gasoline</v>
      </c>
      <c r="H191" t="str">
        <v>455.0HP 6.2L 8 Cylinder Engine Gasoline Fuel</v>
      </c>
      <c r="I191" t="str">
        <v>8-Speed A/T</v>
      </c>
      <c r="J191" t="str">
        <v>White</v>
      </c>
      <c r="K191" t="str">
        <v>Red</v>
      </c>
      <c r="L191" t="str">
        <v>None reported</v>
      </c>
      <c r="M191">
        <v>0</v>
      </c>
      <c r="N191" t="str">
        <v>Yes</v>
      </c>
      <c r="O191" t="str">
        <v>$54,490</v>
      </c>
      <c r="P191">
        <v>46861.4</v>
      </c>
      <c r="Q191">
        <v>54490</v>
      </c>
      <c r="R191">
        <v>455</v>
      </c>
      <c r="S191">
        <v>6.2</v>
      </c>
      <c r="T191">
        <v>0</v>
      </c>
    </row>
    <row r="192" spans="1:20" x14ac:dyDescent="0.25">
      <c r="A192" t="str">
        <v>Chevrolet</v>
      </c>
      <c r="B192" t="str">
        <v>Colorado LT</v>
      </c>
      <c r="C192">
        <v>2019</v>
      </c>
      <c r="D192">
        <v>223884.94344</v>
      </c>
      <c r="E192">
        <v>139116</v>
      </c>
      <c r="F192" t="str">
        <v>139,116 mi.</v>
      </c>
      <c r="G192" t="str">
        <v>Gasoline</v>
      </c>
      <c r="H192" t="str">
        <v>3.6L V6 24V GDI DOHC</v>
      </c>
      <c r="I192" t="str">
        <v>Automatic</v>
      </c>
      <c r="J192" t="str">
        <v>Red</v>
      </c>
      <c r="K192" t="str">
        <v>Jet Black</v>
      </c>
      <c r="L192" t="str">
        <v>At least 1 accident or damage reported</v>
      </c>
      <c r="M192">
        <v>1</v>
      </c>
      <c r="N192" t="str">
        <v>Yes</v>
      </c>
      <c r="O192" t="str">
        <v>$24,899</v>
      </c>
      <c r="P192">
        <v>21413.14</v>
      </c>
      <c r="Q192">
        <v>24899</v>
      </c>
      <c r="R192" t="e">
        <v>#VALUE!</v>
      </c>
      <c r="S192" t="e">
        <v>#VALUE!</v>
      </c>
      <c r="T192">
        <v>0</v>
      </c>
    </row>
    <row r="193" spans="1:20" x14ac:dyDescent="0.25">
      <c r="A193" t="str">
        <v>Chevrolet</v>
      </c>
      <c r="B193" t="str">
        <v>Corvette Stingray w/2LT</v>
      </c>
      <c r="C193">
        <v>2023</v>
      </c>
      <c r="D193">
        <v>8368.5679999999993</v>
      </c>
      <c r="E193">
        <v>5200</v>
      </c>
      <c r="F193" t="str">
        <v>5,200 mi.</v>
      </c>
      <c r="G193" t="str">
        <v>Gasoline</v>
      </c>
      <c r="H193" t="str">
        <v>490.0HP 6.2L 8 Cylinder Engine Gasoline Fuel</v>
      </c>
      <c r="I193" t="str">
        <v>8-Speed A/T</v>
      </c>
      <c r="J193" t="str">
        <v>White</v>
      </c>
      <c r="K193" t="str">
        <v>Red</v>
      </c>
      <c r="L193" t="str">
        <v>None reported</v>
      </c>
      <c r="M193">
        <v>0</v>
      </c>
      <c r="N193" t="str">
        <v>Yes</v>
      </c>
      <c r="O193" t="str">
        <v>$88,900</v>
      </c>
      <c r="P193">
        <v>76454</v>
      </c>
      <c r="Q193">
        <v>88900</v>
      </c>
      <c r="R193">
        <v>490</v>
      </c>
      <c r="S193">
        <v>6.2</v>
      </c>
      <c r="T193">
        <v>0</v>
      </c>
    </row>
    <row r="194" spans="1:20" x14ac:dyDescent="0.25">
      <c r="A194" t="str">
        <v>Chevrolet</v>
      </c>
      <c r="B194" t="str">
        <v>Suburban Premier</v>
      </c>
      <c r="C194">
        <v>2017</v>
      </c>
      <c r="D194">
        <v>215004.60532</v>
      </c>
      <c r="E194">
        <v>133598</v>
      </c>
      <c r="F194" t="str">
        <v>133,598 mi.</v>
      </c>
      <c r="G194" t="str">
        <v>Gasoline</v>
      </c>
      <c r="H194" t="str">
        <v>5.3L V8 16V GDI OHV</v>
      </c>
      <c r="I194" t="str">
        <v>6-Speed Automatic</v>
      </c>
      <c r="J194" t="str">
        <v>Siren Red Tintcoat</v>
      </c>
      <c r="K194" t="str">
        <v>Jet Black</v>
      </c>
      <c r="L194" t="str">
        <v>At least 1 accident or damage reported</v>
      </c>
      <c r="M194">
        <v>1</v>
      </c>
      <c r="N194" t="str">
        <v>Yes</v>
      </c>
      <c r="O194" t="str">
        <v>$29,999</v>
      </c>
      <c r="P194">
        <v>25799.14</v>
      </c>
      <c r="Q194">
        <v>29999</v>
      </c>
      <c r="R194" t="e">
        <v>#VALUE!</v>
      </c>
      <c r="S194" t="e">
        <v>#VALUE!</v>
      </c>
      <c r="T194">
        <v>0</v>
      </c>
    </row>
    <row r="195" spans="1:20" x14ac:dyDescent="0.25">
      <c r="A195" t="str">
        <v>Chevrolet</v>
      </c>
      <c r="B195" t="str">
        <v>Traverse Premier</v>
      </c>
      <c r="C195">
        <v>2018</v>
      </c>
      <c r="D195">
        <v>110167.3697</v>
      </c>
      <c r="E195">
        <v>68455</v>
      </c>
      <c r="F195" t="str">
        <v>68,455 mi.</v>
      </c>
      <c r="G195" t="str">
        <v>Gasoline</v>
      </c>
      <c r="H195" t="str">
        <v>3.6L V6 24V GDI DOHC</v>
      </c>
      <c r="I195" t="str">
        <v>9-Speed Automatic</v>
      </c>
      <c r="J195" t="str">
        <v>Silver Ice Metallic</v>
      </c>
      <c r="K195" t="str">
        <v>Jet Black</v>
      </c>
      <c r="L195" t="str">
        <v>None reported</v>
      </c>
      <c r="M195">
        <v>0</v>
      </c>
      <c r="N195" t="str">
        <v>Yes</v>
      </c>
      <c r="O195" t="str">
        <v>$30,989</v>
      </c>
      <c r="P195">
        <v>26650.54</v>
      </c>
      <c r="Q195">
        <v>30989</v>
      </c>
      <c r="R195" t="e">
        <v>#VALUE!</v>
      </c>
      <c r="S195" t="e">
        <v>#VALUE!</v>
      </c>
      <c r="T195">
        <v>0</v>
      </c>
    </row>
    <row r="196" spans="1:20" x14ac:dyDescent="0.25">
      <c r="A196" t="str">
        <v>Chevrolet</v>
      </c>
      <c r="B196" t="str">
        <v>Corvette Base</v>
      </c>
      <c r="C196">
        <v>1998</v>
      </c>
      <c r="D196">
        <v>215651.56</v>
      </c>
      <c r="E196">
        <v>134000</v>
      </c>
      <c r="F196" t="str">
        <v>134,000 mi.</v>
      </c>
      <c r="G196" t="str">
        <v>Gasoline</v>
      </c>
      <c r="H196" t="str">
        <v>340.0HP 5.7L 8 Cylinder Engine Gasoline Fuel</v>
      </c>
      <c r="I196" t="str">
        <v>A/T</v>
      </c>
      <c r="J196" t="str">
        <v>Red</v>
      </c>
      <c r="K196" t="str">
        <v>Beige</v>
      </c>
      <c r="L196" t="str">
        <v>None reported</v>
      </c>
      <c r="M196">
        <v>0</v>
      </c>
      <c r="N196" t="str">
        <v>Yes</v>
      </c>
      <c r="O196" t="str">
        <v>$11,500</v>
      </c>
      <c r="P196">
        <v>9890</v>
      </c>
      <c r="Q196">
        <v>11500</v>
      </c>
      <c r="R196">
        <v>340</v>
      </c>
      <c r="S196">
        <v>5.7</v>
      </c>
      <c r="T196">
        <v>0</v>
      </c>
    </row>
    <row r="197" spans="1:20" x14ac:dyDescent="0.25">
      <c r="A197" t="str">
        <v>Chevrolet</v>
      </c>
      <c r="B197" t="str">
        <v>Suburban LTZ</v>
      </c>
      <c r="C197">
        <v>2016</v>
      </c>
      <c r="D197">
        <v>177027.4</v>
      </c>
      <c r="E197">
        <v>110000</v>
      </c>
      <c r="F197" t="str">
        <v>110,000 mi.</v>
      </c>
      <c r="G197" t="str">
        <v>E85 Flex Fuel</v>
      </c>
      <c r="H197" t="str">
        <v>355.0HP 5.3L 8 Cylinder Engine Flex Fuel Capability</v>
      </c>
      <c r="I197" t="str">
        <v>A/T</v>
      </c>
      <c r="J197" t="str">
        <v>Brown</v>
      </c>
      <c r="K197" t="str">
        <v>Brown</v>
      </c>
      <c r="L197" t="str">
        <v>None reported</v>
      </c>
      <c r="M197">
        <v>0</v>
      </c>
      <c r="N197" t="str">
        <v>Yes</v>
      </c>
      <c r="O197" t="str">
        <v>$30,999</v>
      </c>
      <c r="P197">
        <v>26659.14</v>
      </c>
      <c r="Q197">
        <v>30999</v>
      </c>
      <c r="R197">
        <v>355</v>
      </c>
      <c r="S197">
        <v>5.3</v>
      </c>
      <c r="T197">
        <v>0</v>
      </c>
    </row>
    <row r="198" spans="1:20" x14ac:dyDescent="0.25">
      <c r="A198" t="str">
        <v>Chevrolet</v>
      </c>
      <c r="B198" t="str">
        <v>Express 2500 Work Van</v>
      </c>
      <c r="C198">
        <v>2012</v>
      </c>
      <c r="D198">
        <v>226112.27</v>
      </c>
      <c r="E198">
        <v>140500</v>
      </c>
      <c r="F198" t="str">
        <v>140,500 mi.</v>
      </c>
      <c r="G198" t="str">
        <v>E85 Flex Fuel</v>
      </c>
      <c r="H198" t="str">
        <v>324.0HP 6.0L 8 Cylinder Engine Flex Fuel Capability</v>
      </c>
      <c r="I198" t="str">
        <v>A/T</v>
      </c>
      <c r="J198" t="str">
        <v>White</v>
      </c>
      <c r="K198" t="str">
        <v>Gray</v>
      </c>
      <c r="L198" t="str">
        <v>None reported</v>
      </c>
      <c r="M198">
        <v>0</v>
      </c>
      <c r="N198" t="str">
        <v>Yes</v>
      </c>
      <c r="O198" t="str">
        <v>$11,800</v>
      </c>
      <c r="P198">
        <v>10148</v>
      </c>
      <c r="Q198">
        <v>11800</v>
      </c>
      <c r="R198">
        <v>324</v>
      </c>
      <c r="S198">
        <v>6</v>
      </c>
      <c r="T198">
        <v>0</v>
      </c>
    </row>
    <row r="199" spans="1:20" x14ac:dyDescent="0.25">
      <c r="A199" t="str">
        <v>Chevrolet</v>
      </c>
      <c r="B199" t="str">
        <v>Suburban RST</v>
      </c>
      <c r="C199">
        <v>2022</v>
      </c>
      <c r="D199">
        <v>34439.875999999997</v>
      </c>
      <c r="E199">
        <v>21400</v>
      </c>
      <c r="F199" t="str">
        <v>21,400 mi.</v>
      </c>
      <c r="G199" t="str">
        <v>Diesel</v>
      </c>
      <c r="H199" t="str">
        <v>277.0HP 3.0L Straight 6 Cylinder Engine Diesel Fuel</v>
      </c>
      <c r="I199" t="str">
        <v>10-Speed A/T</v>
      </c>
      <c r="J199" t="str">
        <v>Gray</v>
      </c>
      <c r="K199" t="str">
        <v>Black</v>
      </c>
      <c r="L199" t="str">
        <v>None reported</v>
      </c>
      <c r="M199">
        <v>0</v>
      </c>
      <c r="N199" t="str">
        <v>Yes</v>
      </c>
      <c r="O199" t="str">
        <v>$69,000</v>
      </c>
      <c r="P199">
        <v>59340</v>
      </c>
      <c r="Q199">
        <v>69000</v>
      </c>
      <c r="R199">
        <v>277</v>
      </c>
      <c r="S199">
        <v>3</v>
      </c>
      <c r="T199">
        <v>0</v>
      </c>
    </row>
    <row r="200" spans="1:20" x14ac:dyDescent="0.25">
      <c r="A200" t="str">
        <v>Chevrolet</v>
      </c>
      <c r="B200" t="str">
        <v>Suburban Premier</v>
      </c>
      <c r="C200">
        <v>2021</v>
      </c>
      <c r="D200">
        <v>83508.652600000001</v>
      </c>
      <c r="E200">
        <v>51890</v>
      </c>
      <c r="F200" t="str">
        <v>51,890 mi.</v>
      </c>
      <c r="G200" t="str">
        <v>Gasoline</v>
      </c>
      <c r="H200" t="str">
        <v>5.3L V8 16V GDI OHV</v>
      </c>
      <c r="I200" t="str">
        <v>10-Speed Automatic</v>
      </c>
      <c r="J200" t="str">
        <v>Shadow Gray Metallic</v>
      </c>
      <c r="K200" t="str">
        <v>Jet Black</v>
      </c>
      <c r="L200" t="str">
        <v>None reported</v>
      </c>
      <c r="M200">
        <v>0</v>
      </c>
      <c r="N200" t="str">
        <v>Yes</v>
      </c>
      <c r="O200" t="str">
        <v>$59,980</v>
      </c>
      <c r="P200">
        <v>51582.799999999996</v>
      </c>
      <c r="Q200">
        <v>59980</v>
      </c>
      <c r="R200" t="e">
        <v>#VALUE!</v>
      </c>
      <c r="S200" t="e">
        <v>#VALUE!</v>
      </c>
      <c r="T200">
        <v>0</v>
      </c>
    </row>
    <row r="201" spans="1:20" x14ac:dyDescent="0.25">
      <c r="A201" t="str">
        <v>Chevrolet</v>
      </c>
      <c r="B201" t="str">
        <v>Suburban High Country</v>
      </c>
      <c r="C201">
        <v>2021</v>
      </c>
      <c r="D201">
        <v>95800.791519999999</v>
      </c>
      <c r="E201">
        <v>59528</v>
      </c>
      <c r="F201" t="str">
        <v>59,528 mi.</v>
      </c>
      <c r="G201" t="str">
        <v>Gasoline</v>
      </c>
      <c r="H201" t="str">
        <v>6.2L V8 16V GDI OHV</v>
      </c>
      <c r="I201" t="str">
        <v>10-Speed Automatic</v>
      </c>
      <c r="J201" t="str">
        <v>Satin Steel Metallic</v>
      </c>
      <c r="K201" t="str">
        <v>Jet Black</v>
      </c>
      <c r="L201" t="str">
        <v>None reported</v>
      </c>
      <c r="M201">
        <v>0</v>
      </c>
      <c r="N201" t="str">
        <v>Yes</v>
      </c>
      <c r="O201" t="str">
        <v>$68,995</v>
      </c>
      <c r="P201">
        <v>59335.7</v>
      </c>
      <c r="Q201">
        <v>68995</v>
      </c>
      <c r="R201" t="e">
        <v>#VALUE!</v>
      </c>
      <c r="S201" t="e">
        <v>#VALUE!</v>
      </c>
      <c r="T201">
        <v>0</v>
      </c>
    </row>
    <row r="202" spans="1:20" x14ac:dyDescent="0.25">
      <c r="A202" t="str">
        <v>Chevrolet</v>
      </c>
      <c r="B202" t="str">
        <v>Traverse RS</v>
      </c>
      <c r="C202">
        <v>2023</v>
      </c>
      <c r="D202">
        <v>9656.0399999999991</v>
      </c>
      <c r="E202">
        <v>6000</v>
      </c>
      <c r="F202" t="str">
        <v>6,000 mi.</v>
      </c>
      <c r="G202" t="str">
        <v>Gasoline</v>
      </c>
      <c r="H202" t="str">
        <v>310.0HP 3.6L V6 Cylinder Engine Gasoline Fuel</v>
      </c>
      <c r="I202" t="str">
        <v>9-Speed A/T</v>
      </c>
      <c r="J202" t="str">
        <v>Gray</v>
      </c>
      <c r="K202" t="str">
        <v>Black</v>
      </c>
      <c r="L202" t="str">
        <v>None reported</v>
      </c>
      <c r="M202">
        <v>0</v>
      </c>
      <c r="N202" t="str">
        <v>Yes</v>
      </c>
      <c r="O202" t="str">
        <v>$48,500</v>
      </c>
      <c r="P202">
        <v>41710</v>
      </c>
      <c r="Q202">
        <v>48500</v>
      </c>
      <c r="R202">
        <v>310</v>
      </c>
      <c r="S202">
        <v>3.6</v>
      </c>
      <c r="T202">
        <v>0</v>
      </c>
    </row>
    <row r="203" spans="1:20" x14ac:dyDescent="0.25">
      <c r="A203" t="str">
        <v>Chevrolet</v>
      </c>
      <c r="B203" t="str">
        <v>Corvette ZR-1</v>
      </c>
      <c r="C203">
        <v>2009</v>
      </c>
      <c r="D203">
        <v>28968.12</v>
      </c>
      <c r="E203">
        <v>18000</v>
      </c>
      <c r="F203" t="str">
        <v>18,000 mi.</v>
      </c>
      <c r="G203" t="str">
        <v>Gasoline</v>
      </c>
      <c r="H203" t="str">
        <v>638.0HP 6.2L 8 Cylinder Engine Gasoline Fuel</v>
      </c>
      <c r="I203" t="str">
        <v>6-Speed M/T</v>
      </c>
      <c r="J203" t="str">
        <v>Gray</v>
      </c>
      <c r="K203" t="str">
        <v>Black</v>
      </c>
      <c r="L203" t="str">
        <v>None reported</v>
      </c>
      <c r="M203">
        <v>0</v>
      </c>
      <c r="N203" t="str">
        <v>Yes</v>
      </c>
      <c r="O203" t="str">
        <v>$78,000</v>
      </c>
      <c r="P203">
        <v>67080</v>
      </c>
      <c r="Q203">
        <v>78000</v>
      </c>
      <c r="R203">
        <v>638</v>
      </c>
      <c r="S203">
        <v>6.2</v>
      </c>
      <c r="T203">
        <v>0</v>
      </c>
    </row>
    <row r="204" spans="1:20" x14ac:dyDescent="0.25">
      <c r="A204" t="str">
        <v>Chevrolet</v>
      </c>
      <c r="B204" t="str">
        <v>Colorado LT Crew Cab</v>
      </c>
      <c r="C204">
        <v>2009</v>
      </c>
      <c r="D204">
        <v>223698.26</v>
      </c>
      <c r="E204">
        <v>139000</v>
      </c>
      <c r="F204" t="str">
        <v>139,000 mi.</v>
      </c>
      <c r="G204" t="str">
        <v>Gasoline</v>
      </c>
      <c r="H204" t="str">
        <v>300.0HP 5.3L 8 Cylinder Engine Gasoline Fuel</v>
      </c>
      <c r="I204" t="str">
        <v>A/T</v>
      </c>
      <c r="J204" t="str">
        <v>Black</v>
      </c>
      <c r="K204" t="str">
        <v>Black</v>
      </c>
      <c r="L204" t="str">
        <v>None reported</v>
      </c>
      <c r="M204">
        <v>0</v>
      </c>
      <c r="N204" t="str">
        <v>Yes</v>
      </c>
      <c r="O204" t="str">
        <v>$14,500</v>
      </c>
      <c r="P204">
        <v>12470</v>
      </c>
      <c r="Q204">
        <v>14500</v>
      </c>
      <c r="R204">
        <v>300</v>
      </c>
      <c r="S204">
        <v>5.3</v>
      </c>
      <c r="T204">
        <v>0</v>
      </c>
    </row>
    <row r="205" spans="1:20" x14ac:dyDescent="0.25">
      <c r="A205" t="str">
        <v>Chevrolet</v>
      </c>
      <c r="B205" t="str">
        <v>Corvette Base</v>
      </c>
      <c r="C205">
        <v>2007</v>
      </c>
      <c r="D205">
        <v>6514.6083200000003</v>
      </c>
      <c r="E205">
        <v>4048</v>
      </c>
      <c r="F205" t="str">
        <v>4,048 mi.</v>
      </c>
      <c r="G205" t="str">
        <v>Gasoline</v>
      </c>
      <c r="H205" t="str">
        <v>400.0HP 6.0L 8 Cylinder Engine Gasoline Fuel</v>
      </c>
      <c r="I205" t="str">
        <v>6-Speed M/T</v>
      </c>
      <c r="J205" t="str">
        <v>Yellow</v>
      </c>
      <c r="K205" t="str">
        <v>Gray</v>
      </c>
      <c r="L205" t="str">
        <v>None reported</v>
      </c>
      <c r="M205">
        <v>0</v>
      </c>
      <c r="N205" t="str">
        <v>Yes</v>
      </c>
      <c r="O205" t="str">
        <v>$38,000</v>
      </c>
      <c r="P205">
        <v>32680</v>
      </c>
      <c r="Q205">
        <v>38000</v>
      </c>
      <c r="R205">
        <v>400</v>
      </c>
      <c r="S205">
        <v>6</v>
      </c>
      <c r="T205">
        <v>0</v>
      </c>
    </row>
    <row r="206" spans="1:20" x14ac:dyDescent="0.25">
      <c r="A206" t="str">
        <v>Chevrolet</v>
      </c>
      <c r="B206" t="str">
        <v>Suburban High Country</v>
      </c>
      <c r="C206">
        <v>2021</v>
      </c>
      <c r="D206">
        <v>37484.747280000003</v>
      </c>
      <c r="E206">
        <v>23292</v>
      </c>
      <c r="F206" t="str">
        <v>23,292 mi.</v>
      </c>
      <c r="G206" t="str">
        <v>Gasoline</v>
      </c>
      <c r="H206" t="str">
        <v>420.0HP 6.2L 8 Cylinder Engine Gasoline Fuel</v>
      </c>
      <c r="I206" t="str">
        <v>10-Speed A/T</v>
      </c>
      <c r="J206" t="str">
        <v>Brown</v>
      </c>
      <c r="K206" t="str">
        <v>Black</v>
      </c>
      <c r="L206" t="str">
        <v>None reported</v>
      </c>
      <c r="M206">
        <v>0</v>
      </c>
      <c r="N206" t="str">
        <v>Yes</v>
      </c>
      <c r="O206" t="str">
        <v>$73,500</v>
      </c>
      <c r="P206">
        <v>63210</v>
      </c>
      <c r="Q206">
        <v>73500</v>
      </c>
      <c r="R206">
        <v>420</v>
      </c>
      <c r="S206">
        <v>6.2</v>
      </c>
      <c r="T206">
        <v>0</v>
      </c>
    </row>
    <row r="207" spans="1:20" x14ac:dyDescent="0.25">
      <c r="A207" t="str">
        <v>Chevrolet</v>
      </c>
      <c r="B207" t="str">
        <v>Suburban 1500 LTZ</v>
      </c>
      <c r="C207">
        <v>2010</v>
      </c>
      <c r="D207">
        <v>261792.94714</v>
      </c>
      <c r="E207">
        <v>162671</v>
      </c>
      <c r="F207" t="str">
        <v>162,671 mi.</v>
      </c>
      <c r="G207" t="str">
        <v>E85 Flex Fuel</v>
      </c>
      <c r="H207" t="str">
        <v>320.0HP 5.3L 8 Cylinder Engine Flex Fuel Capability</v>
      </c>
      <c r="I207" t="str">
        <v>A/T</v>
      </c>
      <c r="J207" t="str">
        <v>Black</v>
      </c>
      <c r="K207" t="str">
        <v>Black</v>
      </c>
      <c r="L207" t="str">
        <v>None reported</v>
      </c>
      <c r="M207">
        <v>0</v>
      </c>
      <c r="N207" t="str">
        <v>Yes</v>
      </c>
      <c r="O207" t="str">
        <v>$12,000</v>
      </c>
      <c r="P207">
        <v>10320</v>
      </c>
      <c r="Q207">
        <v>12000</v>
      </c>
      <c r="R207">
        <v>320</v>
      </c>
      <c r="S207">
        <v>5.3</v>
      </c>
      <c r="T207">
        <v>0</v>
      </c>
    </row>
    <row r="208" spans="1:20" x14ac:dyDescent="0.25">
      <c r="A208" t="str">
        <v>Chevrolet</v>
      </c>
      <c r="B208" t="str">
        <v>Silverado 2500 LT</v>
      </c>
      <c r="C208">
        <v>2011</v>
      </c>
      <c r="D208">
        <v>386241.6</v>
      </c>
      <c r="E208">
        <v>240000</v>
      </c>
      <c r="F208" t="str">
        <v>240,000 mi.</v>
      </c>
      <c r="G208" t="str">
        <v>Diesel</v>
      </c>
      <c r="H208" t="str">
        <v>335.0HP 6.6L 8 Cylinder Engine Diesel Fuel</v>
      </c>
      <c r="I208" t="str">
        <v>6-Speed A/T</v>
      </c>
      <c r="J208" t="str">
        <v>White</v>
      </c>
      <c r="K208" t="str">
        <v>Black</v>
      </c>
      <c r="L208" t="str">
        <v>None reported</v>
      </c>
      <c r="M208">
        <v>0</v>
      </c>
      <c r="N208" t="str">
        <v>Yes</v>
      </c>
      <c r="O208" t="str">
        <v>$18,500</v>
      </c>
      <c r="P208">
        <v>15910</v>
      </c>
      <c r="Q208">
        <v>18500</v>
      </c>
      <c r="R208">
        <v>335</v>
      </c>
      <c r="S208">
        <v>6.6</v>
      </c>
      <c r="T208">
        <v>0</v>
      </c>
    </row>
    <row r="209" spans="1:20" x14ac:dyDescent="0.25">
      <c r="A209" t="str">
        <v>Chevrolet</v>
      </c>
      <c r="B209" t="str">
        <v>Camaro 2SS</v>
      </c>
      <c r="C209">
        <v>2022</v>
      </c>
      <c r="D209">
        <v>12002.45772</v>
      </c>
      <c r="E209">
        <v>7458</v>
      </c>
      <c r="F209" t="str">
        <v>7,458 mi.</v>
      </c>
      <c r="G209" t="str">
        <v>Gasoline</v>
      </c>
      <c r="H209" t="str">
        <v>455.0HP 6.2L 8 Cylinder Engine Gasoline Fuel</v>
      </c>
      <c r="I209" t="str">
        <v>6-Speed M/T</v>
      </c>
      <c r="J209" t="str">
        <v>Red</v>
      </c>
      <c r="K209" t="str">
        <v>Black</v>
      </c>
      <c r="L209" t="str">
        <v>None reported</v>
      </c>
      <c r="M209">
        <v>0</v>
      </c>
      <c r="N209" t="str">
        <v>Yes</v>
      </c>
      <c r="O209" t="str">
        <v>$47,500</v>
      </c>
      <c r="P209">
        <v>40850</v>
      </c>
      <c r="Q209">
        <v>47500</v>
      </c>
      <c r="R209">
        <v>455</v>
      </c>
      <c r="S209">
        <v>6.2</v>
      </c>
      <c r="T209">
        <v>0</v>
      </c>
    </row>
    <row r="210" spans="1:20" x14ac:dyDescent="0.25">
      <c r="A210" t="str">
        <v>Chevrolet</v>
      </c>
      <c r="B210" t="str">
        <v>Malibu Limited LT</v>
      </c>
      <c r="C210">
        <v>2016</v>
      </c>
      <c r="D210">
        <v>167371.35999999999</v>
      </c>
      <c r="E210">
        <v>104000</v>
      </c>
      <c r="F210" t="str">
        <v>104,000 mi.</v>
      </c>
      <c r="G210" t="str">
        <v>Gasoline</v>
      </c>
      <c r="H210" t="str">
        <v>2.5L 4 Cylinder Engine Gasoline Fuel</v>
      </c>
      <c r="I210" t="str">
        <v>6-Speed A/T</v>
      </c>
      <c r="J210" t="str">
        <v>Silver</v>
      </c>
      <c r="K210" t="str">
        <v>Gray</v>
      </c>
      <c r="L210" t="str">
        <v>None reported</v>
      </c>
      <c r="M210">
        <v>0</v>
      </c>
      <c r="N210" t="str">
        <v>Yes</v>
      </c>
      <c r="O210" t="str">
        <v>$10,500</v>
      </c>
      <c r="P210">
        <v>9030</v>
      </c>
      <c r="Q210">
        <v>10500</v>
      </c>
      <c r="R210" t="e">
        <v>#VALUE!</v>
      </c>
      <c r="S210" t="e">
        <v>#VALUE!</v>
      </c>
      <c r="T210">
        <v>0</v>
      </c>
    </row>
    <row r="211" spans="1:20" x14ac:dyDescent="0.25">
      <c r="A211" t="str">
        <v>Chevrolet</v>
      </c>
      <c r="B211" t="str">
        <v>Tahoe LT</v>
      </c>
      <c r="C211">
        <v>2021</v>
      </c>
      <c r="D211">
        <v>115125.74623999999</v>
      </c>
      <c r="E211">
        <v>71536</v>
      </c>
      <c r="F211" t="str">
        <v>71,536 mi.</v>
      </c>
      <c r="G211" t="str">
        <v>Gasoline</v>
      </c>
      <c r="H211" t="str">
        <v>5.3L V8 16V GDI OHV</v>
      </c>
      <c r="I211" t="str">
        <v>10-Speed Automatic</v>
      </c>
      <c r="J211" t="str">
        <v>Black</v>
      </c>
      <c r="K211" t="str">
        <v>Jet Black</v>
      </c>
      <c r="L211" t="str">
        <v>None reported</v>
      </c>
      <c r="M211">
        <v>0</v>
      </c>
      <c r="N211" t="str">
        <v>Yes</v>
      </c>
      <c r="O211" t="str">
        <v>$49,685</v>
      </c>
      <c r="P211">
        <v>42729.1</v>
      </c>
      <c r="Q211">
        <v>49685</v>
      </c>
      <c r="R211" t="e">
        <v>#VALUE!</v>
      </c>
      <c r="S211" t="e">
        <v>#VALUE!</v>
      </c>
      <c r="T211">
        <v>0</v>
      </c>
    </row>
    <row r="212" spans="1:20" x14ac:dyDescent="0.25">
      <c r="A212" t="str">
        <v>Chevrolet</v>
      </c>
      <c r="B212" t="str">
        <v>Camaro 1SS</v>
      </c>
      <c r="C212">
        <v>2017</v>
      </c>
      <c r="D212">
        <v>62764.26</v>
      </c>
      <c r="E212">
        <v>39000</v>
      </c>
      <c r="F212" t="str">
        <v>39,000 mi.</v>
      </c>
      <c r="G212" t="str">
        <v>Gasoline</v>
      </c>
      <c r="H212" t="str">
        <v>455.0HP 6.2L 8 Cylinder Engine Gasoline Fuel</v>
      </c>
      <c r="I212" t="str">
        <v>8-Speed A/T</v>
      </c>
      <c r="J212" t="str">
        <v>Yellow</v>
      </c>
      <c r="K212" t="str">
        <v>Black</v>
      </c>
      <c r="L212" t="str">
        <v>None reported</v>
      </c>
      <c r="M212">
        <v>0</v>
      </c>
      <c r="N212" t="str">
        <v>Yes</v>
      </c>
      <c r="O212" t="str">
        <v>$31,500</v>
      </c>
      <c r="P212">
        <v>27090</v>
      </c>
      <c r="Q212">
        <v>31500</v>
      </c>
      <c r="R212">
        <v>455</v>
      </c>
      <c r="S212">
        <v>6.2</v>
      </c>
      <c r="T212">
        <v>0</v>
      </c>
    </row>
    <row r="213" spans="1:20" x14ac:dyDescent="0.25">
      <c r="A213" t="str">
        <v>Chevrolet</v>
      </c>
      <c r="B213" t="str">
        <v>Corvette Base</v>
      </c>
      <c r="C213">
        <v>2006</v>
      </c>
      <c r="D213">
        <v>62976.692880000002</v>
      </c>
      <c r="E213">
        <v>39132</v>
      </c>
      <c r="F213" t="str">
        <v>39,132 mi.</v>
      </c>
      <c r="G213" t="str">
        <v>Gasoline</v>
      </c>
      <c r="H213" t="str">
        <v>400.0HP 6.0L 8 Cylinder Engine Gasoline Fuel</v>
      </c>
      <c r="I213" t="str">
        <v>Transmission w/Dual Shift Mode</v>
      </c>
      <c r="J213" t="str">
        <v>Red</v>
      </c>
      <c r="K213" t="str">
        <v>Beige</v>
      </c>
      <c r="L213" t="str">
        <v>None reported</v>
      </c>
      <c r="M213">
        <v>0</v>
      </c>
      <c r="N213" t="str">
        <v>Yes</v>
      </c>
      <c r="O213" t="str">
        <v>$35,000</v>
      </c>
      <c r="P213">
        <v>30100</v>
      </c>
      <c r="Q213">
        <v>35000</v>
      </c>
      <c r="R213">
        <v>400</v>
      </c>
      <c r="S213">
        <v>6</v>
      </c>
      <c r="T213">
        <v>0</v>
      </c>
    </row>
    <row r="214" spans="1:20" x14ac:dyDescent="0.25">
      <c r="A214" t="str">
        <v>Chevrolet</v>
      </c>
      <c r="B214" t="str">
        <v>Tahoe LT</v>
      </c>
      <c r="C214">
        <v>2022</v>
      </c>
      <c r="D214">
        <v>4657.4299600000004</v>
      </c>
      <c r="E214">
        <v>2894</v>
      </c>
      <c r="F214" t="str">
        <v>2,894 mi.</v>
      </c>
      <c r="G214" t="str">
        <v>Gasoline</v>
      </c>
      <c r="H214" t="str">
        <v>355.0HP 5.3L 8 Cylinder Engine Gasoline Fuel</v>
      </c>
      <c r="I214" t="str">
        <v>10-Speed A/T</v>
      </c>
      <c r="J214" t="str">
        <v>Blue</v>
      </c>
      <c r="K214" t="str">
        <v>Beige</v>
      </c>
      <c r="L214" t="str">
        <v>None reported</v>
      </c>
      <c r="M214">
        <v>0</v>
      </c>
      <c r="N214" t="str">
        <v>Yes</v>
      </c>
      <c r="O214" t="str">
        <v>$63,900</v>
      </c>
      <c r="P214">
        <v>54954</v>
      </c>
      <c r="Q214">
        <v>63900</v>
      </c>
      <c r="R214">
        <v>355</v>
      </c>
      <c r="S214">
        <v>5.3</v>
      </c>
      <c r="T214">
        <v>0</v>
      </c>
    </row>
    <row r="215" spans="1:20" x14ac:dyDescent="0.25">
      <c r="A215" t="str">
        <v>Chevrolet</v>
      </c>
      <c r="B215" t="str">
        <v>Camaro 2SS</v>
      </c>
      <c r="C215">
        <v>2017</v>
      </c>
      <c r="D215">
        <v>99779.08</v>
      </c>
      <c r="E215">
        <v>62000</v>
      </c>
      <c r="F215" t="str">
        <v>62,000 mi.</v>
      </c>
      <c r="G215" t="str">
        <v>Gasoline</v>
      </c>
      <c r="H215" t="str">
        <v>455.0HP 6.2L 8 Cylinder Engine Gasoline Fuel</v>
      </c>
      <c r="I215" t="str">
        <v>Transmission w/Dual Shift Mode</v>
      </c>
      <c r="J215" t="str">
        <v>Blue</v>
      </c>
      <c r="K215" t="str">
        <v>Black</v>
      </c>
      <c r="L215" t="str">
        <v>None reported</v>
      </c>
      <c r="M215">
        <v>0</v>
      </c>
      <c r="N215" t="str">
        <v>Yes</v>
      </c>
      <c r="O215" t="str">
        <v>$34,500</v>
      </c>
      <c r="P215">
        <v>29670</v>
      </c>
      <c r="Q215">
        <v>34500</v>
      </c>
      <c r="R215">
        <v>455</v>
      </c>
      <c r="S215">
        <v>6.2</v>
      </c>
      <c r="T215">
        <v>0</v>
      </c>
    </row>
    <row r="216" spans="1:20" x14ac:dyDescent="0.25">
      <c r="A216" t="str">
        <v>Chevrolet</v>
      </c>
      <c r="B216" t="str">
        <v>Tahoe LT</v>
      </c>
      <c r="C216">
        <v>2012</v>
      </c>
      <c r="D216">
        <v>261889.50753999999</v>
      </c>
      <c r="E216">
        <v>162731</v>
      </c>
      <c r="F216" t="str">
        <v>162,731 mi.</v>
      </c>
      <c r="G216" t="str">
        <v>E85 Flex Fuel</v>
      </c>
      <c r="H216" t="str">
        <v>320.0HP 5.3L 8 Cylinder Engine Flex Fuel Capability</v>
      </c>
      <c r="I216" t="str">
        <v>A/T</v>
      </c>
      <c r="J216" t="str">
        <v>Brown</v>
      </c>
      <c r="K216" t="str">
        <v>Gray</v>
      </c>
      <c r="L216" t="str">
        <v>None reported</v>
      </c>
      <c r="M216">
        <v>0</v>
      </c>
      <c r="N216" t="str">
        <v>Yes</v>
      </c>
      <c r="O216" t="str">
        <v>$14,500</v>
      </c>
      <c r="P216">
        <v>12470</v>
      </c>
      <c r="Q216">
        <v>14500</v>
      </c>
      <c r="R216">
        <v>320</v>
      </c>
      <c r="S216">
        <v>5.3</v>
      </c>
      <c r="T216">
        <v>0</v>
      </c>
    </row>
    <row r="217" spans="1:20" x14ac:dyDescent="0.25">
      <c r="A217" t="str">
        <v>Chevrolet</v>
      </c>
      <c r="B217" t="str">
        <v>Monte Carlo SS</v>
      </c>
      <c r="C217">
        <v>2000</v>
      </c>
      <c r="D217">
        <v>119091.16</v>
      </c>
      <c r="E217">
        <v>74000</v>
      </c>
      <c r="F217" t="str">
        <v>74,000 mi.</v>
      </c>
      <c r="G217" t="str">
        <v>Gasoline</v>
      </c>
      <c r="H217" t="str">
        <v>200.0HP 3.8L V6 Cylinder Engine Gasoline Fuel</v>
      </c>
      <c r="I217" t="str">
        <v>4-Speed A/T</v>
      </c>
      <c r="J217" t="str">
        <v>Red</v>
      </c>
      <c r="K217" t="str">
        <v>â€“</v>
      </c>
      <c r="L217" t="str">
        <v>None reported</v>
      </c>
      <c r="M217">
        <v>0</v>
      </c>
      <c r="N217" t="str">
        <v>Yes</v>
      </c>
      <c r="O217" t="str">
        <v>$4,700</v>
      </c>
      <c r="P217">
        <v>4042</v>
      </c>
      <c r="Q217">
        <v>4700</v>
      </c>
      <c r="R217">
        <v>200</v>
      </c>
      <c r="S217">
        <v>3.8</v>
      </c>
      <c r="T217">
        <v>0</v>
      </c>
    </row>
    <row r="218" spans="1:20" x14ac:dyDescent="0.25">
      <c r="A218" t="str">
        <v>Chevrolet</v>
      </c>
      <c r="B218" t="str">
        <v>Avalanche 1500 LS</v>
      </c>
      <c r="C218">
        <v>2005</v>
      </c>
      <c r="D218">
        <v>209214.2</v>
      </c>
      <c r="E218">
        <v>130000</v>
      </c>
      <c r="F218" t="str">
        <v>130,000 mi.</v>
      </c>
      <c r="G218" t="str">
        <v>E85 Flex Fuel</v>
      </c>
      <c r="H218" t="str">
        <v>295.0HP 5.3L 8 Cylinder Engine Flex Fuel Capability</v>
      </c>
      <c r="I218" t="str">
        <v>A/T</v>
      </c>
      <c r="J218" t="str">
        <v>Red</v>
      </c>
      <c r="K218" t="str">
        <v>Gray</v>
      </c>
      <c r="L218" t="str">
        <v>None reported</v>
      </c>
      <c r="M218">
        <v>0</v>
      </c>
      <c r="N218" t="str">
        <v>Yes</v>
      </c>
      <c r="O218" t="str">
        <v>$7,200</v>
      </c>
      <c r="P218">
        <v>6192</v>
      </c>
      <c r="Q218">
        <v>7200</v>
      </c>
      <c r="R218">
        <v>295</v>
      </c>
      <c r="S218">
        <v>5.3</v>
      </c>
      <c r="T218">
        <v>0</v>
      </c>
    </row>
    <row r="219" spans="1:20" x14ac:dyDescent="0.25">
      <c r="A219" t="str">
        <v>Chevrolet</v>
      </c>
      <c r="B219" t="str">
        <v>Corvette Z06</v>
      </c>
      <c r="C219">
        <v>2016</v>
      </c>
      <c r="D219">
        <v>78857.66</v>
      </c>
      <c r="E219">
        <v>49000</v>
      </c>
      <c r="F219" t="str">
        <v>49,000 mi.</v>
      </c>
      <c r="G219" t="str">
        <v>Gasoline</v>
      </c>
      <c r="H219" t="str">
        <v>650.0HP 6.2L 8 Cylinder Engine Gasoline Fuel</v>
      </c>
      <c r="I219" t="str">
        <v>7-Speed M/T</v>
      </c>
      <c r="J219" t="str">
        <v>Orange</v>
      </c>
      <c r="K219" t="str">
        <v>â€“</v>
      </c>
      <c r="L219" t="str">
        <v>None reported</v>
      </c>
      <c r="M219">
        <v>0</v>
      </c>
      <c r="N219" t="str">
        <v>Yes</v>
      </c>
      <c r="O219" t="str">
        <v>$75,000</v>
      </c>
      <c r="P219">
        <v>64500</v>
      </c>
      <c r="Q219">
        <v>75000</v>
      </c>
      <c r="R219">
        <v>650</v>
      </c>
      <c r="S219">
        <v>6.2</v>
      </c>
      <c r="T219">
        <v>0</v>
      </c>
    </row>
    <row r="220" spans="1:20" x14ac:dyDescent="0.25">
      <c r="A220" t="str">
        <v>Chevrolet</v>
      </c>
      <c r="B220" t="str">
        <v>Camaro Z28</v>
      </c>
      <c r="C220">
        <v>2002</v>
      </c>
      <c r="D220">
        <v>77248.319999999992</v>
      </c>
      <c r="E220">
        <v>48000</v>
      </c>
      <c r="F220" t="str">
        <v>48,000 mi.</v>
      </c>
      <c r="G220" t="str">
        <v>Gasoline</v>
      </c>
      <c r="H220" t="str">
        <v>310.0HP 5.7L 8 Cylinder Engine Gasoline Fuel</v>
      </c>
      <c r="I220" t="str">
        <v>A/T</v>
      </c>
      <c r="J220" t="str">
        <v>White</v>
      </c>
      <c r="K220" t="str">
        <v>Black</v>
      </c>
      <c r="L220" t="str">
        <v>None reported</v>
      </c>
      <c r="M220">
        <v>0</v>
      </c>
      <c r="N220" t="str">
        <v>Yes</v>
      </c>
      <c r="O220" t="str">
        <v>$21,999</v>
      </c>
      <c r="P220">
        <v>18919.14</v>
      </c>
      <c r="Q220">
        <v>21999</v>
      </c>
      <c r="R220">
        <v>310</v>
      </c>
      <c r="S220">
        <v>5.7</v>
      </c>
      <c r="T220">
        <v>0</v>
      </c>
    </row>
    <row r="221" spans="1:20" x14ac:dyDescent="0.25">
      <c r="A221" t="str">
        <v>Chevrolet</v>
      </c>
      <c r="B221" t="str">
        <v>Corvette Z06</v>
      </c>
      <c r="C221">
        <v>2016</v>
      </c>
      <c r="D221">
        <v>66787.61</v>
      </c>
      <c r="E221">
        <v>41500</v>
      </c>
      <c r="F221" t="str">
        <v>41,500 mi.</v>
      </c>
      <c r="G221" t="str">
        <v>Gasoline</v>
      </c>
      <c r="H221" t="str">
        <v>650.0HP 6.2L 8 Cylinder Engine Gasoline Fuel</v>
      </c>
      <c r="I221" t="str">
        <v>7-Speed M/T</v>
      </c>
      <c r="J221" t="str">
        <v>White</v>
      </c>
      <c r="K221" t="str">
        <v>Black</v>
      </c>
      <c r="L221" t="str">
        <v>None reported</v>
      </c>
      <c r="M221">
        <v>0</v>
      </c>
      <c r="N221" t="str">
        <v>Yes</v>
      </c>
      <c r="O221" t="str">
        <v>$66,000</v>
      </c>
      <c r="P221">
        <v>56760</v>
      </c>
      <c r="Q221">
        <v>66000</v>
      </c>
      <c r="R221">
        <v>650</v>
      </c>
      <c r="S221">
        <v>6.2</v>
      </c>
      <c r="T221">
        <v>0</v>
      </c>
    </row>
    <row r="222" spans="1:20" x14ac:dyDescent="0.25">
      <c r="A222" t="str">
        <v>Chevrolet</v>
      </c>
      <c r="B222" t="str">
        <v>Impala 1LT</v>
      </c>
      <c r="C222">
        <v>2019</v>
      </c>
      <c r="D222">
        <v>160839.04894000001</v>
      </c>
      <c r="E222">
        <v>99941</v>
      </c>
      <c r="F222" t="str">
        <v>99,941 mi.</v>
      </c>
      <c r="G222" t="str">
        <v>Gasoline</v>
      </c>
      <c r="H222" t="str">
        <v>3.6L V6 24V GDI DOHC</v>
      </c>
      <c r="I222" t="str">
        <v>6-Speed Automatic</v>
      </c>
      <c r="J222" t="str">
        <v>Silver Ice Metallic</v>
      </c>
      <c r="K222" t="str">
        <v>Jet Black</v>
      </c>
      <c r="L222" t="str">
        <v>None reported</v>
      </c>
      <c r="M222">
        <v>0</v>
      </c>
      <c r="N222" t="str">
        <v>Yes</v>
      </c>
      <c r="O222" t="str">
        <v>$17,816</v>
      </c>
      <c r="P222">
        <v>15321.76</v>
      </c>
      <c r="Q222">
        <v>17816</v>
      </c>
      <c r="R222" t="e">
        <v>#VALUE!</v>
      </c>
      <c r="S222" t="e">
        <v>#VALUE!</v>
      </c>
      <c r="T222">
        <v>0</v>
      </c>
    </row>
    <row r="223" spans="1:20" x14ac:dyDescent="0.25">
      <c r="A223" t="str">
        <v>Chevrolet</v>
      </c>
      <c r="B223" t="str">
        <v>Corvette Stingray w/1LT</v>
      </c>
      <c r="C223">
        <v>2023</v>
      </c>
      <c r="D223">
        <v>14484.06</v>
      </c>
      <c r="E223">
        <v>9000</v>
      </c>
      <c r="F223" t="str">
        <v>9,000 mi.</v>
      </c>
      <c r="G223" t="str">
        <v>Gasoline</v>
      </c>
      <c r="H223" t="str">
        <v>490.0HP 6.2L 8 Cylinder Engine Gasoline Fuel</v>
      </c>
      <c r="I223" t="str">
        <v>8-Speed A/T</v>
      </c>
      <c r="J223" t="str">
        <v>White</v>
      </c>
      <c r="K223" t="str">
        <v>White</v>
      </c>
      <c r="L223" t="str">
        <v>None reported</v>
      </c>
      <c r="M223">
        <v>0</v>
      </c>
      <c r="N223" t="str">
        <v>Yes</v>
      </c>
      <c r="O223" t="str">
        <v>$82,500</v>
      </c>
      <c r="P223">
        <v>70950</v>
      </c>
      <c r="Q223">
        <v>82500</v>
      </c>
      <c r="R223">
        <v>490</v>
      </c>
      <c r="S223">
        <v>6.2</v>
      </c>
      <c r="T223">
        <v>0</v>
      </c>
    </row>
    <row r="224" spans="1:20" x14ac:dyDescent="0.25">
      <c r="A224" t="str">
        <v>Chevrolet</v>
      </c>
      <c r="B224" t="str">
        <v>Caprice Classic Base</v>
      </c>
      <c r="C224">
        <v>1996</v>
      </c>
      <c r="D224">
        <v>96560.4</v>
      </c>
      <c r="E224">
        <v>60000</v>
      </c>
      <c r="F224" t="str">
        <v>60,000 mi.</v>
      </c>
      <c r="G224" t="str">
        <v>Gasoline</v>
      </c>
      <c r="H224" t="str">
        <v>260.0HP 5.7L 8 Cylinder Engine Gasoline Fuel</v>
      </c>
      <c r="I224" t="str">
        <v>A/T</v>
      </c>
      <c r="J224" t="str">
        <v>Purple</v>
      </c>
      <c r="K224" t="str">
        <v>Gray</v>
      </c>
      <c r="L224">
        <v>0</v>
      </c>
      <c r="M224">
        <v>0</v>
      </c>
      <c r="N224">
        <v>0</v>
      </c>
      <c r="O224" t="str">
        <v>$18,500</v>
      </c>
      <c r="P224">
        <v>15910</v>
      </c>
      <c r="Q224">
        <v>18500</v>
      </c>
      <c r="R224">
        <v>260</v>
      </c>
      <c r="S224">
        <v>5.7</v>
      </c>
      <c r="T224">
        <v>0</v>
      </c>
    </row>
    <row r="225" spans="1:20" x14ac:dyDescent="0.25">
      <c r="A225" t="str">
        <v>Chevrolet</v>
      </c>
      <c r="B225" t="str">
        <v>Corvette Grand Sport</v>
      </c>
      <c r="C225">
        <v>2019</v>
      </c>
      <c r="D225">
        <v>21082.353999999999</v>
      </c>
      <c r="E225">
        <v>13100</v>
      </c>
      <c r="F225" t="str">
        <v>13,100 mi.</v>
      </c>
      <c r="G225" t="str">
        <v>Gasoline</v>
      </c>
      <c r="H225" t="str">
        <v>460.0HP 6.2L 8 Cylinder Engine Gasoline Fuel</v>
      </c>
      <c r="I225" t="str">
        <v>7-Speed M/T</v>
      </c>
      <c r="J225" t="str">
        <v>Silver</v>
      </c>
      <c r="K225" t="str">
        <v>Red</v>
      </c>
      <c r="L225" t="str">
        <v>None reported</v>
      </c>
      <c r="M225">
        <v>0</v>
      </c>
      <c r="N225" t="str">
        <v>Yes</v>
      </c>
      <c r="O225" t="str">
        <v>$61,950</v>
      </c>
      <c r="P225">
        <v>53277</v>
      </c>
      <c r="Q225">
        <v>61950</v>
      </c>
      <c r="R225">
        <v>460</v>
      </c>
      <c r="S225">
        <v>6.2</v>
      </c>
      <c r="T225">
        <v>0</v>
      </c>
    </row>
    <row r="226" spans="1:20" x14ac:dyDescent="0.25">
      <c r="A226" t="str">
        <v>Chevrolet</v>
      </c>
      <c r="B226" t="str">
        <v>Camaro 1SS</v>
      </c>
      <c r="C226">
        <v>2022</v>
      </c>
      <c r="D226">
        <v>10686.017599999999</v>
      </c>
      <c r="E226">
        <v>6640</v>
      </c>
      <c r="F226" t="str">
        <v>6,640 mi.</v>
      </c>
      <c r="G226" t="str">
        <v>Gasoline</v>
      </c>
      <c r="H226" t="str">
        <v>455.0HP 6.2L 8 Cylinder Engine Gasoline Fuel</v>
      </c>
      <c r="I226" t="str">
        <v>A/T</v>
      </c>
      <c r="J226" t="str">
        <v>Orange</v>
      </c>
      <c r="K226" t="str">
        <v>Black</v>
      </c>
      <c r="L226" t="str">
        <v>None reported</v>
      </c>
      <c r="M226">
        <v>0</v>
      </c>
      <c r="N226" t="str">
        <v>Yes</v>
      </c>
      <c r="O226" t="str">
        <v>$51,999</v>
      </c>
      <c r="P226">
        <v>44719.14</v>
      </c>
      <c r="Q226">
        <v>51999</v>
      </c>
      <c r="R226">
        <v>455</v>
      </c>
      <c r="S226">
        <v>6.2</v>
      </c>
      <c r="T226">
        <v>0</v>
      </c>
    </row>
    <row r="227" spans="1:20" x14ac:dyDescent="0.25">
      <c r="A227" t="str">
        <v>Chevrolet</v>
      </c>
      <c r="B227" t="str">
        <v>Express 1500 Base</v>
      </c>
      <c r="C227">
        <v>2010</v>
      </c>
      <c r="D227">
        <v>328305.36</v>
      </c>
      <c r="E227">
        <v>204000</v>
      </c>
      <c r="F227" t="str">
        <v>204,000 mi.</v>
      </c>
      <c r="G227" t="str">
        <v>E85 Flex Fuel</v>
      </c>
      <c r="H227" t="str">
        <v>310.0HP 5.3L 8 Cylinder Engine Flex Fuel Capability</v>
      </c>
      <c r="I227" t="str">
        <v>4-Speed A/T</v>
      </c>
      <c r="J227" t="str">
        <v>White</v>
      </c>
      <c r="K227" t="str">
        <v>Gray</v>
      </c>
      <c r="L227" t="str">
        <v>At least 1 accident or damage reported</v>
      </c>
      <c r="M227">
        <v>1</v>
      </c>
      <c r="N227" t="str">
        <v>Yes</v>
      </c>
      <c r="O227" t="str">
        <v>$4,900</v>
      </c>
      <c r="P227">
        <v>4214</v>
      </c>
      <c r="Q227">
        <v>4900</v>
      </c>
      <c r="R227">
        <v>310</v>
      </c>
      <c r="S227">
        <v>5.3</v>
      </c>
      <c r="T227">
        <v>0</v>
      </c>
    </row>
    <row r="228" spans="1:20" x14ac:dyDescent="0.25">
      <c r="A228" t="str">
        <v>Chevrolet</v>
      </c>
      <c r="B228" t="str">
        <v>Corvette Base</v>
      </c>
      <c r="C228">
        <v>2002</v>
      </c>
      <c r="D228">
        <v>71081.329119999995</v>
      </c>
      <c r="E228">
        <v>44168</v>
      </c>
      <c r="F228" t="str">
        <v>44,168 mi.</v>
      </c>
      <c r="G228" t="str">
        <v>Gasoline</v>
      </c>
      <c r="H228" t="str">
        <v>350.0HP 5.7L 8 Cylinder Engine Gasoline Fuel</v>
      </c>
      <c r="I228" t="str">
        <v>4-Speed A/T</v>
      </c>
      <c r="J228" t="str">
        <v>Orange</v>
      </c>
      <c r="K228" t="str">
        <v>Black</v>
      </c>
      <c r="L228" t="str">
        <v>None reported</v>
      </c>
      <c r="M228">
        <v>0</v>
      </c>
      <c r="N228" t="str">
        <v>Yes</v>
      </c>
      <c r="O228" t="str">
        <v>$30,000</v>
      </c>
      <c r="P228">
        <v>25800</v>
      </c>
      <c r="Q228">
        <v>30000</v>
      </c>
      <c r="R228">
        <v>350</v>
      </c>
      <c r="S228">
        <v>5.7</v>
      </c>
      <c r="T228">
        <v>0</v>
      </c>
    </row>
    <row r="229" spans="1:20" x14ac:dyDescent="0.25">
      <c r="A229" t="str">
        <v>Chevrolet</v>
      </c>
      <c r="B229" t="str">
        <v>Silverado 2500 LT</v>
      </c>
      <c r="C229">
        <v>2015</v>
      </c>
      <c r="D229">
        <v>197578.67180000001</v>
      </c>
      <c r="E229">
        <v>122770</v>
      </c>
      <c r="F229" t="str">
        <v>122,770 mi.</v>
      </c>
      <c r="G229" t="str">
        <v>E85 Flex Fuel</v>
      </c>
      <c r="H229" t="str">
        <v>360.0HP 6.0L 8 Cylinder Engine Flex Fuel Capability</v>
      </c>
      <c r="I229" t="str">
        <v>A/T</v>
      </c>
      <c r="J229" t="str">
        <v>Brown</v>
      </c>
      <c r="K229" t="str">
        <v>Black</v>
      </c>
      <c r="L229" t="str">
        <v>None reported</v>
      </c>
      <c r="M229">
        <v>0</v>
      </c>
      <c r="N229" t="str">
        <v>Yes</v>
      </c>
      <c r="O229" t="str">
        <v>$27,499</v>
      </c>
      <c r="P229">
        <v>23649.14</v>
      </c>
      <c r="Q229">
        <v>27499</v>
      </c>
      <c r="R229">
        <v>360</v>
      </c>
      <c r="S229">
        <v>6</v>
      </c>
      <c r="T229">
        <v>0</v>
      </c>
    </row>
    <row r="230" spans="1:20" x14ac:dyDescent="0.25">
      <c r="A230" t="str">
        <v>Chevrolet</v>
      </c>
      <c r="B230" t="str">
        <v>Silverado 1500 RST</v>
      </c>
      <c r="C230">
        <v>2020</v>
      </c>
      <c r="D230">
        <v>65868.676860000007</v>
      </c>
      <c r="E230">
        <v>40929</v>
      </c>
      <c r="F230" t="str">
        <v>40,929 mi.</v>
      </c>
      <c r="G230" t="str">
        <v>Gasoline</v>
      </c>
      <c r="H230" t="str">
        <v>5.3L V8 16V GDI OHV</v>
      </c>
      <c r="I230" t="str">
        <v>Automatic</v>
      </c>
      <c r="J230" t="str">
        <v>Cajun Red Tintcoat</v>
      </c>
      <c r="K230" t="str">
        <v>Jet Black</v>
      </c>
      <c r="L230" t="str">
        <v>At least 1 accident or damage reported</v>
      </c>
      <c r="M230">
        <v>1</v>
      </c>
      <c r="N230" t="str">
        <v>Yes</v>
      </c>
      <c r="O230" t="str">
        <v>$44,800</v>
      </c>
      <c r="P230">
        <v>38528</v>
      </c>
      <c r="Q230">
        <v>44800</v>
      </c>
      <c r="R230" t="e">
        <v>#VALUE!</v>
      </c>
      <c r="S230" t="e">
        <v>#VALUE!</v>
      </c>
      <c r="T230">
        <v>0</v>
      </c>
    </row>
    <row r="231" spans="1:20" x14ac:dyDescent="0.25">
      <c r="A231" t="str">
        <v>Chevrolet</v>
      </c>
      <c r="B231" t="str">
        <v>Suburban Z71</v>
      </c>
      <c r="C231">
        <v>2022</v>
      </c>
      <c r="D231">
        <v>30899.328000000001</v>
      </c>
      <c r="E231">
        <v>19200</v>
      </c>
      <c r="F231" t="str">
        <v>19,200 mi.</v>
      </c>
      <c r="G231" t="str">
        <v>Gasoline</v>
      </c>
      <c r="H231" t="str">
        <v>420.0HP 6.2L 8 Cylinder Engine Gasoline Fuel</v>
      </c>
      <c r="I231" t="str">
        <v>10-Speed A/T</v>
      </c>
      <c r="J231" t="str">
        <v>White</v>
      </c>
      <c r="K231" t="str">
        <v>Black</v>
      </c>
      <c r="L231" t="str">
        <v>None reported</v>
      </c>
      <c r="M231">
        <v>0</v>
      </c>
      <c r="N231" t="str">
        <v>Yes</v>
      </c>
      <c r="O231" t="str">
        <v>$69,790</v>
      </c>
      <c r="P231">
        <v>60019.4</v>
      </c>
      <c r="Q231">
        <v>69790</v>
      </c>
      <c r="R231">
        <v>420</v>
      </c>
      <c r="S231">
        <v>6.2</v>
      </c>
      <c r="T231">
        <v>0</v>
      </c>
    </row>
    <row r="232" spans="1:20" x14ac:dyDescent="0.25">
      <c r="A232" t="str">
        <v>Chevrolet</v>
      </c>
      <c r="B232" t="str">
        <v>Corvette Stingray w/3LT</v>
      </c>
      <c r="C232">
        <v>2023</v>
      </c>
      <c r="D232">
        <v>1770.2739999999999</v>
      </c>
      <c r="E232">
        <v>1100</v>
      </c>
      <c r="F232" t="str">
        <v>1,100 mi.</v>
      </c>
      <c r="G232" t="str">
        <v>Gasoline</v>
      </c>
      <c r="H232" t="str">
        <v>490.0HP 6.2L 8 Cylinder Engine Gasoline Fuel</v>
      </c>
      <c r="I232" t="str">
        <v>8-Speed A/T</v>
      </c>
      <c r="J232" t="str">
        <v>Gray</v>
      </c>
      <c r="K232" t="str">
        <v>Beige</v>
      </c>
      <c r="L232" t="str">
        <v>None reported</v>
      </c>
      <c r="M232">
        <v>0</v>
      </c>
      <c r="N232" t="str">
        <v>Yes</v>
      </c>
      <c r="O232" t="str">
        <v>$92,000</v>
      </c>
      <c r="P232">
        <v>79120</v>
      </c>
      <c r="Q232">
        <v>92000</v>
      </c>
      <c r="R232">
        <v>490</v>
      </c>
      <c r="S232">
        <v>6.2</v>
      </c>
      <c r="T232">
        <v>0</v>
      </c>
    </row>
    <row r="233" spans="1:20" x14ac:dyDescent="0.25">
      <c r="A233" t="str">
        <v>Chevrolet</v>
      </c>
      <c r="B233" t="str">
        <v>Malibu 1LT</v>
      </c>
      <c r="C233">
        <v>2017</v>
      </c>
      <c r="D233">
        <v>86904.36</v>
      </c>
      <c r="E233">
        <v>54000</v>
      </c>
      <c r="F233" t="str">
        <v>54,000 mi.</v>
      </c>
      <c r="G233" t="str">
        <v>Gasoline</v>
      </c>
      <c r="H233" t="str">
        <v>160.0HP 1.5L 4 Cylinder Engine Gasoline Fuel</v>
      </c>
      <c r="I233" t="str">
        <v>A/T</v>
      </c>
      <c r="J233" t="str">
        <v>Gray</v>
      </c>
      <c r="K233" t="str">
        <v>Gray</v>
      </c>
      <c r="L233" t="str">
        <v>At least 1 accident or damage reported</v>
      </c>
      <c r="M233">
        <v>1</v>
      </c>
      <c r="N233" t="str">
        <v>Yes</v>
      </c>
      <c r="O233" t="str">
        <v>$16,000</v>
      </c>
      <c r="P233">
        <v>13760</v>
      </c>
      <c r="Q233">
        <v>16000</v>
      </c>
      <c r="R233">
        <v>160</v>
      </c>
      <c r="S233">
        <v>1.5</v>
      </c>
      <c r="T233">
        <v>0</v>
      </c>
    </row>
    <row r="234" spans="1:20" x14ac:dyDescent="0.25">
      <c r="A234" t="str">
        <v>Chevrolet</v>
      </c>
      <c r="B234" t="str">
        <v>Corvette Stingray w/3LT</v>
      </c>
      <c r="C234">
        <v>2020</v>
      </c>
      <c r="D234">
        <v>8358.9119599999995</v>
      </c>
      <c r="E234">
        <v>5194</v>
      </c>
      <c r="F234" t="str">
        <v>5,194 mi.</v>
      </c>
      <c r="G234" t="str">
        <v>Gasoline</v>
      </c>
      <c r="H234" t="str">
        <v>6.2L V8 16V GDI OHV</v>
      </c>
      <c r="I234" t="str">
        <v>8-Speed Automatic with Auto-Shift</v>
      </c>
      <c r="J234" t="str">
        <v>Arctic White</v>
      </c>
      <c r="K234" t="str">
        <v>Tension</v>
      </c>
      <c r="L234" t="str">
        <v>None reported</v>
      </c>
      <c r="M234">
        <v>0</v>
      </c>
      <c r="N234">
        <v>0</v>
      </c>
      <c r="O234" t="str">
        <v>$87,500</v>
      </c>
      <c r="P234">
        <v>75250</v>
      </c>
      <c r="Q234">
        <v>87500</v>
      </c>
      <c r="R234" t="e">
        <v>#VALUE!</v>
      </c>
      <c r="S234" t="e">
        <v>#VALUE!</v>
      </c>
      <c r="T234">
        <v>0</v>
      </c>
    </row>
    <row r="235" spans="1:20" x14ac:dyDescent="0.25">
      <c r="A235" t="str">
        <v>Chevrolet</v>
      </c>
      <c r="B235" t="str">
        <v>Corvette Stingray w/2LT</v>
      </c>
      <c r="C235">
        <v>2022</v>
      </c>
      <c r="D235">
        <v>17845.971259999998</v>
      </c>
      <c r="E235">
        <v>11089</v>
      </c>
      <c r="F235" t="str">
        <v>11,089 mi.</v>
      </c>
      <c r="G235" t="str">
        <v>Gasoline</v>
      </c>
      <c r="H235" t="str">
        <v>6.2L V8 16V GDI OHV</v>
      </c>
      <c r="I235" t="str">
        <v>8-Speed Manual</v>
      </c>
      <c r="J235" t="str">
        <v>Silver Flare Metallic</v>
      </c>
      <c r="K235" t="str">
        <v>Adrenaline Red</v>
      </c>
      <c r="L235" t="str">
        <v>None reported</v>
      </c>
      <c r="M235">
        <v>0</v>
      </c>
      <c r="N235">
        <v>0</v>
      </c>
      <c r="O235" t="str">
        <v>$80,900</v>
      </c>
      <c r="P235">
        <v>69574</v>
      </c>
      <c r="Q235">
        <v>80900</v>
      </c>
      <c r="R235" t="e">
        <v>#VALUE!</v>
      </c>
      <c r="S235" t="e">
        <v>#VALUE!</v>
      </c>
      <c r="T235">
        <v>0</v>
      </c>
    </row>
    <row r="236" spans="1:20" x14ac:dyDescent="0.25">
      <c r="A236" t="str">
        <v>Chevrolet</v>
      </c>
      <c r="B236" t="str">
        <v>Tahoe Premier</v>
      </c>
      <c r="C236">
        <v>2019</v>
      </c>
      <c r="D236">
        <v>78662.929860000004</v>
      </c>
      <c r="E236">
        <v>48879</v>
      </c>
      <c r="F236" t="str">
        <v>48,879 mi.</v>
      </c>
      <c r="G236" t="str">
        <v>Gasoline</v>
      </c>
      <c r="H236" t="str">
        <v>5.3L V8 16V GDI OHV</v>
      </c>
      <c r="I236" t="str">
        <v>Automatic</v>
      </c>
      <c r="J236" t="str">
        <v>Silver Ice Metallic</v>
      </c>
      <c r="K236" t="str">
        <v>Jet Black</v>
      </c>
      <c r="L236" t="str">
        <v>None reported</v>
      </c>
      <c r="M236">
        <v>0</v>
      </c>
      <c r="N236">
        <v>0</v>
      </c>
      <c r="O236" t="str">
        <v>$49,573</v>
      </c>
      <c r="P236">
        <v>42632.78</v>
      </c>
      <c r="Q236">
        <v>49573</v>
      </c>
      <c r="R236" t="e">
        <v>#VALUE!</v>
      </c>
      <c r="S236" t="e">
        <v>#VALUE!</v>
      </c>
      <c r="T236">
        <v>0</v>
      </c>
    </row>
    <row r="237" spans="1:20" x14ac:dyDescent="0.25">
      <c r="A237" t="str">
        <v>Chevrolet</v>
      </c>
      <c r="B237" t="str">
        <v>Tahoe LT</v>
      </c>
      <c r="C237">
        <v>2009</v>
      </c>
      <c r="D237">
        <v>168551.00622000001</v>
      </c>
      <c r="E237">
        <v>104733</v>
      </c>
      <c r="F237" t="str">
        <v>104,733 mi.</v>
      </c>
      <c r="G237" t="str">
        <v>E85 Flex Fuel</v>
      </c>
      <c r="H237" t="str">
        <v>320.0HP 5.3L 8 Cylinder Engine Flex Fuel Capability</v>
      </c>
      <c r="I237" t="str">
        <v>6-Speed A/T</v>
      </c>
      <c r="J237" t="str">
        <v>Black</v>
      </c>
      <c r="K237" t="str">
        <v>Black</v>
      </c>
      <c r="L237" t="str">
        <v>None reported</v>
      </c>
      <c r="M237">
        <v>0</v>
      </c>
      <c r="N237" t="str">
        <v>Yes</v>
      </c>
      <c r="O237" t="str">
        <v>$15,000</v>
      </c>
      <c r="P237">
        <v>12900</v>
      </c>
      <c r="Q237">
        <v>15000</v>
      </c>
      <c r="R237">
        <v>320</v>
      </c>
      <c r="S237">
        <v>5.3</v>
      </c>
      <c r="T237">
        <v>0</v>
      </c>
    </row>
    <row r="238" spans="1:20" x14ac:dyDescent="0.25">
      <c r="A238" t="str">
        <v>Chevrolet</v>
      </c>
      <c r="B238" t="str">
        <v>Camaro 1SS</v>
      </c>
      <c r="C238">
        <v>2022</v>
      </c>
      <c r="D238">
        <v>11265.38</v>
      </c>
      <c r="E238">
        <v>7000</v>
      </c>
      <c r="F238" t="str">
        <v>7,000 mi.</v>
      </c>
      <c r="G238" t="str">
        <v>Gasoline</v>
      </c>
      <c r="H238" t="str">
        <v>455.0HP 6.2L 8 Cylinder Engine Gasoline Fuel</v>
      </c>
      <c r="I238" t="str">
        <v>6-Speed M/T</v>
      </c>
      <c r="J238" t="str">
        <v>Blue</v>
      </c>
      <c r="K238" t="str">
        <v>Black</v>
      </c>
      <c r="L238" t="str">
        <v>None reported</v>
      </c>
      <c r="M238">
        <v>0</v>
      </c>
      <c r="N238" t="str">
        <v>Yes</v>
      </c>
      <c r="O238" t="str">
        <v>$50,000</v>
      </c>
      <c r="P238">
        <v>43000</v>
      </c>
      <c r="Q238">
        <v>50000</v>
      </c>
      <c r="R238">
        <v>455</v>
      </c>
      <c r="S238">
        <v>6.2</v>
      </c>
      <c r="T238">
        <v>0</v>
      </c>
    </row>
    <row r="239" spans="1:20" x14ac:dyDescent="0.25">
      <c r="A239" t="str">
        <v>Chevrolet</v>
      </c>
      <c r="B239" t="str">
        <v>Corvette Stingray w/3LT</v>
      </c>
      <c r="C239">
        <v>2023</v>
      </c>
      <c r="D239">
        <v>14484.06</v>
      </c>
      <c r="E239">
        <v>9000</v>
      </c>
      <c r="F239" t="str">
        <v>9,000 mi.</v>
      </c>
      <c r="G239" t="str">
        <v>Gasoline</v>
      </c>
      <c r="H239" t="str">
        <v>490.0HP 6.2L 8 Cylinder Engine Gasoline Fuel</v>
      </c>
      <c r="I239" t="str">
        <v>8-Speed A/T</v>
      </c>
      <c r="J239" t="str">
        <v>Blue</v>
      </c>
      <c r="K239" t="str">
        <v>Black</v>
      </c>
      <c r="L239" t="str">
        <v>None reported</v>
      </c>
      <c r="M239">
        <v>0</v>
      </c>
      <c r="N239" t="str">
        <v>Yes</v>
      </c>
      <c r="O239" t="str">
        <v>$92,000</v>
      </c>
      <c r="P239">
        <v>79120</v>
      </c>
      <c r="Q239">
        <v>92000</v>
      </c>
      <c r="R239">
        <v>490</v>
      </c>
      <c r="S239">
        <v>6.2</v>
      </c>
      <c r="T239">
        <v>0</v>
      </c>
    </row>
    <row r="240" spans="1:20" x14ac:dyDescent="0.25">
      <c r="A240" t="str">
        <v>Chevrolet</v>
      </c>
      <c r="B240" t="str">
        <v>Trailblazer SS</v>
      </c>
      <c r="C240">
        <v>2007</v>
      </c>
      <c r="D240">
        <v>173486.85200000001</v>
      </c>
      <c r="E240">
        <v>107800</v>
      </c>
      <c r="F240" t="str">
        <v>107,800 mi.</v>
      </c>
      <c r="G240" t="str">
        <v>Gasoline</v>
      </c>
      <c r="H240" t="str">
        <v>395.0HP 6.0L 8 Cylinder Engine Gasoline Fuel</v>
      </c>
      <c r="I240" t="str">
        <v>A/T</v>
      </c>
      <c r="J240" t="str">
        <v>Black</v>
      </c>
      <c r="K240" t="str">
        <v>Black</v>
      </c>
      <c r="L240" t="str">
        <v>At least 1 accident or damage reported</v>
      </c>
      <c r="M240">
        <v>1</v>
      </c>
      <c r="N240" t="str">
        <v>Yes</v>
      </c>
      <c r="O240" t="str">
        <v>$15,000</v>
      </c>
      <c r="P240">
        <v>12900</v>
      </c>
      <c r="Q240">
        <v>15000</v>
      </c>
      <c r="R240">
        <v>395</v>
      </c>
      <c r="S240">
        <v>6</v>
      </c>
      <c r="T240">
        <v>0</v>
      </c>
    </row>
    <row r="241" spans="1:20" x14ac:dyDescent="0.25">
      <c r="A241" t="str">
        <v>Chevrolet</v>
      </c>
      <c r="B241" t="str">
        <v>Corvette Stingray w/2LT</v>
      </c>
      <c r="C241">
        <v>2022</v>
      </c>
      <c r="D241">
        <v>5082.2957200000001</v>
      </c>
      <c r="E241">
        <v>3158</v>
      </c>
      <c r="F241" t="str">
        <v>3,158 mi.</v>
      </c>
      <c r="G241" t="str">
        <v>Gasoline</v>
      </c>
      <c r="H241" t="str">
        <v>490.0HP 6.2L 8 Cylinder Engine Gasoline Fuel</v>
      </c>
      <c r="I241" t="str">
        <v>8-Speed A/T</v>
      </c>
      <c r="J241" t="str">
        <v>Red</v>
      </c>
      <c r="K241" t="str">
        <v>Red</v>
      </c>
      <c r="L241" t="str">
        <v>None reported</v>
      </c>
      <c r="M241">
        <v>0</v>
      </c>
      <c r="N241" t="str">
        <v>Yes</v>
      </c>
      <c r="O241" t="str">
        <v>$85,989</v>
      </c>
      <c r="P241">
        <v>73950.539999999994</v>
      </c>
      <c r="Q241">
        <v>85989</v>
      </c>
      <c r="R241">
        <v>490</v>
      </c>
      <c r="S241">
        <v>6.2</v>
      </c>
      <c r="T241">
        <v>0</v>
      </c>
    </row>
    <row r="242" spans="1:20" x14ac:dyDescent="0.25">
      <c r="A242" t="str">
        <v>Chevrolet</v>
      </c>
      <c r="B242" t="str">
        <v>Corvette Base</v>
      </c>
      <c r="C242">
        <v>2007</v>
      </c>
      <c r="D242">
        <v>198753.49</v>
      </c>
      <c r="E242">
        <v>123500</v>
      </c>
      <c r="F242" t="str">
        <v>123,500 mi.</v>
      </c>
      <c r="G242" t="str">
        <v>Gasoline</v>
      </c>
      <c r="H242" t="str">
        <v>400.0HP 6.0L 8 Cylinder Engine Gasoline Fuel</v>
      </c>
      <c r="I242" t="str">
        <v>Transmission w/Dual Shift Mode</v>
      </c>
      <c r="J242" t="str">
        <v>Red</v>
      </c>
      <c r="K242" t="str">
        <v>Beige</v>
      </c>
      <c r="L242" t="str">
        <v>At least 1 accident or damage reported</v>
      </c>
      <c r="M242">
        <v>1</v>
      </c>
      <c r="N242" t="str">
        <v>Yes</v>
      </c>
      <c r="O242" t="str">
        <v>$27,000</v>
      </c>
      <c r="P242">
        <v>23220</v>
      </c>
      <c r="Q242">
        <v>27000</v>
      </c>
      <c r="R242">
        <v>400</v>
      </c>
      <c r="S242">
        <v>6</v>
      </c>
      <c r="T242">
        <v>0</v>
      </c>
    </row>
    <row r="243" spans="1:20" x14ac:dyDescent="0.25">
      <c r="A243" t="str">
        <v>Chevrolet</v>
      </c>
      <c r="B243" t="str">
        <v>Corvette Stingray w/3LT</v>
      </c>
      <c r="C243">
        <v>2022</v>
      </c>
      <c r="D243">
        <v>8690.4359999999997</v>
      </c>
      <c r="E243">
        <v>5400</v>
      </c>
      <c r="F243" t="str">
        <v>5,400 mi.</v>
      </c>
      <c r="G243" t="str">
        <v>Gasoline</v>
      </c>
      <c r="H243" t="str">
        <v>490.0HP 6.2L 8 Cylinder Engine Gasoline Fuel</v>
      </c>
      <c r="I243" t="str">
        <v>8-Speed A/T</v>
      </c>
      <c r="J243" t="str">
        <v>White</v>
      </c>
      <c r="K243" t="str">
        <v>Black</v>
      </c>
      <c r="L243" t="str">
        <v>None reported</v>
      </c>
      <c r="M243">
        <v>0</v>
      </c>
      <c r="N243" t="str">
        <v>Yes</v>
      </c>
      <c r="O243" t="str">
        <v>$89,900</v>
      </c>
      <c r="P243">
        <v>77314</v>
      </c>
      <c r="Q243">
        <v>89900</v>
      </c>
      <c r="R243">
        <v>490</v>
      </c>
      <c r="S243">
        <v>6.2</v>
      </c>
      <c r="T243">
        <v>0</v>
      </c>
    </row>
    <row r="244" spans="1:20" x14ac:dyDescent="0.25">
      <c r="A244" t="str">
        <v>Chevrolet</v>
      </c>
      <c r="B244" t="str">
        <v>Express 2500 Work Van</v>
      </c>
      <c r="C244">
        <v>2017</v>
      </c>
      <c r="D244">
        <v>90123.04</v>
      </c>
      <c r="E244">
        <v>56000</v>
      </c>
      <c r="F244" t="str">
        <v>56,000 mi.</v>
      </c>
      <c r="G244" t="str">
        <v>Gasoline</v>
      </c>
      <c r="H244" t="str">
        <v>285.0HP 4.8L 8 Cylinder Engine Gasoline Fuel</v>
      </c>
      <c r="I244" t="str">
        <v>A/T</v>
      </c>
      <c r="J244" t="str">
        <v>Blue</v>
      </c>
      <c r="K244" t="str">
        <v>â€“</v>
      </c>
      <c r="L244" t="str">
        <v>None reported</v>
      </c>
      <c r="M244">
        <v>0</v>
      </c>
      <c r="N244" t="str">
        <v>Yes</v>
      </c>
      <c r="O244" t="str">
        <v>$44,600</v>
      </c>
      <c r="P244">
        <v>38356</v>
      </c>
      <c r="Q244">
        <v>44600</v>
      </c>
      <c r="R244">
        <v>285</v>
      </c>
      <c r="S244">
        <v>4.8</v>
      </c>
      <c r="T244">
        <v>0</v>
      </c>
    </row>
    <row r="245" spans="1:20" x14ac:dyDescent="0.25">
      <c r="A245" t="str">
        <v>Chevrolet</v>
      </c>
      <c r="B245" t="str">
        <v>Trax LS</v>
      </c>
      <c r="C245">
        <v>2020</v>
      </c>
      <c r="D245">
        <v>33474.271999999997</v>
      </c>
      <c r="E245">
        <v>20800</v>
      </c>
      <c r="F245" t="str">
        <v>20,800 mi.</v>
      </c>
      <c r="G245" t="str">
        <v>Gasoline</v>
      </c>
      <c r="H245" t="str">
        <v>138.0HP 1.4L 4 Cylinder Engine Gasoline Fuel</v>
      </c>
      <c r="I245" t="str">
        <v>6-Speed A/T</v>
      </c>
      <c r="J245" t="str">
        <v>Black</v>
      </c>
      <c r="K245" t="str">
        <v>Beige</v>
      </c>
      <c r="L245" t="str">
        <v>None reported</v>
      </c>
      <c r="M245">
        <v>0</v>
      </c>
      <c r="N245" t="str">
        <v>Yes</v>
      </c>
      <c r="O245" t="str">
        <v>$19,000</v>
      </c>
      <c r="P245">
        <v>16340</v>
      </c>
      <c r="Q245">
        <v>19000</v>
      </c>
      <c r="R245">
        <v>138</v>
      </c>
      <c r="S245">
        <v>1.4</v>
      </c>
      <c r="T245">
        <v>0</v>
      </c>
    </row>
    <row r="246" spans="1:20" x14ac:dyDescent="0.25">
      <c r="A246" t="str">
        <v>Chevrolet</v>
      </c>
      <c r="B246" t="str">
        <v>Corvette Stingray w/2LT</v>
      </c>
      <c r="C246">
        <v>2022</v>
      </c>
      <c r="D246">
        <v>12713.786</v>
      </c>
      <c r="E246">
        <v>7900</v>
      </c>
      <c r="F246" t="str">
        <v>7,900 mi.</v>
      </c>
      <c r="G246" t="str">
        <v>Gasoline</v>
      </c>
      <c r="H246" t="str">
        <v>490.0HP 6.2L 8 Cylinder Engine Gasoline Fuel</v>
      </c>
      <c r="I246" t="str">
        <v>8-Speed A/T</v>
      </c>
      <c r="J246" t="str">
        <v>White</v>
      </c>
      <c r="K246" t="str">
        <v>Red</v>
      </c>
      <c r="L246" t="str">
        <v>None reported</v>
      </c>
      <c r="M246">
        <v>0</v>
      </c>
      <c r="N246" t="str">
        <v>Yes</v>
      </c>
      <c r="O246" t="str">
        <v>$92,500</v>
      </c>
      <c r="P246">
        <v>79550</v>
      </c>
      <c r="Q246">
        <v>92500</v>
      </c>
      <c r="R246">
        <v>490</v>
      </c>
      <c r="S246">
        <v>6.2</v>
      </c>
      <c r="T246">
        <v>0</v>
      </c>
    </row>
    <row r="247" spans="1:20" x14ac:dyDescent="0.25">
      <c r="A247" t="str">
        <v>Chevrolet</v>
      </c>
      <c r="B247" t="str">
        <v>Camaro Base</v>
      </c>
      <c r="C247">
        <v>2001</v>
      </c>
      <c r="D247">
        <v>104246.60784</v>
      </c>
      <c r="E247">
        <v>64776</v>
      </c>
      <c r="F247" t="str">
        <v>64,776 mi.</v>
      </c>
      <c r="G247" t="str">
        <v>Gasoline</v>
      </c>
      <c r="H247" t="str">
        <v>200.0HP 3.8L V6 Cylinder Engine Gasoline Fuel</v>
      </c>
      <c r="I247" t="str">
        <v>A/T</v>
      </c>
      <c r="J247" t="str">
        <v>Black</v>
      </c>
      <c r="K247" t="str">
        <v>Gray</v>
      </c>
      <c r="L247" t="str">
        <v>None reported</v>
      </c>
      <c r="M247">
        <v>0</v>
      </c>
      <c r="N247" t="str">
        <v>Yes</v>
      </c>
      <c r="O247" t="str">
        <v>$7,500</v>
      </c>
      <c r="P247">
        <v>6450</v>
      </c>
      <c r="Q247">
        <v>7500</v>
      </c>
      <c r="R247">
        <v>200</v>
      </c>
      <c r="S247">
        <v>3.8</v>
      </c>
      <c r="T247">
        <v>0</v>
      </c>
    </row>
    <row r="248" spans="1:20" x14ac:dyDescent="0.25">
      <c r="A248" t="str">
        <v>Chevrolet</v>
      </c>
      <c r="B248" t="str">
        <v>Silverado 1500 Z71 Extended Cab</v>
      </c>
      <c r="C248">
        <v>2004</v>
      </c>
      <c r="D248">
        <v>297727.90000000002</v>
      </c>
      <c r="E248">
        <v>185000</v>
      </c>
      <c r="F248" t="str">
        <v>185,000 mi.</v>
      </c>
      <c r="G248" t="str">
        <v>Gasoline</v>
      </c>
      <c r="H248" t="str">
        <v>295.0HP 5.3L 8 Cylinder Engine Gasoline Fuel</v>
      </c>
      <c r="I248" t="str">
        <v>4-Speed A/T</v>
      </c>
      <c r="J248" t="str">
        <v>Red</v>
      </c>
      <c r="K248" t="str">
        <v>Gray</v>
      </c>
      <c r="L248" t="str">
        <v>At least 1 accident or damage reported</v>
      </c>
      <c r="M248">
        <v>1</v>
      </c>
      <c r="N248" t="str">
        <v>Yes</v>
      </c>
      <c r="O248" t="str">
        <v>$10,500</v>
      </c>
      <c r="P248">
        <v>9030</v>
      </c>
      <c r="Q248">
        <v>10500</v>
      </c>
      <c r="R248">
        <v>295</v>
      </c>
      <c r="S248">
        <v>5.3</v>
      </c>
      <c r="T248">
        <v>0</v>
      </c>
    </row>
    <row r="249" spans="1:20" x14ac:dyDescent="0.25">
      <c r="A249" t="str">
        <v>Chevrolet</v>
      </c>
      <c r="B249" t="str">
        <v>Colorado ZR2</v>
      </c>
      <c r="C249">
        <v>2018</v>
      </c>
      <c r="D249">
        <v>123114.51</v>
      </c>
      <c r="E249">
        <v>76500</v>
      </c>
      <c r="F249" t="str">
        <v>76,500 mi.</v>
      </c>
      <c r="G249" t="str">
        <v>Gasoline</v>
      </c>
      <c r="H249" t="str">
        <v>308.0HP 3.6L V6 Cylinder Engine Gasoline Fuel</v>
      </c>
      <c r="I249" t="str">
        <v>8-Speed A/T</v>
      </c>
      <c r="J249" t="str">
        <v>White</v>
      </c>
      <c r="K249" t="str">
        <v>Black</v>
      </c>
      <c r="L249" t="str">
        <v>None reported</v>
      </c>
      <c r="M249">
        <v>0</v>
      </c>
      <c r="N249" t="str">
        <v>Yes</v>
      </c>
      <c r="O249" t="str">
        <v>$33,500</v>
      </c>
      <c r="P249">
        <v>28810</v>
      </c>
      <c r="Q249">
        <v>33500</v>
      </c>
      <c r="R249">
        <v>308</v>
      </c>
      <c r="S249">
        <v>3.6</v>
      </c>
      <c r="T249">
        <v>0</v>
      </c>
    </row>
    <row r="250" spans="1:20" x14ac:dyDescent="0.25">
      <c r="A250" t="str">
        <v>Chevrolet</v>
      </c>
      <c r="B250" t="str">
        <v>Corvette Stingray w/2LT</v>
      </c>
      <c r="C250">
        <v>2021</v>
      </c>
      <c r="D250">
        <v>39702.417800000003</v>
      </c>
      <c r="E250">
        <v>24670</v>
      </c>
      <c r="F250" t="str">
        <v>24,670 mi.</v>
      </c>
      <c r="G250" t="str">
        <v>Gasoline</v>
      </c>
      <c r="H250" t="str">
        <v>490.0HP 6.2L 8 Cylinder Engine Gasoline Fuel</v>
      </c>
      <c r="I250" t="str">
        <v>Transmission w/Dual Shift Mode</v>
      </c>
      <c r="J250" t="str">
        <v>White</v>
      </c>
      <c r="K250" t="str">
        <v>Brown</v>
      </c>
      <c r="L250" t="str">
        <v>None reported</v>
      </c>
      <c r="M250">
        <v>0</v>
      </c>
      <c r="N250" t="str">
        <v>Yes</v>
      </c>
      <c r="O250" t="str">
        <v>$72,500</v>
      </c>
      <c r="P250">
        <v>62350</v>
      </c>
      <c r="Q250">
        <v>72500</v>
      </c>
      <c r="R250">
        <v>490</v>
      </c>
      <c r="S250">
        <v>6.2</v>
      </c>
      <c r="T250">
        <v>0</v>
      </c>
    </row>
    <row r="251" spans="1:20" x14ac:dyDescent="0.25">
      <c r="A251" t="str">
        <v>Chevrolet</v>
      </c>
      <c r="B251" t="str">
        <v>Silverado 1500 LT Trail Boss</v>
      </c>
      <c r="C251">
        <v>2020</v>
      </c>
      <c r="D251">
        <v>78857.66</v>
      </c>
      <c r="E251">
        <v>49000</v>
      </c>
      <c r="F251" t="str">
        <v>49,000 mi.</v>
      </c>
      <c r="G251" t="str">
        <v>Gasoline</v>
      </c>
      <c r="H251" t="str">
        <v>355.0HP 5.3L 8 Cylinder Engine Gasoline Fuel</v>
      </c>
      <c r="I251" t="str">
        <v>A/T</v>
      </c>
      <c r="J251" t="str">
        <v>White</v>
      </c>
      <c r="K251" t="str">
        <v>Black</v>
      </c>
      <c r="L251" t="str">
        <v>None reported</v>
      </c>
      <c r="M251">
        <v>0</v>
      </c>
      <c r="N251" t="str">
        <v>Yes</v>
      </c>
      <c r="O251" t="str">
        <v>$44,900</v>
      </c>
      <c r="P251">
        <v>38614</v>
      </c>
      <c r="Q251">
        <v>44900</v>
      </c>
      <c r="R251">
        <v>355</v>
      </c>
      <c r="S251">
        <v>5.3</v>
      </c>
      <c r="T251">
        <v>0</v>
      </c>
    </row>
    <row r="252" spans="1:20" x14ac:dyDescent="0.25">
      <c r="A252" t="str">
        <v>Chevrolet</v>
      </c>
      <c r="B252" t="str">
        <v>Avalanche 1500 LT</v>
      </c>
      <c r="C252">
        <v>2010</v>
      </c>
      <c r="D252">
        <v>273587.8</v>
      </c>
      <c r="E252">
        <v>170000</v>
      </c>
      <c r="F252" t="str">
        <v>170,000 mi.</v>
      </c>
      <c r="G252" t="str">
        <v>E85 Flex Fuel</v>
      </c>
      <c r="H252" t="str">
        <v>320.0HP 5.3L 8 Cylinder Engine Flex Fuel Capability</v>
      </c>
      <c r="I252" t="str">
        <v>A/T</v>
      </c>
      <c r="J252" t="str">
        <v>Black</v>
      </c>
      <c r="K252" t="str">
        <v>Black</v>
      </c>
      <c r="L252" t="str">
        <v>At least 1 accident or damage reported</v>
      </c>
      <c r="M252">
        <v>1</v>
      </c>
      <c r="N252" t="str">
        <v>Yes</v>
      </c>
      <c r="O252" t="str">
        <v>$9,000</v>
      </c>
      <c r="P252">
        <v>7740</v>
      </c>
      <c r="Q252">
        <v>9000</v>
      </c>
      <c r="R252">
        <v>320</v>
      </c>
      <c r="S252">
        <v>5.3</v>
      </c>
      <c r="T252">
        <v>0</v>
      </c>
    </row>
    <row r="253" spans="1:20" x14ac:dyDescent="0.25">
      <c r="A253" t="str">
        <v>Chevrolet</v>
      </c>
      <c r="B253" t="str">
        <v>Silverado 2500 LTZ</v>
      </c>
      <c r="C253">
        <v>2016</v>
      </c>
      <c r="D253">
        <v>277772.08399999997</v>
      </c>
      <c r="E253">
        <v>172600</v>
      </c>
      <c r="F253" t="str">
        <v>172,600 mi.</v>
      </c>
      <c r="G253" t="str">
        <v>Diesel</v>
      </c>
      <c r="H253" t="str">
        <v>397.0HP 6.6L 8 Cylinder Engine Diesel Fuel</v>
      </c>
      <c r="I253" t="str">
        <v>A/T</v>
      </c>
      <c r="J253" t="str">
        <v>Red</v>
      </c>
      <c r="K253" t="str">
        <v>Black</v>
      </c>
      <c r="L253" t="str">
        <v>At least 1 accident or damage reported</v>
      </c>
      <c r="M253">
        <v>1</v>
      </c>
      <c r="N253" t="str">
        <v>Yes</v>
      </c>
      <c r="O253" t="str">
        <v>$32,500</v>
      </c>
      <c r="P253">
        <v>27950</v>
      </c>
      <c r="Q253">
        <v>32500</v>
      </c>
      <c r="R253">
        <v>397</v>
      </c>
      <c r="S253">
        <v>6.6</v>
      </c>
      <c r="T253">
        <v>0</v>
      </c>
    </row>
    <row r="254" spans="1:20" x14ac:dyDescent="0.25">
      <c r="A254" t="str">
        <v>Chevrolet</v>
      </c>
      <c r="B254" t="str">
        <v>Bolt EV LT</v>
      </c>
      <c r="C254">
        <v>2018</v>
      </c>
      <c r="D254">
        <v>79306.665859999994</v>
      </c>
      <c r="E254">
        <v>49279</v>
      </c>
      <c r="F254" t="str">
        <v>49,279 mi.</v>
      </c>
      <c r="G254">
        <v>0</v>
      </c>
      <c r="H254" t="str">
        <v>200.0HP Electric Motor Electric Fuel System</v>
      </c>
      <c r="I254" t="str">
        <v>1-Speed A/T</v>
      </c>
      <c r="J254" t="str">
        <v>Red</v>
      </c>
      <c r="K254" t="str">
        <v>Gray</v>
      </c>
      <c r="L254" t="str">
        <v>None reported</v>
      </c>
      <c r="M254">
        <v>0</v>
      </c>
      <c r="N254" t="str">
        <v>Yes</v>
      </c>
      <c r="O254" t="str">
        <v>$17,500</v>
      </c>
      <c r="P254">
        <v>15050</v>
      </c>
      <c r="Q254">
        <v>17500</v>
      </c>
      <c r="R254">
        <v>200</v>
      </c>
      <c r="S254" t="e">
        <v>#VALUE!</v>
      </c>
      <c r="T254">
        <v>0</v>
      </c>
    </row>
    <row r="255" spans="1:20" x14ac:dyDescent="0.25">
      <c r="A255" t="str">
        <v>Chevrolet</v>
      </c>
      <c r="B255" t="str">
        <v>Monte Carlo Supercharged SS</v>
      </c>
      <c r="C255">
        <v>2004</v>
      </c>
      <c r="D255">
        <v>239469.79199999999</v>
      </c>
      <c r="E255">
        <v>148800</v>
      </c>
      <c r="F255" t="str">
        <v>148,800 mi.</v>
      </c>
      <c r="G255" t="str">
        <v>Gasoline</v>
      </c>
      <c r="H255" t="str">
        <v>240.0HP 3.8L V6 Cylinder Engine Gasoline Fuel</v>
      </c>
      <c r="I255" t="str">
        <v>A/T</v>
      </c>
      <c r="J255" t="str">
        <v>Red</v>
      </c>
      <c r="K255" t="str">
        <v>Black</v>
      </c>
      <c r="L255" t="str">
        <v>None reported</v>
      </c>
      <c r="M255">
        <v>0</v>
      </c>
      <c r="N255" t="str">
        <v>Yes</v>
      </c>
      <c r="O255" t="str">
        <v>$6,500</v>
      </c>
      <c r="P255">
        <v>5590</v>
      </c>
      <c r="Q255">
        <v>6500</v>
      </c>
      <c r="R255">
        <v>240</v>
      </c>
      <c r="S255">
        <v>3.8</v>
      </c>
      <c r="T255">
        <v>0</v>
      </c>
    </row>
    <row r="256" spans="1:20" x14ac:dyDescent="0.25">
      <c r="A256" t="str">
        <v>Chevrolet</v>
      </c>
      <c r="B256" t="str">
        <v>Silverado 2500 LT H/D Extended Cab</v>
      </c>
      <c r="C256">
        <v>2006</v>
      </c>
      <c r="D256">
        <v>271978.46000000002</v>
      </c>
      <c r="E256">
        <v>169000</v>
      </c>
      <c r="F256" t="str">
        <v>169,000 mi.</v>
      </c>
      <c r="G256" t="str">
        <v>Diesel</v>
      </c>
      <c r="H256" t="str">
        <v>360.0HP 6.6L 8 Cylinder Engine Diesel Fuel</v>
      </c>
      <c r="I256" t="str">
        <v>6-Speed A/T</v>
      </c>
      <c r="J256" t="str">
        <v>White</v>
      </c>
      <c r="K256" t="str">
        <v>Gray</v>
      </c>
      <c r="L256" t="str">
        <v>None reported</v>
      </c>
      <c r="M256">
        <v>0</v>
      </c>
      <c r="N256" t="str">
        <v>Yes</v>
      </c>
      <c r="O256" t="str">
        <v>$19,500</v>
      </c>
      <c r="P256">
        <v>16770</v>
      </c>
      <c r="Q256">
        <v>19500</v>
      </c>
      <c r="R256">
        <v>360</v>
      </c>
      <c r="S256">
        <v>6.6</v>
      </c>
      <c r="T256">
        <v>0</v>
      </c>
    </row>
    <row r="257" spans="1:20" x14ac:dyDescent="0.25">
      <c r="A257" t="str">
        <v>Chevrolet</v>
      </c>
      <c r="B257" t="str">
        <v>Corvette Z06</v>
      </c>
      <c r="C257">
        <v>2006</v>
      </c>
      <c r="D257">
        <v>67592.28</v>
      </c>
      <c r="E257">
        <v>42000</v>
      </c>
      <c r="F257" t="str">
        <v>42,000 mi.</v>
      </c>
      <c r="G257" t="str">
        <v>Gasoline</v>
      </c>
      <c r="H257" t="str">
        <v>505.0HP 7.0L 8 Cylinder Engine Gasoline Fuel</v>
      </c>
      <c r="I257" t="str">
        <v>6-Speed M/T</v>
      </c>
      <c r="J257" t="str">
        <v>Orange</v>
      </c>
      <c r="K257" t="str">
        <v>Black</v>
      </c>
      <c r="L257" t="str">
        <v>None reported</v>
      </c>
      <c r="M257">
        <v>0</v>
      </c>
      <c r="N257" t="str">
        <v>Yes</v>
      </c>
      <c r="O257" t="str">
        <v>$42,000</v>
      </c>
      <c r="P257">
        <v>36120</v>
      </c>
      <c r="Q257">
        <v>42000</v>
      </c>
      <c r="R257">
        <v>505</v>
      </c>
      <c r="S257">
        <v>7</v>
      </c>
      <c r="T257">
        <v>0</v>
      </c>
    </row>
    <row r="258" spans="1:20" x14ac:dyDescent="0.25">
      <c r="A258" t="str">
        <v>Chevrolet</v>
      </c>
      <c r="B258" t="str">
        <v>Silverado 1500 LT</v>
      </c>
      <c r="C258">
        <v>2012</v>
      </c>
      <c r="D258">
        <v>167371.35999999999</v>
      </c>
      <c r="E258">
        <v>104000</v>
      </c>
      <c r="F258" t="str">
        <v>104,000 mi.</v>
      </c>
      <c r="G258" t="str">
        <v>E85 Flex Fuel</v>
      </c>
      <c r="H258" t="str">
        <v>315.0HP 5.3L 8 Cylinder Engine Flex Fuel Capability</v>
      </c>
      <c r="I258" t="str">
        <v>6-Speed A/T</v>
      </c>
      <c r="J258" t="str">
        <v>Blue</v>
      </c>
      <c r="K258" t="str">
        <v>Gray</v>
      </c>
      <c r="L258" t="str">
        <v>At least 1 accident or damage reported</v>
      </c>
      <c r="M258">
        <v>1</v>
      </c>
      <c r="N258" t="str">
        <v>Yes</v>
      </c>
      <c r="O258" t="str">
        <v>$16,500</v>
      </c>
      <c r="P258">
        <v>14190</v>
      </c>
      <c r="Q258">
        <v>16500</v>
      </c>
      <c r="R258">
        <v>315</v>
      </c>
      <c r="S258">
        <v>5.3</v>
      </c>
      <c r="T258">
        <v>0</v>
      </c>
    </row>
    <row r="259" spans="1:20" x14ac:dyDescent="0.25">
      <c r="A259" t="str">
        <v>Chevrolet</v>
      </c>
      <c r="B259" t="str">
        <v>Colorado ZR2</v>
      </c>
      <c r="C259">
        <v>2019</v>
      </c>
      <c r="D259">
        <v>62603.326000000001</v>
      </c>
      <c r="E259">
        <v>38900</v>
      </c>
      <c r="F259" t="str">
        <v>38,900 mi.</v>
      </c>
      <c r="G259" t="str">
        <v>Gasoline</v>
      </c>
      <c r="H259" t="str">
        <v>308.0HP 3.6L V6 Cylinder Engine Gasoline Fuel</v>
      </c>
      <c r="I259" t="str">
        <v>8-Speed A/T</v>
      </c>
      <c r="J259" t="str">
        <v>White</v>
      </c>
      <c r="K259" t="str">
        <v>Black</v>
      </c>
      <c r="L259" t="str">
        <v>None reported</v>
      </c>
      <c r="M259">
        <v>0</v>
      </c>
      <c r="N259" t="str">
        <v>Yes</v>
      </c>
      <c r="O259" t="str">
        <v>$34,700</v>
      </c>
      <c r="P259">
        <v>29842</v>
      </c>
      <c r="Q259">
        <v>34700</v>
      </c>
      <c r="R259">
        <v>308</v>
      </c>
      <c r="S259">
        <v>3.6</v>
      </c>
      <c r="T259">
        <v>0</v>
      </c>
    </row>
    <row r="260" spans="1:20" x14ac:dyDescent="0.25">
      <c r="A260" t="str">
        <v>Chevrolet</v>
      </c>
      <c r="B260" t="str">
        <v>Silverado 1500 LT Extended Cab</v>
      </c>
      <c r="C260">
        <v>2002</v>
      </c>
      <c r="D260">
        <v>190706.79</v>
      </c>
      <c r="E260">
        <v>118500</v>
      </c>
      <c r="F260" t="str">
        <v>118,500 mi.</v>
      </c>
      <c r="G260" t="str">
        <v>Gasoline</v>
      </c>
      <c r="H260" t="str">
        <v>285.0HP 5.3L 8 Cylinder Engine Gasoline Fuel</v>
      </c>
      <c r="I260" t="str">
        <v>A/T</v>
      </c>
      <c r="J260" t="str">
        <v>Silver</v>
      </c>
      <c r="K260" t="str">
        <v>Black</v>
      </c>
      <c r="L260" t="str">
        <v>At least 1 accident or damage reported</v>
      </c>
      <c r="M260">
        <v>1</v>
      </c>
      <c r="N260" t="str">
        <v>Yes</v>
      </c>
      <c r="O260" t="str">
        <v>$5,900</v>
      </c>
      <c r="P260">
        <v>5074</v>
      </c>
      <c r="Q260">
        <v>5900</v>
      </c>
      <c r="R260">
        <v>285</v>
      </c>
      <c r="S260">
        <v>5.3</v>
      </c>
      <c r="T260">
        <v>0</v>
      </c>
    </row>
    <row r="261" spans="1:20" x14ac:dyDescent="0.25">
      <c r="A261" t="str">
        <v>Chevrolet</v>
      </c>
      <c r="B261" t="str">
        <v>Suburban LT</v>
      </c>
      <c r="C261">
        <v>2016</v>
      </c>
      <c r="D261">
        <v>157715.32</v>
      </c>
      <c r="E261">
        <v>98000</v>
      </c>
      <c r="F261" t="str">
        <v>98,000 mi.</v>
      </c>
      <c r="G261" t="str">
        <v>E85 Flex Fuel</v>
      </c>
      <c r="H261" t="str">
        <v>355.0HP 5.3L 8 Cylinder Engine Flex Fuel Capability</v>
      </c>
      <c r="I261" t="str">
        <v>Transmission Overdrive Switch</v>
      </c>
      <c r="J261" t="str">
        <v>Gray</v>
      </c>
      <c r="K261" t="str">
        <v>Gray</v>
      </c>
      <c r="L261" t="str">
        <v>At least 1 accident or damage reported</v>
      </c>
      <c r="M261">
        <v>1</v>
      </c>
      <c r="N261" t="str">
        <v>Yes</v>
      </c>
      <c r="O261" t="str">
        <v>$30,000</v>
      </c>
      <c r="P261">
        <v>25800</v>
      </c>
      <c r="Q261">
        <v>30000</v>
      </c>
      <c r="R261">
        <v>355</v>
      </c>
      <c r="S261">
        <v>5.3</v>
      </c>
      <c r="T261">
        <v>0</v>
      </c>
    </row>
    <row r="262" spans="1:20" x14ac:dyDescent="0.25">
      <c r="A262" t="str">
        <v>Chevrolet</v>
      </c>
      <c r="B262" t="str">
        <v>Silverado 1500 Limited Custom</v>
      </c>
      <c r="C262">
        <v>2022</v>
      </c>
      <c r="D262">
        <v>49012.449699999997</v>
      </c>
      <c r="E262">
        <v>30455</v>
      </c>
      <c r="F262" t="str">
        <v>30,455 mi.</v>
      </c>
      <c r="G262" t="str">
        <v>Gasoline</v>
      </c>
      <c r="H262" t="str">
        <v>2.7 Liter DOHC Turbo</v>
      </c>
      <c r="I262" t="str">
        <v>Automatic</v>
      </c>
      <c r="J262" t="str">
        <v>Summit White</v>
      </c>
      <c r="K262" t="str">
        <v>Jet Black</v>
      </c>
      <c r="L262" t="str">
        <v>None reported</v>
      </c>
      <c r="M262">
        <v>0</v>
      </c>
      <c r="N262">
        <v>0</v>
      </c>
      <c r="O262" t="str">
        <v>$37,698</v>
      </c>
      <c r="P262">
        <v>32420.28</v>
      </c>
      <c r="Q262">
        <v>37698</v>
      </c>
      <c r="R262" t="e">
        <v>#VALUE!</v>
      </c>
      <c r="S262">
        <v>2.7</v>
      </c>
      <c r="T262">
        <v>0</v>
      </c>
    </row>
    <row r="263" spans="1:20" x14ac:dyDescent="0.25">
      <c r="A263" t="str">
        <v>Chevrolet</v>
      </c>
      <c r="B263" t="str">
        <v>Equinox 2LT</v>
      </c>
      <c r="C263">
        <v>2012</v>
      </c>
      <c r="D263">
        <v>155547.53902</v>
      </c>
      <c r="E263">
        <v>96653</v>
      </c>
      <c r="F263" t="str">
        <v>96,653 mi.</v>
      </c>
      <c r="G263" t="str">
        <v>Gasoline</v>
      </c>
      <c r="H263" t="str">
        <v>264.0HP 3.0L V6 Cylinder Engine Gasoline Fuel</v>
      </c>
      <c r="I263" t="str">
        <v>6-Speed A/T</v>
      </c>
      <c r="J263" t="str">
        <v>Black</v>
      </c>
      <c r="K263" t="str">
        <v>Brown</v>
      </c>
      <c r="L263" t="str">
        <v>At least 1 accident or damage reported</v>
      </c>
      <c r="M263">
        <v>1</v>
      </c>
      <c r="N263" t="str">
        <v>Yes</v>
      </c>
      <c r="O263" t="str">
        <v>$7,500</v>
      </c>
      <c r="P263">
        <v>6450</v>
      </c>
      <c r="Q263">
        <v>7500</v>
      </c>
      <c r="R263">
        <v>264</v>
      </c>
      <c r="S263">
        <v>3</v>
      </c>
      <c r="T263">
        <v>0</v>
      </c>
    </row>
    <row r="264" spans="1:20" x14ac:dyDescent="0.25">
      <c r="A264" t="str">
        <v>Chevrolet</v>
      </c>
      <c r="B264" t="str">
        <v>Impala 1LT</v>
      </c>
      <c r="C264">
        <v>2017</v>
      </c>
      <c r="D264">
        <v>112653.8</v>
      </c>
      <c r="E264">
        <v>70000</v>
      </c>
      <c r="F264" t="str">
        <v>70,000 mi.</v>
      </c>
      <c r="G264" t="str">
        <v>Gasoline</v>
      </c>
      <c r="H264" t="str">
        <v>305.0HP 3.6L V6 Cylinder Engine Gasoline Fuel</v>
      </c>
      <c r="I264" t="str">
        <v>6-Speed A/T</v>
      </c>
      <c r="J264" t="str">
        <v>White</v>
      </c>
      <c r="K264" t="str">
        <v>Gray</v>
      </c>
      <c r="L264" t="str">
        <v>At least 1 accident or damage reported</v>
      </c>
      <c r="M264">
        <v>1</v>
      </c>
      <c r="N264" t="str">
        <v>Yes</v>
      </c>
      <c r="O264" t="str">
        <v>$17,900</v>
      </c>
      <c r="P264">
        <v>15394</v>
      </c>
      <c r="Q264">
        <v>17900</v>
      </c>
      <c r="R264">
        <v>305</v>
      </c>
      <c r="S264">
        <v>3.6</v>
      </c>
      <c r="T264">
        <v>0</v>
      </c>
    </row>
    <row r="265" spans="1:20" x14ac:dyDescent="0.25">
      <c r="A265" t="str">
        <v>Chevrolet</v>
      </c>
      <c r="B265" t="str">
        <v>Corvette Base</v>
      </c>
      <c r="C265">
        <v>2007</v>
      </c>
      <c r="D265">
        <v>104607.1</v>
      </c>
      <c r="E265">
        <v>65000</v>
      </c>
      <c r="F265" t="str">
        <v>65,000 mi.</v>
      </c>
      <c r="G265" t="str">
        <v>Gasoline</v>
      </c>
      <c r="H265" t="str">
        <v>400.0HP 6.0L 8 Cylinder Engine Gasoline Fuel</v>
      </c>
      <c r="I265" t="str">
        <v>6-Speed A/T</v>
      </c>
      <c r="J265" t="str">
        <v>Silver</v>
      </c>
      <c r="K265" t="str">
        <v>Beige</v>
      </c>
      <c r="L265" t="str">
        <v>At least 1 accident or damage reported</v>
      </c>
      <c r="M265">
        <v>1</v>
      </c>
      <c r="N265" t="str">
        <v>Yes</v>
      </c>
      <c r="O265" t="str">
        <v>$33,885</v>
      </c>
      <c r="P265">
        <v>29141.1</v>
      </c>
      <c r="Q265">
        <v>33885</v>
      </c>
      <c r="R265">
        <v>400</v>
      </c>
      <c r="S265">
        <v>6</v>
      </c>
      <c r="T265">
        <v>0</v>
      </c>
    </row>
    <row r="266" spans="1:20" x14ac:dyDescent="0.25">
      <c r="A266" t="str">
        <v>Chevrolet</v>
      </c>
      <c r="B266" t="str">
        <v>Corvette Base</v>
      </c>
      <c r="C266">
        <v>1996</v>
      </c>
      <c r="D266">
        <v>138016.99840000001</v>
      </c>
      <c r="E266">
        <v>85760</v>
      </c>
      <c r="F266" t="str">
        <v>85,760 mi.</v>
      </c>
      <c r="G266" t="str">
        <v>Gasoline</v>
      </c>
      <c r="H266" t="str">
        <v>300.0HP 5.7L 8 Cylinder Engine Gasoline Fuel</v>
      </c>
      <c r="I266" t="str">
        <v>4-Speed A/T</v>
      </c>
      <c r="J266" t="str">
        <v>Silver</v>
      </c>
      <c r="K266" t="str">
        <v>Black</v>
      </c>
      <c r="L266" t="str">
        <v>None reported</v>
      </c>
      <c r="M266">
        <v>0</v>
      </c>
      <c r="N266" t="str">
        <v>Yes</v>
      </c>
      <c r="O266" t="str">
        <v>$14,500</v>
      </c>
      <c r="P266">
        <v>12470</v>
      </c>
      <c r="Q266">
        <v>14500</v>
      </c>
      <c r="R266">
        <v>300</v>
      </c>
      <c r="S266">
        <v>5.7</v>
      </c>
      <c r="T266">
        <v>0</v>
      </c>
    </row>
    <row r="267" spans="1:20" x14ac:dyDescent="0.25">
      <c r="A267" t="str">
        <v>Chevrolet</v>
      </c>
      <c r="B267" t="str">
        <v>Corvette Base</v>
      </c>
      <c r="C267">
        <v>2010</v>
      </c>
      <c r="D267">
        <v>37228.862220000003</v>
      </c>
      <c r="E267">
        <v>23133</v>
      </c>
      <c r="F267" t="str">
        <v>23,133 mi.</v>
      </c>
      <c r="G267" t="str">
        <v>Gasoline</v>
      </c>
      <c r="H267" t="str">
        <v>430.0HP 6.2L 8 Cylinder Engine Gasoline Fuel</v>
      </c>
      <c r="I267" t="str">
        <v>6-Speed M/T</v>
      </c>
      <c r="J267" t="str">
        <v>White</v>
      </c>
      <c r="K267" t="str">
        <v>Black</v>
      </c>
      <c r="L267" t="str">
        <v>None reported</v>
      </c>
      <c r="M267">
        <v>0</v>
      </c>
      <c r="N267" t="str">
        <v>Yes</v>
      </c>
      <c r="O267" t="str">
        <v>$35,000</v>
      </c>
      <c r="P267">
        <v>30100</v>
      </c>
      <c r="Q267">
        <v>35000</v>
      </c>
      <c r="R267">
        <v>430</v>
      </c>
      <c r="S267">
        <v>6.2</v>
      </c>
      <c r="T267">
        <v>0</v>
      </c>
    </row>
    <row r="268" spans="1:20" x14ac:dyDescent="0.25">
      <c r="A268" t="str">
        <v>Chevrolet</v>
      </c>
      <c r="B268" t="str">
        <v>Suburban Premier</v>
      </c>
      <c r="C268">
        <v>2018</v>
      </c>
      <c r="D268">
        <v>135545.05215999999</v>
      </c>
      <c r="E268">
        <v>84224</v>
      </c>
      <c r="F268" t="str">
        <v>84,224 mi.</v>
      </c>
      <c r="G268" t="str">
        <v>Gasoline</v>
      </c>
      <c r="H268" t="str">
        <v>5.3L V8 16V GDI OHV</v>
      </c>
      <c r="I268" t="str">
        <v>6-Speed Automatic</v>
      </c>
      <c r="J268" t="str">
        <v>Tungsten Metallic</v>
      </c>
      <c r="K268" t="str">
        <v>Jet Black</v>
      </c>
      <c r="L268" t="str">
        <v>None reported</v>
      </c>
      <c r="M268">
        <v>0</v>
      </c>
      <c r="N268" t="str">
        <v>Yes</v>
      </c>
      <c r="O268" t="str">
        <v>$43,775</v>
      </c>
      <c r="P268">
        <v>37646.5</v>
      </c>
      <c r="Q268">
        <v>43775</v>
      </c>
      <c r="R268" t="e">
        <v>#VALUE!</v>
      </c>
      <c r="S268" t="e">
        <v>#VALUE!</v>
      </c>
      <c r="T268">
        <v>0</v>
      </c>
    </row>
    <row r="269" spans="1:20" x14ac:dyDescent="0.25">
      <c r="A269" t="str">
        <v>Chevrolet</v>
      </c>
      <c r="B269" t="str">
        <v>Silverado 1500 RST</v>
      </c>
      <c r="C269">
        <v>2020</v>
      </c>
      <c r="D269">
        <v>30899.328000000001</v>
      </c>
      <c r="E269">
        <v>19200</v>
      </c>
      <c r="F269" t="str">
        <v>19,200 mi.</v>
      </c>
      <c r="G269" t="str">
        <v>Gasoline</v>
      </c>
      <c r="H269" t="str">
        <v>355.0HP 5.3L 8 Cylinder Engine Gasoline Fuel</v>
      </c>
      <c r="I269" t="str">
        <v>10-Speed A/T</v>
      </c>
      <c r="J269" t="str">
        <v>Gray</v>
      </c>
      <c r="K269" t="str">
        <v>Black</v>
      </c>
      <c r="L269" t="str">
        <v>None reported</v>
      </c>
      <c r="M269">
        <v>0</v>
      </c>
      <c r="N269" t="str">
        <v>Yes</v>
      </c>
      <c r="O269" t="str">
        <v>$69,999</v>
      </c>
      <c r="P269">
        <v>60199.14</v>
      </c>
      <c r="Q269">
        <v>69999</v>
      </c>
      <c r="R269">
        <v>355</v>
      </c>
      <c r="S269">
        <v>5.3</v>
      </c>
      <c r="T269">
        <v>0</v>
      </c>
    </row>
    <row r="270" spans="1:20" x14ac:dyDescent="0.25">
      <c r="A270" t="str">
        <v>Chevrolet</v>
      </c>
      <c r="B270" t="str">
        <v>Impala Base</v>
      </c>
      <c r="C270">
        <v>2004</v>
      </c>
      <c r="D270">
        <v>103802.43</v>
      </c>
      <c r="E270">
        <v>64500</v>
      </c>
      <c r="F270" t="str">
        <v>64,500 mi.</v>
      </c>
      <c r="G270" t="str">
        <v>Gasoline</v>
      </c>
      <c r="H270" t="str">
        <v>180.0HP 3.4L V6 Cylinder Engine Gasoline Fuel</v>
      </c>
      <c r="I270" t="str">
        <v>A/T</v>
      </c>
      <c r="J270" t="str">
        <v>Beige</v>
      </c>
      <c r="K270" t="str">
        <v>Beige</v>
      </c>
      <c r="L270" t="str">
        <v>None reported</v>
      </c>
      <c r="M270">
        <v>0</v>
      </c>
      <c r="N270" t="str">
        <v>Yes</v>
      </c>
      <c r="O270" t="str">
        <v>$5,900</v>
      </c>
      <c r="P270">
        <v>5074</v>
      </c>
      <c r="Q270">
        <v>5900</v>
      </c>
      <c r="R270">
        <v>180</v>
      </c>
      <c r="S270">
        <v>3.4</v>
      </c>
      <c r="T270">
        <v>0</v>
      </c>
    </row>
    <row r="271" spans="1:20" x14ac:dyDescent="0.25">
      <c r="A271" t="str">
        <v>Chevrolet</v>
      </c>
      <c r="B271" t="str">
        <v>Silverado 1500 Base</v>
      </c>
      <c r="C271">
        <v>1999</v>
      </c>
      <c r="D271">
        <v>142828.92499999999</v>
      </c>
      <c r="E271">
        <v>88750</v>
      </c>
      <c r="F271" t="str">
        <v>88,750 mi.</v>
      </c>
      <c r="G271" t="str">
        <v>Gasoline</v>
      </c>
      <c r="H271" t="str">
        <v>255.0HP 4.8L 8 Cylinder Engine Gasoline Fuel</v>
      </c>
      <c r="I271" t="str">
        <v>A/T</v>
      </c>
      <c r="J271" t="str">
        <v>White</v>
      </c>
      <c r="K271" t="str">
        <v>Gray</v>
      </c>
      <c r="L271" t="str">
        <v>None reported</v>
      </c>
      <c r="M271">
        <v>0</v>
      </c>
      <c r="N271" t="str">
        <v>Yes</v>
      </c>
      <c r="O271" t="str">
        <v>$6,800</v>
      </c>
      <c r="P271">
        <v>5848</v>
      </c>
      <c r="Q271">
        <v>6800</v>
      </c>
      <c r="R271">
        <v>255</v>
      </c>
      <c r="S271">
        <v>4.8</v>
      </c>
      <c r="T271">
        <v>0</v>
      </c>
    </row>
    <row r="272" spans="1:20" x14ac:dyDescent="0.25">
      <c r="A272" t="str">
        <v>Chevrolet</v>
      </c>
      <c r="B272" t="str">
        <v>Corvette Stingray w/3LT</v>
      </c>
      <c r="C272">
        <v>2021</v>
      </c>
      <c r="D272">
        <v>4345.2179999999998</v>
      </c>
      <c r="E272">
        <v>2700</v>
      </c>
      <c r="F272" t="str">
        <v>2,700 mi.</v>
      </c>
      <c r="G272" t="str">
        <v>Gasoline</v>
      </c>
      <c r="H272" t="str">
        <v>490.0HP 6.2L 8 Cylinder Engine Gasoline Fuel</v>
      </c>
      <c r="I272" t="str">
        <v>Transmission w/Dual Shift Mode</v>
      </c>
      <c r="J272" t="str">
        <v>Blue</v>
      </c>
      <c r="K272" t="str">
        <v>Blue</v>
      </c>
      <c r="L272" t="str">
        <v>None reported</v>
      </c>
      <c r="M272">
        <v>0</v>
      </c>
      <c r="N272" t="str">
        <v>Yes</v>
      </c>
      <c r="O272" t="str">
        <v>$85,950</v>
      </c>
      <c r="P272">
        <v>73917</v>
      </c>
      <c r="Q272">
        <v>85950</v>
      </c>
      <c r="R272">
        <v>490</v>
      </c>
      <c r="S272">
        <v>6.2</v>
      </c>
      <c r="T272">
        <v>0</v>
      </c>
    </row>
    <row r="273" spans="1:20" x14ac:dyDescent="0.25">
      <c r="A273" t="str">
        <v>Chevrolet</v>
      </c>
      <c r="B273" t="str">
        <v>Corvette Stingray w/1LT</v>
      </c>
      <c r="C273">
        <v>2021</v>
      </c>
      <c r="D273">
        <v>22047.957999999999</v>
      </c>
      <c r="E273">
        <v>13700</v>
      </c>
      <c r="F273" t="str">
        <v>13,700 mi.</v>
      </c>
      <c r="G273" t="str">
        <v>Gasoline</v>
      </c>
      <c r="H273" t="str">
        <v>490.0HP 6.2L 8 Cylinder Engine Gasoline Fuel</v>
      </c>
      <c r="I273" t="str">
        <v>A/T</v>
      </c>
      <c r="J273" t="str">
        <v>White</v>
      </c>
      <c r="K273" t="str">
        <v>Red</v>
      </c>
      <c r="L273" t="str">
        <v>None reported</v>
      </c>
      <c r="M273">
        <v>0</v>
      </c>
      <c r="N273" t="str">
        <v>Yes</v>
      </c>
      <c r="O273" t="str">
        <v>$75,000</v>
      </c>
      <c r="P273">
        <v>64500</v>
      </c>
      <c r="Q273">
        <v>75000</v>
      </c>
      <c r="R273">
        <v>490</v>
      </c>
      <c r="S273">
        <v>6.2</v>
      </c>
      <c r="T273">
        <v>0</v>
      </c>
    </row>
    <row r="274" spans="1:20" x14ac:dyDescent="0.25">
      <c r="A274" t="str">
        <v>Chevrolet</v>
      </c>
      <c r="B274" t="str">
        <v>Silverado 1500 LS</v>
      </c>
      <c r="C274">
        <v>2003</v>
      </c>
      <c r="D274">
        <v>177027.4</v>
      </c>
      <c r="E274">
        <v>110000</v>
      </c>
      <c r="F274" t="str">
        <v>110,000 mi.</v>
      </c>
      <c r="G274" t="str">
        <v>Gasoline</v>
      </c>
      <c r="H274" t="str">
        <v>270.0HP 4.8L 8 Cylinder Engine Gasoline Fuel</v>
      </c>
      <c r="I274" t="str">
        <v>A/T</v>
      </c>
      <c r="J274" t="str">
        <v>Green</v>
      </c>
      <c r="K274" t="str">
        <v>Beige</v>
      </c>
      <c r="L274" t="str">
        <v>None reported</v>
      </c>
      <c r="M274">
        <v>0</v>
      </c>
      <c r="N274" t="str">
        <v>Yes</v>
      </c>
      <c r="O274" t="str">
        <v>$8,900</v>
      </c>
      <c r="P274">
        <v>7654</v>
      </c>
      <c r="Q274">
        <v>8900</v>
      </c>
      <c r="R274">
        <v>270</v>
      </c>
      <c r="S274">
        <v>4.8</v>
      </c>
      <c r="T274">
        <v>0</v>
      </c>
    </row>
    <row r="275" spans="1:20" x14ac:dyDescent="0.25">
      <c r="A275" t="str">
        <v>Chevrolet</v>
      </c>
      <c r="B275" t="str">
        <v>Tahoe LTZ</v>
      </c>
      <c r="C275">
        <v>2011</v>
      </c>
      <c r="D275">
        <v>225952.94534000001</v>
      </c>
      <c r="E275">
        <v>140401</v>
      </c>
      <c r="F275" t="str">
        <v>140,401 mi.</v>
      </c>
      <c r="G275" t="str">
        <v>E85 Flex Fuel</v>
      </c>
      <c r="H275" t="str">
        <v>320.0HP 5.3L 8 Cylinder Engine Flex Fuel Capability</v>
      </c>
      <c r="I275" t="str">
        <v>6-Speed A/T</v>
      </c>
      <c r="J275" t="str">
        <v>Red</v>
      </c>
      <c r="K275" t="str">
        <v>Beige</v>
      </c>
      <c r="L275" t="str">
        <v>At least 1 accident or damage reported</v>
      </c>
      <c r="M275">
        <v>1</v>
      </c>
      <c r="N275" t="str">
        <v>Yes</v>
      </c>
      <c r="O275" t="str">
        <v>$16,000</v>
      </c>
      <c r="P275">
        <v>13760</v>
      </c>
      <c r="Q275">
        <v>16000</v>
      </c>
      <c r="R275">
        <v>320</v>
      </c>
      <c r="S275">
        <v>5.3</v>
      </c>
      <c r="T275">
        <v>0</v>
      </c>
    </row>
    <row r="276" spans="1:20" x14ac:dyDescent="0.25">
      <c r="A276" t="str">
        <v>Chevrolet</v>
      </c>
      <c r="B276" t="str">
        <v>Corvette Stingray w/2LT</v>
      </c>
      <c r="C276">
        <v>2022</v>
      </c>
      <c r="D276">
        <v>3234.7734</v>
      </c>
      <c r="E276">
        <v>2010</v>
      </c>
      <c r="F276" t="str">
        <v>2,010 mi.</v>
      </c>
      <c r="G276" t="str">
        <v>Gasoline</v>
      </c>
      <c r="H276" t="str">
        <v>490.0HP 6.2L 8 Cylinder Engine Gasoline Fuel</v>
      </c>
      <c r="I276" t="str">
        <v>Transmission w/Dual Shift Mode</v>
      </c>
      <c r="J276" t="str">
        <v>Gray</v>
      </c>
      <c r="K276" t="str">
        <v>Brown</v>
      </c>
      <c r="L276" t="str">
        <v>None reported</v>
      </c>
      <c r="M276">
        <v>0</v>
      </c>
      <c r="N276" t="str">
        <v>Yes</v>
      </c>
      <c r="O276" t="str">
        <v>$89,000</v>
      </c>
      <c r="P276">
        <v>76540</v>
      </c>
      <c r="Q276">
        <v>89000</v>
      </c>
      <c r="R276">
        <v>490</v>
      </c>
      <c r="S276">
        <v>6.2</v>
      </c>
      <c r="T276">
        <v>0</v>
      </c>
    </row>
    <row r="277" spans="1:20" x14ac:dyDescent="0.25">
      <c r="A277" t="str">
        <v>Chevrolet</v>
      </c>
      <c r="B277" t="str">
        <v>Silverado 1500 LTZ</v>
      </c>
      <c r="C277">
        <v>2019</v>
      </c>
      <c r="D277">
        <v>91175.548360000001</v>
      </c>
      <c r="E277">
        <v>56654</v>
      </c>
      <c r="F277" t="str">
        <v>56,654 mi.</v>
      </c>
      <c r="G277" t="str">
        <v>Gasoline</v>
      </c>
      <c r="H277" t="str">
        <v>6.2L V8 16V GDI OHV</v>
      </c>
      <c r="I277" t="str">
        <v>Automatic</v>
      </c>
      <c r="J277" t="str">
        <v>Cajun Red Tintcoat</v>
      </c>
      <c r="K277" t="str">
        <v>Jet Black</v>
      </c>
      <c r="L277" t="str">
        <v>None reported</v>
      </c>
      <c r="M277">
        <v>0</v>
      </c>
      <c r="N277" t="str">
        <v>Yes</v>
      </c>
      <c r="O277" t="str">
        <v>$43,860</v>
      </c>
      <c r="P277">
        <v>37719.599999999999</v>
      </c>
      <c r="Q277">
        <v>43860</v>
      </c>
      <c r="R277" t="e">
        <v>#VALUE!</v>
      </c>
      <c r="S277" t="e">
        <v>#VALUE!</v>
      </c>
      <c r="T277">
        <v>0</v>
      </c>
    </row>
    <row r="278" spans="1:20" x14ac:dyDescent="0.25">
      <c r="A278" t="str">
        <v>Chevrolet</v>
      </c>
      <c r="B278" t="str">
        <v>Cruze LT Automatic</v>
      </c>
      <c r="C278">
        <v>2016</v>
      </c>
      <c r="D278">
        <v>197902.14913999999</v>
      </c>
      <c r="E278">
        <v>122971</v>
      </c>
      <c r="F278" t="str">
        <v>122,971 mi.</v>
      </c>
      <c r="G278" t="str">
        <v>Gasoline</v>
      </c>
      <c r="H278" t="str">
        <v>1.4L I4 16V GDI DOHC Turbo</v>
      </c>
      <c r="I278" t="str">
        <v>6-Speed Automatic</v>
      </c>
      <c r="J278" t="str">
        <v>Kinetic Blue</v>
      </c>
      <c r="K278" t="str">
        <v>Jet Black</v>
      </c>
      <c r="L278" t="str">
        <v>At least 1 accident or damage reported</v>
      </c>
      <c r="M278">
        <v>1</v>
      </c>
      <c r="N278" t="str">
        <v>Yes</v>
      </c>
      <c r="O278" t="str">
        <v>$12,999</v>
      </c>
      <c r="P278">
        <v>11179.14</v>
      </c>
      <c r="Q278">
        <v>12999</v>
      </c>
      <c r="R278" t="e">
        <v>#VALUE!</v>
      </c>
      <c r="S278" t="e">
        <v>#VALUE!</v>
      </c>
      <c r="T278">
        <v>0</v>
      </c>
    </row>
    <row r="279" spans="1:20" x14ac:dyDescent="0.25">
      <c r="A279" t="str">
        <v>Chevrolet</v>
      </c>
      <c r="B279" t="str">
        <v>Colorado ZR2</v>
      </c>
      <c r="C279">
        <v>2021</v>
      </c>
      <c r="D279">
        <v>40096.706100000003</v>
      </c>
      <c r="E279">
        <v>24915</v>
      </c>
      <c r="F279" t="str">
        <v>24,915 mi.</v>
      </c>
      <c r="G279" t="str">
        <v>Gasoline</v>
      </c>
      <c r="H279" t="str">
        <v>3.6L V6 24V GDI DOHC</v>
      </c>
      <c r="I279" t="str">
        <v>Automatic</v>
      </c>
      <c r="J279" t="str">
        <v>Satin Steel Metallic</v>
      </c>
      <c r="K279" t="str">
        <v>Jet Black</v>
      </c>
      <c r="L279" t="str">
        <v>None reported</v>
      </c>
      <c r="M279">
        <v>0</v>
      </c>
      <c r="N279">
        <v>0</v>
      </c>
      <c r="O279" t="str">
        <v>$44,791</v>
      </c>
      <c r="P279">
        <v>38520.26</v>
      </c>
      <c r="Q279">
        <v>44791</v>
      </c>
      <c r="R279" t="e">
        <v>#VALUE!</v>
      </c>
      <c r="S279" t="e">
        <v>#VALUE!</v>
      </c>
      <c r="T279">
        <v>0</v>
      </c>
    </row>
    <row r="280" spans="1:20" x14ac:dyDescent="0.25">
      <c r="A280" t="str">
        <v>Chevrolet</v>
      </c>
      <c r="B280" t="str">
        <v>Silverado 1500 ZR2</v>
      </c>
      <c r="C280">
        <v>2022</v>
      </c>
      <c r="D280">
        <v>11997.6297</v>
      </c>
      <c r="E280">
        <v>7455</v>
      </c>
      <c r="F280" t="str">
        <v>7,455 mi.</v>
      </c>
      <c r="G280" t="str">
        <v>Gasoline</v>
      </c>
      <c r="H280" t="str">
        <v>6.2L V8 16V GDI OHV</v>
      </c>
      <c r="I280" t="str">
        <v>Automatic</v>
      </c>
      <c r="J280" t="str">
        <v>Glacier Blue Metallic</v>
      </c>
      <c r="K280" t="str">
        <v>Jet Black</v>
      </c>
      <c r="L280" t="str">
        <v>None reported</v>
      </c>
      <c r="M280">
        <v>0</v>
      </c>
      <c r="N280">
        <v>0</v>
      </c>
      <c r="O280" t="str">
        <v>$68,990</v>
      </c>
      <c r="P280">
        <v>59331.4</v>
      </c>
      <c r="Q280">
        <v>68990</v>
      </c>
      <c r="R280" t="e">
        <v>#VALUE!</v>
      </c>
      <c r="S280" t="e">
        <v>#VALUE!</v>
      </c>
      <c r="T280">
        <v>0</v>
      </c>
    </row>
    <row r="281" spans="1:20" x14ac:dyDescent="0.25">
      <c r="A281" t="str">
        <v>Chevrolet</v>
      </c>
      <c r="B281" t="str">
        <v>Corvette Base</v>
      </c>
      <c r="C281">
        <v>2004</v>
      </c>
      <c r="D281">
        <v>64391.302739999999</v>
      </c>
      <c r="E281">
        <v>40011</v>
      </c>
      <c r="F281" t="str">
        <v>40,011 mi.</v>
      </c>
      <c r="G281" t="str">
        <v>Gasoline</v>
      </c>
      <c r="H281" t="str">
        <v>350.0HP 5.7L 8 Cylinder Engine Gasoline Fuel</v>
      </c>
      <c r="I281" t="str">
        <v>4-Speed A/T</v>
      </c>
      <c r="J281" t="str">
        <v>Red</v>
      </c>
      <c r="K281" t="str">
        <v>Black</v>
      </c>
      <c r="L281" t="str">
        <v>None reported</v>
      </c>
      <c r="M281">
        <v>0</v>
      </c>
      <c r="N281" t="str">
        <v>Yes</v>
      </c>
      <c r="O281" t="str">
        <v>$23,500</v>
      </c>
      <c r="P281">
        <v>20210</v>
      </c>
      <c r="Q281">
        <v>23500</v>
      </c>
      <c r="R281">
        <v>350</v>
      </c>
      <c r="S281">
        <v>5.7</v>
      </c>
      <c r="T281">
        <v>0</v>
      </c>
    </row>
    <row r="282" spans="1:20" x14ac:dyDescent="0.25">
      <c r="A282" t="str">
        <v>Chevrolet</v>
      </c>
      <c r="B282" t="str">
        <v>Corvette Stingray w/2LT</v>
      </c>
      <c r="C282">
        <v>2020</v>
      </c>
      <c r="D282">
        <v>14442.21716</v>
      </c>
      <c r="E282">
        <v>8974</v>
      </c>
      <c r="F282" t="str">
        <v>8,974 mi.</v>
      </c>
      <c r="G282" t="str">
        <v>Gasoline</v>
      </c>
      <c r="H282" t="str">
        <v>490.0HP 6.2L 8 Cylinder Engine Gasoline Fuel</v>
      </c>
      <c r="I282" t="str">
        <v>A/T</v>
      </c>
      <c r="J282" t="str">
        <v>Orange</v>
      </c>
      <c r="K282" t="str">
        <v>Black</v>
      </c>
      <c r="L282" t="str">
        <v>At least 1 accident or damage reported</v>
      </c>
      <c r="M282">
        <v>1</v>
      </c>
      <c r="N282" t="str">
        <v>Yes</v>
      </c>
      <c r="O282" t="str">
        <v>$79,900</v>
      </c>
      <c r="P282">
        <v>68714</v>
      </c>
      <c r="Q282">
        <v>79900</v>
      </c>
      <c r="R282">
        <v>490</v>
      </c>
      <c r="S282">
        <v>6.2</v>
      </c>
      <c r="T282">
        <v>0</v>
      </c>
    </row>
    <row r="283" spans="1:20" x14ac:dyDescent="0.25">
      <c r="A283" t="str">
        <v>Chevrolet</v>
      </c>
      <c r="B283" t="str">
        <v>Tahoe LTZ</v>
      </c>
      <c r="C283">
        <v>2015</v>
      </c>
      <c r="D283">
        <v>804.67</v>
      </c>
      <c r="E283">
        <v>500</v>
      </c>
      <c r="F283" t="str">
        <v>500 mi.</v>
      </c>
      <c r="G283" t="str">
        <v>Gasoline</v>
      </c>
      <c r="H283" t="str">
        <v>355.0HP 5.3L 8 Cylinder Engine Gasoline Fuel</v>
      </c>
      <c r="I283" t="str">
        <v>6-Speed A/T</v>
      </c>
      <c r="J283" t="str">
        <v>White</v>
      </c>
      <c r="K283" t="str">
        <v>Black</v>
      </c>
      <c r="L283" t="str">
        <v>At least 1 accident or damage reported</v>
      </c>
      <c r="M283">
        <v>1</v>
      </c>
      <c r="N283" t="str">
        <v>Yes</v>
      </c>
      <c r="O283" t="str">
        <v>$37,000</v>
      </c>
      <c r="P283">
        <v>31820</v>
      </c>
      <c r="Q283">
        <v>37000</v>
      </c>
      <c r="R283">
        <v>355</v>
      </c>
      <c r="S283">
        <v>5.3</v>
      </c>
      <c r="T283">
        <v>0</v>
      </c>
    </row>
    <row r="284" spans="1:20" x14ac:dyDescent="0.25">
      <c r="A284" t="str">
        <v>Chevrolet</v>
      </c>
      <c r="B284" t="str">
        <v>Tahoe LS</v>
      </c>
      <c r="C284">
        <v>2005</v>
      </c>
      <c r="D284">
        <v>273587.8</v>
      </c>
      <c r="E284">
        <v>170000</v>
      </c>
      <c r="F284" t="str">
        <v>170,000 mi.</v>
      </c>
      <c r="G284" t="str">
        <v>Gasoline</v>
      </c>
      <c r="H284" t="str">
        <v>285.0HP 4.8L 8 Cylinder Engine Gasoline Fuel</v>
      </c>
      <c r="I284" t="str">
        <v>4-Speed A/T</v>
      </c>
      <c r="J284" t="str">
        <v>Silver</v>
      </c>
      <c r="K284" t="str">
        <v>Gray</v>
      </c>
      <c r="L284" t="str">
        <v>At least 1 accident or damage reported</v>
      </c>
      <c r="M284">
        <v>1</v>
      </c>
      <c r="N284" t="str">
        <v>Yes</v>
      </c>
      <c r="O284" t="str">
        <v>$9,000</v>
      </c>
      <c r="P284">
        <v>7740</v>
      </c>
      <c r="Q284">
        <v>9000</v>
      </c>
      <c r="R284">
        <v>285</v>
      </c>
      <c r="S284">
        <v>4.8</v>
      </c>
      <c r="T284">
        <v>0</v>
      </c>
    </row>
    <row r="285" spans="1:20" x14ac:dyDescent="0.25">
      <c r="A285" t="str">
        <v>Chevrolet</v>
      </c>
      <c r="B285" t="str">
        <v>Camaro 1SS</v>
      </c>
      <c r="C285">
        <v>2017</v>
      </c>
      <c r="D285">
        <v>81834.938999999998</v>
      </c>
      <c r="E285">
        <v>50850</v>
      </c>
      <c r="F285" t="str">
        <v>50,850 mi.</v>
      </c>
      <c r="G285" t="str">
        <v>Gasoline</v>
      </c>
      <c r="H285" t="str">
        <v>455.0HP 6.2L 8 Cylinder Engine Gasoline Fuel</v>
      </c>
      <c r="I285" t="str">
        <v>6-Speed M/T</v>
      </c>
      <c r="J285" t="str">
        <v>Blue</v>
      </c>
      <c r="K285" t="str">
        <v>Black</v>
      </c>
      <c r="L285" t="str">
        <v>None reported</v>
      </c>
      <c r="M285">
        <v>0</v>
      </c>
      <c r="N285" t="str">
        <v>Yes</v>
      </c>
      <c r="O285" t="str">
        <v>$37,000</v>
      </c>
      <c r="P285">
        <v>31820</v>
      </c>
      <c r="Q285">
        <v>37000</v>
      </c>
      <c r="R285">
        <v>455</v>
      </c>
      <c r="S285">
        <v>6.2</v>
      </c>
      <c r="T285">
        <v>0</v>
      </c>
    </row>
    <row r="286" spans="1:20" x14ac:dyDescent="0.25">
      <c r="A286" t="str">
        <v>Chevrolet</v>
      </c>
      <c r="B286" t="str">
        <v>Trailblazer SS</v>
      </c>
      <c r="C286">
        <v>2008</v>
      </c>
      <c r="D286">
        <v>259103.74</v>
      </c>
      <c r="E286">
        <v>161000</v>
      </c>
      <c r="F286" t="str">
        <v>161,000 mi.</v>
      </c>
      <c r="G286" t="str">
        <v>Gasoline</v>
      </c>
      <c r="H286" t="str">
        <v>390.0HP 6.0L 8 Cylinder Engine Gasoline Fuel</v>
      </c>
      <c r="I286" t="str">
        <v>4-Speed A/T</v>
      </c>
      <c r="J286" t="str">
        <v>Red</v>
      </c>
      <c r="K286" t="str">
        <v>Black</v>
      </c>
      <c r="L286" t="str">
        <v>At least 1 accident or damage reported</v>
      </c>
      <c r="M286">
        <v>1</v>
      </c>
      <c r="N286" t="str">
        <v>Yes</v>
      </c>
      <c r="O286" t="str">
        <v>$17,000</v>
      </c>
      <c r="P286">
        <v>14620</v>
      </c>
      <c r="Q286">
        <v>17000</v>
      </c>
      <c r="R286">
        <v>390</v>
      </c>
      <c r="S286">
        <v>6</v>
      </c>
      <c r="T286">
        <v>0</v>
      </c>
    </row>
    <row r="287" spans="1:20" x14ac:dyDescent="0.25">
      <c r="A287" t="str">
        <v>Chevrolet</v>
      </c>
      <c r="B287" t="str">
        <v>Camaro Z28</v>
      </c>
      <c r="C287">
        <v>2002</v>
      </c>
      <c r="D287">
        <v>57155.710099999997</v>
      </c>
      <c r="E287">
        <v>35515</v>
      </c>
      <c r="F287" t="str">
        <v>35,515 mi.</v>
      </c>
      <c r="G287" t="str">
        <v>Gasoline</v>
      </c>
      <c r="H287" t="str">
        <v>310.0HP 5.7L 8 Cylinder Engine Gasoline Fuel</v>
      </c>
      <c r="I287" t="str">
        <v>M/T</v>
      </c>
      <c r="J287" t="str">
        <v>Silver</v>
      </c>
      <c r="K287" t="str">
        <v>Black</v>
      </c>
      <c r="L287" t="str">
        <v>At least 1 accident or damage reported</v>
      </c>
      <c r="M287">
        <v>1</v>
      </c>
      <c r="N287" t="str">
        <v>Yes</v>
      </c>
      <c r="O287" t="str">
        <v>$21,000</v>
      </c>
      <c r="P287">
        <v>18060</v>
      </c>
      <c r="Q287">
        <v>21000</v>
      </c>
      <c r="R287">
        <v>310</v>
      </c>
      <c r="S287">
        <v>5.7</v>
      </c>
      <c r="T287">
        <v>0</v>
      </c>
    </row>
    <row r="288" spans="1:20" x14ac:dyDescent="0.25">
      <c r="A288" t="str">
        <v>Chevrolet</v>
      </c>
      <c r="B288" t="str">
        <v>Silverado 1500 2LT</v>
      </c>
      <c r="C288">
        <v>2018</v>
      </c>
      <c r="D288">
        <v>32508.668000000001</v>
      </c>
      <c r="E288">
        <v>20200</v>
      </c>
      <c r="F288" t="str">
        <v>20,200 mi.</v>
      </c>
      <c r="G288" t="str">
        <v>Gasoline</v>
      </c>
      <c r="H288" t="str">
        <v>355.0HP 5.3L 8 Cylinder Engine Gasoline Fuel</v>
      </c>
      <c r="I288" t="str">
        <v>6-Speed A/T</v>
      </c>
      <c r="J288" t="str">
        <v>Silver</v>
      </c>
      <c r="K288" t="str">
        <v>Gray</v>
      </c>
      <c r="L288" t="str">
        <v>At least 1 accident or damage reported</v>
      </c>
      <c r="M288">
        <v>1</v>
      </c>
      <c r="N288" t="str">
        <v>Yes</v>
      </c>
      <c r="O288" t="str">
        <v>$42,950</v>
      </c>
      <c r="P288">
        <v>36937</v>
      </c>
      <c r="Q288">
        <v>42950</v>
      </c>
      <c r="R288">
        <v>355</v>
      </c>
      <c r="S288">
        <v>5.3</v>
      </c>
      <c r="T288">
        <v>0</v>
      </c>
    </row>
    <row r="289" spans="1:20" x14ac:dyDescent="0.25">
      <c r="A289" t="str">
        <v>Chevrolet</v>
      </c>
      <c r="B289" t="str">
        <v>Blazer 1LT</v>
      </c>
      <c r="C289">
        <v>2019</v>
      </c>
      <c r="D289">
        <v>59804.68374</v>
      </c>
      <c r="E289">
        <v>37161</v>
      </c>
      <c r="F289" t="str">
        <v>37,161 mi.</v>
      </c>
      <c r="G289" t="str">
        <v>Gasoline</v>
      </c>
      <c r="H289" t="str">
        <v>2.5L I4 16V GDI DOHC</v>
      </c>
      <c r="I289" t="str">
        <v>9-Speed Automatic</v>
      </c>
      <c r="J289" t="str">
        <v>Nightfall Gray Metallic</v>
      </c>
      <c r="K289" t="str">
        <v>Jet Black</v>
      </c>
      <c r="L289" t="str">
        <v>None reported</v>
      </c>
      <c r="M289">
        <v>0</v>
      </c>
      <c r="N289" t="str">
        <v>Yes</v>
      </c>
      <c r="O289" t="str">
        <v>$26,990</v>
      </c>
      <c r="P289">
        <v>23211.4</v>
      </c>
      <c r="Q289">
        <v>26990</v>
      </c>
      <c r="R289" t="e">
        <v>#VALUE!</v>
      </c>
      <c r="S289" t="e">
        <v>#VALUE!</v>
      </c>
      <c r="T289">
        <v>0</v>
      </c>
    </row>
    <row r="290" spans="1:20" x14ac:dyDescent="0.25">
      <c r="A290" t="str">
        <v>Chevrolet</v>
      </c>
      <c r="B290" t="str">
        <v>Corvette Stingray w/2LT</v>
      </c>
      <c r="C290">
        <v>2023</v>
      </c>
      <c r="D290">
        <v>3312.0217200000002</v>
      </c>
      <c r="E290">
        <v>2058</v>
      </c>
      <c r="F290" t="str">
        <v>2,058 mi.</v>
      </c>
      <c r="G290" t="str">
        <v>Gasoline</v>
      </c>
      <c r="H290" t="str">
        <v>490.0HP 6.2L 8 Cylinder Engine Gasoline Fuel</v>
      </c>
      <c r="I290" t="str">
        <v>A/T</v>
      </c>
      <c r="J290" t="str">
        <v>Gray</v>
      </c>
      <c r="K290" t="str">
        <v>Black</v>
      </c>
      <c r="L290" t="str">
        <v>None reported</v>
      </c>
      <c r="M290">
        <v>0</v>
      </c>
      <c r="N290" t="str">
        <v>Yes</v>
      </c>
      <c r="O290" t="str">
        <v>$101,999</v>
      </c>
      <c r="P290">
        <v>87719.14</v>
      </c>
      <c r="Q290">
        <v>101999</v>
      </c>
      <c r="R290">
        <v>490</v>
      </c>
      <c r="S290">
        <v>6.2</v>
      </c>
      <c r="T290">
        <v>0</v>
      </c>
    </row>
    <row r="291" spans="1:20" x14ac:dyDescent="0.25">
      <c r="A291" t="str">
        <v>Chevrolet</v>
      </c>
      <c r="B291" t="str">
        <v>Cruze LS</v>
      </c>
      <c r="C291">
        <v>2011</v>
      </c>
      <c r="D291">
        <v>218231.33202</v>
      </c>
      <c r="E291">
        <v>135603</v>
      </c>
      <c r="F291" t="str">
        <v>135,603 mi.</v>
      </c>
      <c r="G291" t="str">
        <v>Gasoline</v>
      </c>
      <c r="H291" t="str">
        <v>136.0HP 1.8L 4 Cylinder Engine Gasoline Fuel</v>
      </c>
      <c r="I291" t="str">
        <v>A/T</v>
      </c>
      <c r="J291" t="str">
        <v>Silver</v>
      </c>
      <c r="K291" t="str">
        <v>Black</v>
      </c>
      <c r="L291" t="str">
        <v>None reported</v>
      </c>
      <c r="M291">
        <v>0</v>
      </c>
      <c r="N291" t="str">
        <v>Yes</v>
      </c>
      <c r="O291" t="str">
        <v>$7,000</v>
      </c>
      <c r="P291">
        <v>6020</v>
      </c>
      <c r="Q291">
        <v>7000</v>
      </c>
      <c r="R291">
        <v>136</v>
      </c>
      <c r="S291">
        <v>1.8</v>
      </c>
      <c r="T291">
        <v>0</v>
      </c>
    </row>
    <row r="292" spans="1:20" x14ac:dyDescent="0.25">
      <c r="A292" t="str">
        <v>Chevrolet</v>
      </c>
      <c r="B292" t="str">
        <v>Corvette Stingray</v>
      </c>
      <c r="C292">
        <v>2015</v>
      </c>
      <c r="D292">
        <v>41115.418319999997</v>
      </c>
      <c r="E292">
        <v>25548</v>
      </c>
      <c r="F292" t="str">
        <v>25,548 mi.</v>
      </c>
      <c r="G292" t="str">
        <v>Gasoline</v>
      </c>
      <c r="H292" t="str">
        <v>455.0HP 6.2L 8 Cylinder Engine Gasoline Fuel</v>
      </c>
      <c r="I292" t="str">
        <v>8-Speed A/T</v>
      </c>
      <c r="J292" t="str">
        <v>Gray</v>
      </c>
      <c r="K292" t="str">
        <v>Gray</v>
      </c>
      <c r="L292" t="str">
        <v>None reported</v>
      </c>
      <c r="M292">
        <v>0</v>
      </c>
      <c r="N292" t="str">
        <v>Yes</v>
      </c>
      <c r="O292" t="str">
        <v>$49,000</v>
      </c>
      <c r="P292">
        <v>42140</v>
      </c>
      <c r="Q292">
        <v>49000</v>
      </c>
      <c r="R292">
        <v>455</v>
      </c>
      <c r="S292">
        <v>6.2</v>
      </c>
      <c r="T292">
        <v>0</v>
      </c>
    </row>
    <row r="293" spans="1:20" x14ac:dyDescent="0.25">
      <c r="A293" t="str">
        <v>Chevrolet</v>
      </c>
      <c r="B293" t="str">
        <v>Impala 2LZ</v>
      </c>
      <c r="C293">
        <v>2018</v>
      </c>
      <c r="D293">
        <v>114765.25408</v>
      </c>
      <c r="E293">
        <v>71312</v>
      </c>
      <c r="F293" t="str">
        <v>71,312 mi.</v>
      </c>
      <c r="G293" t="str">
        <v>Gasoline</v>
      </c>
      <c r="H293" t="str">
        <v>305.0HP 3.6L V6 Cylinder Engine Gasoline Fuel</v>
      </c>
      <c r="I293" t="str">
        <v>6-Speed A/T</v>
      </c>
      <c r="J293" t="str">
        <v>Black</v>
      </c>
      <c r="K293" t="str">
        <v>Black</v>
      </c>
      <c r="L293" t="str">
        <v>None reported</v>
      </c>
      <c r="M293">
        <v>0</v>
      </c>
      <c r="N293" t="str">
        <v>Yes</v>
      </c>
      <c r="O293" t="str">
        <v>$17,899</v>
      </c>
      <c r="P293">
        <v>15393.14</v>
      </c>
      <c r="Q293">
        <v>17899</v>
      </c>
      <c r="R293">
        <v>305</v>
      </c>
      <c r="S293">
        <v>3.6</v>
      </c>
      <c r="T29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1881-7CC1-49B3-843A-B30E2588AECB}">
  <dimension ref="A1:T387"/>
  <sheetViews>
    <sheetView workbookViewId="0">
      <selection sqref="A1:S1"/>
    </sheetView>
  </sheetViews>
  <sheetFormatPr baseColWidth="10" defaultRowHeight="15" x14ac:dyDescent="0.25"/>
  <cols>
    <col min="11" max="11" width="35.140625" bestFit="1" customWidth="1"/>
  </cols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tr" cm="1">
        <f t="array" ref="A2:T387">_xlfn._xlws.FILTER(used_cars!A2:T4010,used_cars!A2:A4010="Ford")</f>
        <v>Ford</v>
      </c>
      <c r="B2" t="str">
        <v>Utility Police Interceptor Base</v>
      </c>
      <c r="C2">
        <v>2013</v>
      </c>
      <c r="D2">
        <v>82076.34</v>
      </c>
      <c r="E2">
        <v>51000</v>
      </c>
      <c r="F2" t="str">
        <v>51,000 mi.</v>
      </c>
      <c r="G2" t="str">
        <v>E85 Flex Fuel</v>
      </c>
      <c r="H2" t="str">
        <v>300.0HP 3.7L V6 Cylinder Engine Flex Fuel Capability</v>
      </c>
      <c r="I2" t="str">
        <v>6-Speed A/T</v>
      </c>
      <c r="J2" t="str">
        <v>Black</v>
      </c>
      <c r="K2" t="str">
        <v>Black</v>
      </c>
      <c r="L2" t="str">
        <v>At least 1 accident or damage reported</v>
      </c>
      <c r="M2">
        <v>1</v>
      </c>
      <c r="N2" t="str">
        <v>Yes</v>
      </c>
      <c r="O2" t="str">
        <v>$10,300</v>
      </c>
      <c r="P2">
        <v>8858</v>
      </c>
      <c r="Q2">
        <v>10300</v>
      </c>
      <c r="R2">
        <v>300</v>
      </c>
      <c r="S2">
        <v>3.7</v>
      </c>
      <c r="T2" t="e">
        <v>#VALUE!</v>
      </c>
    </row>
    <row r="3" spans="1:20" x14ac:dyDescent="0.25">
      <c r="A3" t="str">
        <v>Ford</v>
      </c>
      <c r="B3" t="str">
        <v>F-150 XLT</v>
      </c>
      <c r="C3">
        <v>2023</v>
      </c>
      <c r="D3">
        <v>4543.1668200000004</v>
      </c>
      <c r="E3">
        <v>2823</v>
      </c>
      <c r="F3" t="str">
        <v>2,823 mi.</v>
      </c>
      <c r="G3" t="str">
        <v>Gasoline</v>
      </c>
      <c r="H3" t="str">
        <v>3.5L V6 24V PDI DOHC Twin Turbo</v>
      </c>
      <c r="I3" t="str">
        <v>Automatic</v>
      </c>
      <c r="J3" t="str">
        <v>Iconic Silver Metallic</v>
      </c>
      <c r="K3" t="str">
        <v>Black</v>
      </c>
      <c r="L3" t="str">
        <v>None reported</v>
      </c>
      <c r="M3">
        <v>0</v>
      </c>
      <c r="N3" t="str">
        <v>Yes</v>
      </c>
      <c r="O3" t="str">
        <v>$58,504</v>
      </c>
      <c r="P3">
        <v>50313.440000000002</v>
      </c>
      <c r="Q3">
        <v>58504</v>
      </c>
      <c r="R3" t="e">
        <v>#VALUE!</v>
      </c>
      <c r="S3" t="e">
        <v>#VALUE!</v>
      </c>
      <c r="T3">
        <v>0</v>
      </c>
    </row>
    <row r="4" spans="1:20" x14ac:dyDescent="0.25">
      <c r="A4" t="str">
        <v>Ford</v>
      </c>
      <c r="B4" t="str">
        <v>Mustang GT Premium</v>
      </c>
      <c r="C4">
        <v>2014</v>
      </c>
      <c r="D4">
        <v>59642.140399999997</v>
      </c>
      <c r="E4">
        <v>37060</v>
      </c>
      <c r="F4" t="str">
        <v>37,060 mi.</v>
      </c>
      <c r="G4" t="str">
        <v>Gasoline</v>
      </c>
      <c r="H4" t="str">
        <v>420.0HP 5.0L 8 Cylinder Engine Gasoline Fuel</v>
      </c>
      <c r="I4" t="str">
        <v>6-Speed M/T</v>
      </c>
      <c r="J4" t="str">
        <v>Black</v>
      </c>
      <c r="K4" t="str">
        <v>Black</v>
      </c>
      <c r="L4" t="str">
        <v>None reported</v>
      </c>
      <c r="M4">
        <v>0</v>
      </c>
      <c r="N4" t="str">
        <v>Yes</v>
      </c>
      <c r="O4" t="str">
        <v>$28,500</v>
      </c>
      <c r="P4">
        <v>24510</v>
      </c>
      <c r="Q4">
        <v>28500</v>
      </c>
      <c r="R4">
        <v>420</v>
      </c>
      <c r="S4">
        <v>5</v>
      </c>
      <c r="T4">
        <v>0</v>
      </c>
    </row>
    <row r="5" spans="1:20" x14ac:dyDescent="0.25">
      <c r="A5" t="str">
        <v>Ford</v>
      </c>
      <c r="B5" t="str">
        <v>Utility Police Interceptor Base</v>
      </c>
      <c r="C5">
        <v>2013</v>
      </c>
      <c r="D5">
        <v>168980.7</v>
      </c>
      <c r="E5">
        <v>105000</v>
      </c>
      <c r="F5" t="str">
        <v>105,000 mi.</v>
      </c>
      <c r="G5" t="str">
        <v>E85 Flex Fuel</v>
      </c>
      <c r="H5" t="str">
        <v>300.0HP 3.7L V6 Cylinder Engine Flex Fuel Capability</v>
      </c>
      <c r="I5" t="str">
        <v>A/T</v>
      </c>
      <c r="J5" t="str">
        <v>White</v>
      </c>
      <c r="K5" t="str">
        <v>Black</v>
      </c>
      <c r="L5" t="str">
        <v>At least 1 accident or damage reported</v>
      </c>
      <c r="M5">
        <v>1</v>
      </c>
      <c r="N5" t="str">
        <v>Yes</v>
      </c>
      <c r="O5" t="str">
        <v>$6,600</v>
      </c>
      <c r="P5">
        <v>5676</v>
      </c>
      <c r="Q5">
        <v>6600</v>
      </c>
      <c r="R5">
        <v>300</v>
      </c>
      <c r="S5">
        <v>3.7</v>
      </c>
      <c r="T5">
        <v>0</v>
      </c>
    </row>
    <row r="6" spans="1:20" x14ac:dyDescent="0.25">
      <c r="A6" t="str">
        <v>Ford</v>
      </c>
      <c r="B6" t="str">
        <v>Transit Connect XLT</v>
      </c>
      <c r="C6">
        <v>2015</v>
      </c>
      <c r="D6">
        <v>312942.60035999998</v>
      </c>
      <c r="E6">
        <v>194454</v>
      </c>
      <c r="F6" t="str">
        <v>194,454 mi.</v>
      </c>
      <c r="G6" t="str">
        <v>Gasoline</v>
      </c>
      <c r="H6" t="str">
        <v>169.0HP 2.5L 4 Cylinder Engine Gasoline Fuel</v>
      </c>
      <c r="I6" t="str">
        <v>6-Speed A/T</v>
      </c>
      <c r="J6" t="str">
        <v>White</v>
      </c>
      <c r="K6" t="str">
        <v>Black</v>
      </c>
      <c r="L6" t="str">
        <v>None reported</v>
      </c>
      <c r="M6">
        <v>0</v>
      </c>
      <c r="N6" t="str">
        <v>Yes</v>
      </c>
      <c r="O6" t="str">
        <v>$9,888</v>
      </c>
      <c r="P6">
        <v>8503.68</v>
      </c>
      <c r="Q6">
        <v>9888</v>
      </c>
      <c r="R6">
        <v>169</v>
      </c>
      <c r="S6">
        <v>2.5</v>
      </c>
      <c r="T6">
        <v>0</v>
      </c>
    </row>
    <row r="7" spans="1:20" x14ac:dyDescent="0.25">
      <c r="A7" t="str">
        <v>Ford</v>
      </c>
      <c r="B7" t="str">
        <v>E150 XLT</v>
      </c>
      <c r="C7">
        <v>2013</v>
      </c>
      <c r="D7">
        <v>260874.014</v>
      </c>
      <c r="E7">
        <v>162100</v>
      </c>
      <c r="F7" t="str">
        <v>162,100 mi.</v>
      </c>
      <c r="G7" t="str">
        <v>E85 Flex Fuel</v>
      </c>
      <c r="H7" t="str">
        <v>255.0HP 5.4L 8 Cylinder Engine Flex Fuel Capability</v>
      </c>
      <c r="I7" t="str">
        <v>4-Speed A/T</v>
      </c>
      <c r="J7" t="str">
        <v>Black</v>
      </c>
      <c r="K7" t="str">
        <v>Gray</v>
      </c>
      <c r="L7" t="str">
        <v>None reported</v>
      </c>
      <c r="M7">
        <v>0</v>
      </c>
      <c r="N7" t="str">
        <v>Yes</v>
      </c>
      <c r="O7" t="str">
        <v>$12,500</v>
      </c>
      <c r="P7">
        <v>10750</v>
      </c>
      <c r="Q7">
        <v>12500</v>
      </c>
      <c r="R7">
        <v>255</v>
      </c>
      <c r="S7">
        <v>5.4</v>
      </c>
      <c r="T7">
        <v>0</v>
      </c>
    </row>
    <row r="8" spans="1:20" x14ac:dyDescent="0.25">
      <c r="A8" t="str">
        <v>Ford</v>
      </c>
      <c r="B8" t="str">
        <v>Escape Limited</v>
      </c>
      <c r="C8">
        <v>2012</v>
      </c>
      <c r="D8">
        <v>207604.86</v>
      </c>
      <c r="E8">
        <v>129000</v>
      </c>
      <c r="F8" t="str">
        <v>129,000 mi.</v>
      </c>
      <c r="G8" t="str">
        <v>Gasoline</v>
      </c>
      <c r="H8" t="str">
        <v>171.0HP 2.5L 4 Cylinder Engine Gasoline Fuel</v>
      </c>
      <c r="I8" t="str">
        <v>A/T</v>
      </c>
      <c r="J8" t="str">
        <v>White</v>
      </c>
      <c r="K8" t="str">
        <v>Gray</v>
      </c>
      <c r="L8" t="str">
        <v>At least 1 accident or damage reported</v>
      </c>
      <c r="M8">
        <v>1</v>
      </c>
      <c r="N8" t="str">
        <v>Yes</v>
      </c>
      <c r="O8" t="str">
        <v>$7,000</v>
      </c>
      <c r="P8">
        <v>6020</v>
      </c>
      <c r="Q8">
        <v>7000</v>
      </c>
      <c r="R8">
        <v>171</v>
      </c>
      <c r="S8">
        <v>2.5</v>
      </c>
      <c r="T8">
        <v>0</v>
      </c>
    </row>
    <row r="9" spans="1:20" x14ac:dyDescent="0.25">
      <c r="A9" t="str">
        <v>Ford</v>
      </c>
      <c r="B9" t="str">
        <v>Expedition Platinum</v>
      </c>
      <c r="C9">
        <v>2019</v>
      </c>
      <c r="D9">
        <v>55799.036480000002</v>
      </c>
      <c r="E9">
        <v>34672</v>
      </c>
      <c r="F9" t="str">
        <v>34,672 mi.</v>
      </c>
      <c r="G9" t="str">
        <v>Gasoline</v>
      </c>
      <c r="H9" t="str">
        <v>400.0HP 3.5L V6 Cylinder Engine Gasoline Fuel</v>
      </c>
      <c r="I9" t="str">
        <v>10-Speed A/T</v>
      </c>
      <c r="J9" t="str">
        <v>White</v>
      </c>
      <c r="K9" t="str">
        <v>White</v>
      </c>
      <c r="L9" t="str">
        <v>None reported</v>
      </c>
      <c r="M9">
        <v>0</v>
      </c>
      <c r="N9" t="str">
        <v>Yes</v>
      </c>
      <c r="O9" t="str">
        <v>$45,500</v>
      </c>
      <c r="P9">
        <v>39130</v>
      </c>
      <c r="Q9">
        <v>45500</v>
      </c>
      <c r="R9">
        <v>400</v>
      </c>
      <c r="S9">
        <v>3.5</v>
      </c>
      <c r="T9">
        <v>0</v>
      </c>
    </row>
    <row r="10" spans="1:20" x14ac:dyDescent="0.25">
      <c r="A10" t="str">
        <v>Ford</v>
      </c>
      <c r="B10" t="str">
        <v>Transit-350 XL</v>
      </c>
      <c r="C10">
        <v>2018</v>
      </c>
      <c r="D10">
        <v>152887.29999999999</v>
      </c>
      <c r="E10">
        <v>95000</v>
      </c>
      <c r="F10" t="str">
        <v>95,000 mi.</v>
      </c>
      <c r="G10" t="str">
        <v>E85 Flex Fuel</v>
      </c>
      <c r="H10" t="str">
        <v>275.0HP 3.7L V6 Cylinder Engine Flex Fuel Capability</v>
      </c>
      <c r="I10" t="str">
        <v>A/T</v>
      </c>
      <c r="J10" t="str">
        <v>White</v>
      </c>
      <c r="K10" t="str">
        <v>Gray</v>
      </c>
      <c r="L10" t="str">
        <v>None reported</v>
      </c>
      <c r="M10">
        <v>0</v>
      </c>
      <c r="N10" t="str">
        <v>Yes</v>
      </c>
      <c r="O10" t="str">
        <v>$43,000</v>
      </c>
      <c r="P10">
        <v>36980</v>
      </c>
      <c r="Q10">
        <v>43000</v>
      </c>
      <c r="R10">
        <v>275</v>
      </c>
      <c r="S10">
        <v>3.7</v>
      </c>
      <c r="T10">
        <v>0</v>
      </c>
    </row>
    <row r="11" spans="1:20" x14ac:dyDescent="0.25">
      <c r="A11" t="str">
        <v>Ford</v>
      </c>
      <c r="B11" t="str">
        <v>Explorer Timberline</v>
      </c>
      <c r="C11">
        <v>2021</v>
      </c>
      <c r="D11">
        <v>40619.741600000001</v>
      </c>
      <c r="E11">
        <v>25240</v>
      </c>
      <c r="F11" t="str">
        <v>25,240 mi.</v>
      </c>
      <c r="G11" t="str">
        <v>Gasoline</v>
      </c>
      <c r="H11" t="str">
        <v>2.3L I4 16V GDI DOHC Turbo</v>
      </c>
      <c r="I11" t="str">
        <v>10-Speed Automatic</v>
      </c>
      <c r="J11" t="str">
        <v>Gray</v>
      </c>
      <c r="K11" t="str">
        <v>Ebony</v>
      </c>
      <c r="L11" t="str">
        <v>At least 1 accident or damage reported</v>
      </c>
      <c r="M11">
        <v>1</v>
      </c>
      <c r="N11">
        <v>0</v>
      </c>
      <c r="O11" t="str">
        <v>$39,951</v>
      </c>
      <c r="P11">
        <v>34357.86</v>
      </c>
      <c r="Q11">
        <v>39951</v>
      </c>
      <c r="R11" t="e">
        <v>#VALUE!</v>
      </c>
      <c r="S11" t="e">
        <v>#VALUE!</v>
      </c>
      <c r="T11">
        <v>0</v>
      </c>
    </row>
    <row r="12" spans="1:20" x14ac:dyDescent="0.25">
      <c r="A12" t="str">
        <v>Ford</v>
      </c>
      <c r="B12" t="str">
        <v>Expedition Max Limited</v>
      </c>
      <c r="C12">
        <v>2022</v>
      </c>
      <c r="D12">
        <v>42647.51</v>
      </c>
      <c r="E12">
        <v>26500</v>
      </c>
      <c r="F12" t="str">
        <v>26,500 mi.</v>
      </c>
      <c r="G12" t="str">
        <v>Gasoline</v>
      </c>
      <c r="H12" t="str">
        <v>440.0HP 3.5L V6 Cylinder Engine Gasoline Fuel</v>
      </c>
      <c r="I12" t="str">
        <v>A/T</v>
      </c>
      <c r="J12" t="str">
        <v>White</v>
      </c>
      <c r="K12" t="str">
        <v>Beige</v>
      </c>
      <c r="L12" t="str">
        <v>None reported</v>
      </c>
      <c r="M12">
        <v>0</v>
      </c>
      <c r="N12" t="str">
        <v>Yes</v>
      </c>
      <c r="O12" t="str">
        <v>$65,900</v>
      </c>
      <c r="P12">
        <v>56674</v>
      </c>
      <c r="Q12">
        <v>65900</v>
      </c>
      <c r="R12">
        <v>440</v>
      </c>
      <c r="S12">
        <v>3.5</v>
      </c>
      <c r="T12">
        <v>0</v>
      </c>
    </row>
    <row r="13" spans="1:20" x14ac:dyDescent="0.25">
      <c r="A13" t="str">
        <v>Ford</v>
      </c>
      <c r="B13" t="str">
        <v>Fusion SE</v>
      </c>
      <c r="C13">
        <v>2018</v>
      </c>
      <c r="D13">
        <v>121666.10400000001</v>
      </c>
      <c r="E13">
        <v>75600</v>
      </c>
      <c r="F13" t="str">
        <v>75,600 mi.</v>
      </c>
      <c r="G13" t="str">
        <v>Gasoline</v>
      </c>
      <c r="H13" t="str">
        <v>181.0HP 1.5L 4 Cylinder Engine Gasoline Fuel</v>
      </c>
      <c r="I13" t="str">
        <v>A/T</v>
      </c>
      <c r="J13" t="str">
        <v>Blue</v>
      </c>
      <c r="K13" t="str">
        <v>Black</v>
      </c>
      <c r="L13" t="str">
        <v>At least 1 accident or damage reported</v>
      </c>
      <c r="M13">
        <v>1</v>
      </c>
      <c r="N13" t="str">
        <v>Yes</v>
      </c>
      <c r="O13" t="str">
        <v>$14,950</v>
      </c>
      <c r="P13">
        <v>12857</v>
      </c>
      <c r="Q13">
        <v>14950</v>
      </c>
      <c r="R13">
        <v>181</v>
      </c>
      <c r="S13">
        <v>1.5</v>
      </c>
      <c r="T13">
        <v>0</v>
      </c>
    </row>
    <row r="14" spans="1:20" x14ac:dyDescent="0.25">
      <c r="A14" t="str">
        <v>Ford</v>
      </c>
      <c r="B14" t="str">
        <v>GT</v>
      </c>
      <c r="C14">
        <v>2005</v>
      </c>
      <c r="D14">
        <v>3052.9179800000002</v>
      </c>
      <c r="E14">
        <v>1897</v>
      </c>
      <c r="F14" t="str">
        <v>1,897 mi.</v>
      </c>
      <c r="G14" t="str">
        <v>Gasoline</v>
      </c>
      <c r="H14" t="str">
        <v>5.4 Liter SC DOHC</v>
      </c>
      <c r="I14" t="str">
        <v>Manual</v>
      </c>
      <c r="J14" t="str">
        <v>White</v>
      </c>
      <c r="K14" t="str">
        <v>â€“</v>
      </c>
      <c r="L14" t="str">
        <v>None reported</v>
      </c>
      <c r="M14">
        <v>0</v>
      </c>
      <c r="N14">
        <v>0</v>
      </c>
      <c r="O14" t="str">
        <v>$429,998</v>
      </c>
      <c r="P14">
        <v>369798.27999999997</v>
      </c>
      <c r="Q14">
        <v>429998</v>
      </c>
      <c r="R14" t="e">
        <v>#VALUE!</v>
      </c>
      <c r="S14">
        <v>5.4</v>
      </c>
      <c r="T14">
        <v>0</v>
      </c>
    </row>
    <row r="15" spans="1:20" x14ac:dyDescent="0.25">
      <c r="A15" t="str">
        <v>Ford</v>
      </c>
      <c r="B15" t="str">
        <v>Shelby GT500 Base</v>
      </c>
      <c r="C15">
        <v>2014</v>
      </c>
      <c r="D15">
        <v>25152.37486</v>
      </c>
      <c r="E15">
        <v>15629</v>
      </c>
      <c r="F15" t="str">
        <v>15,629 mi.</v>
      </c>
      <c r="G15" t="str">
        <v>Gasoline</v>
      </c>
      <c r="H15" t="str">
        <v>5.8L V8 32V MPFI DOHC Supercharged</v>
      </c>
      <c r="I15" t="str">
        <v>6-Speed Manual</v>
      </c>
      <c r="J15" t="str">
        <v>Black</v>
      </c>
      <c r="K15" t="str">
        <v>Black</v>
      </c>
      <c r="L15" t="str">
        <v>None reported</v>
      </c>
      <c r="M15">
        <v>0</v>
      </c>
      <c r="N15">
        <v>0</v>
      </c>
      <c r="O15" t="str">
        <v>$61,900</v>
      </c>
      <c r="P15">
        <v>53234</v>
      </c>
      <c r="Q15">
        <v>61900</v>
      </c>
      <c r="R15" t="e">
        <v>#VALUE!</v>
      </c>
      <c r="S15" t="e">
        <v>#VALUE!</v>
      </c>
      <c r="T15">
        <v>0</v>
      </c>
    </row>
    <row r="16" spans="1:20" x14ac:dyDescent="0.25">
      <c r="A16" t="str">
        <v>Ford</v>
      </c>
      <c r="B16" t="str">
        <v>Taurus X Limited</v>
      </c>
      <c r="C16">
        <v>2008</v>
      </c>
      <c r="D16">
        <v>239709.58366</v>
      </c>
      <c r="E16">
        <v>148949</v>
      </c>
      <c r="F16" t="str">
        <v>148,949 mi.</v>
      </c>
      <c r="G16" t="str">
        <v>Gasoline</v>
      </c>
      <c r="H16" t="str">
        <v>263.0HP 3.5L V6 Cylinder Engine Gasoline Fuel</v>
      </c>
      <c r="I16" t="str">
        <v>A/T</v>
      </c>
      <c r="J16" t="str">
        <v>Blue</v>
      </c>
      <c r="K16" t="str">
        <v>Beige</v>
      </c>
      <c r="L16" t="str">
        <v>None reported</v>
      </c>
      <c r="M16">
        <v>0</v>
      </c>
      <c r="N16" t="str">
        <v>Yes</v>
      </c>
      <c r="O16" t="str">
        <v>$3,900</v>
      </c>
      <c r="P16">
        <v>3354</v>
      </c>
      <c r="Q16">
        <v>3900</v>
      </c>
      <c r="R16">
        <v>263</v>
      </c>
      <c r="S16">
        <v>3.5</v>
      </c>
      <c r="T16">
        <v>0</v>
      </c>
    </row>
    <row r="17" spans="1:20" x14ac:dyDescent="0.25">
      <c r="A17" t="str">
        <v>Ford</v>
      </c>
      <c r="B17" t="str">
        <v>Excursion Limited</v>
      </c>
      <c r="C17">
        <v>2001</v>
      </c>
      <c r="D17">
        <v>175992.59437999999</v>
      </c>
      <c r="E17">
        <v>109357</v>
      </c>
      <c r="F17" t="str">
        <v>109,357 mi.</v>
      </c>
      <c r="G17" t="str">
        <v>Gasoline</v>
      </c>
      <c r="H17" t="str">
        <v>310.0HP 6.8L 10 Cylinder Engine Gasoline Fuel</v>
      </c>
      <c r="I17" t="str">
        <v>A/T</v>
      </c>
      <c r="J17" t="str">
        <v>Green</v>
      </c>
      <c r="K17" t="str">
        <v>Beige</v>
      </c>
      <c r="L17" t="str">
        <v>None reported</v>
      </c>
      <c r="M17">
        <v>0</v>
      </c>
      <c r="N17" t="str">
        <v>Yes</v>
      </c>
      <c r="O17" t="str">
        <v>$12,749</v>
      </c>
      <c r="P17">
        <v>10964.14</v>
      </c>
      <c r="Q17">
        <v>12749</v>
      </c>
      <c r="R17">
        <v>310</v>
      </c>
      <c r="S17">
        <v>6.8</v>
      </c>
      <c r="T17">
        <v>0</v>
      </c>
    </row>
    <row r="18" spans="1:20" x14ac:dyDescent="0.25">
      <c r="A18" t="str">
        <v>Ford</v>
      </c>
      <c r="B18" t="str">
        <v>Expedition Limited</v>
      </c>
      <c r="C18">
        <v>2018</v>
      </c>
      <c r="D18">
        <v>159316.6133</v>
      </c>
      <c r="E18">
        <v>98995</v>
      </c>
      <c r="F18" t="str">
        <v>98,995 mi.</v>
      </c>
      <c r="G18" t="str">
        <v>Gasoline</v>
      </c>
      <c r="H18" t="str">
        <v>3.5 Liter GTDI</v>
      </c>
      <c r="I18" t="str">
        <v>Automatic</v>
      </c>
      <c r="J18" t="str">
        <v>Ingot Silver Metallic</v>
      </c>
      <c r="K18" t="str">
        <v>Ebony</v>
      </c>
      <c r="L18" t="str">
        <v>None reported</v>
      </c>
      <c r="M18">
        <v>0</v>
      </c>
      <c r="N18">
        <v>0</v>
      </c>
      <c r="O18" t="str">
        <v>$34,998</v>
      </c>
      <c r="P18">
        <v>30098.28</v>
      </c>
      <c r="Q18">
        <v>34998</v>
      </c>
      <c r="R18" t="e">
        <v>#VALUE!</v>
      </c>
      <c r="S18">
        <v>3.5</v>
      </c>
      <c r="T18">
        <v>0</v>
      </c>
    </row>
    <row r="19" spans="1:20" x14ac:dyDescent="0.25">
      <c r="A19" t="str">
        <v>Ford</v>
      </c>
      <c r="B19" t="str">
        <v>Transit-350 XLT</v>
      </c>
      <c r="C19">
        <v>2023</v>
      </c>
      <c r="D19">
        <v>32186.799999999999</v>
      </c>
      <c r="E19">
        <v>20000</v>
      </c>
      <c r="F19" t="str">
        <v>20,000 mi.</v>
      </c>
      <c r="G19" t="str">
        <v>Gasoline</v>
      </c>
      <c r="H19" t="str">
        <v>310.0HP 3.5L V6 Cylinder Engine Gasoline Fuel</v>
      </c>
      <c r="I19" t="str">
        <v>10-Speed A/T</v>
      </c>
      <c r="J19" t="str">
        <v>Black</v>
      </c>
      <c r="K19" t="str">
        <v>Black</v>
      </c>
      <c r="L19" t="str">
        <v>None reported</v>
      </c>
      <c r="M19">
        <v>0</v>
      </c>
      <c r="N19" t="str">
        <v>Yes</v>
      </c>
      <c r="O19" t="str">
        <v>$78,499</v>
      </c>
      <c r="P19">
        <v>67509.14</v>
      </c>
      <c r="Q19">
        <v>78499</v>
      </c>
      <c r="R19">
        <v>310</v>
      </c>
      <c r="S19">
        <v>3.5</v>
      </c>
      <c r="T19">
        <v>0</v>
      </c>
    </row>
    <row r="20" spans="1:20" x14ac:dyDescent="0.25">
      <c r="A20" t="str">
        <v>Ford</v>
      </c>
      <c r="B20" t="str">
        <v>Shelby GT500 Base</v>
      </c>
      <c r="C20">
        <v>2022</v>
      </c>
      <c r="D20">
        <v>3299.1469999999999</v>
      </c>
      <c r="E20">
        <v>2050</v>
      </c>
      <c r="F20" t="str">
        <v>2,050 mi.</v>
      </c>
      <c r="G20" t="str">
        <v>Gasoline</v>
      </c>
      <c r="H20" t="str">
        <v>760.0HP 5.2L 8 Cylinder Engine Gasoline Fuel</v>
      </c>
      <c r="I20" t="str">
        <v>Transmission w/Dual Shift Mode</v>
      </c>
      <c r="J20" t="str">
        <v>Gray</v>
      </c>
      <c r="K20" t="str">
        <v>Black</v>
      </c>
      <c r="L20" t="str">
        <v>None reported</v>
      </c>
      <c r="M20">
        <v>0</v>
      </c>
      <c r="N20" t="str">
        <v>Yes</v>
      </c>
      <c r="O20" t="str">
        <v>$94,999</v>
      </c>
      <c r="P20">
        <v>81699.14</v>
      </c>
      <c r="Q20">
        <v>94999</v>
      </c>
      <c r="R20">
        <v>760</v>
      </c>
      <c r="S20">
        <v>5.2</v>
      </c>
      <c r="T20">
        <v>0</v>
      </c>
    </row>
    <row r="21" spans="1:20" x14ac:dyDescent="0.25">
      <c r="A21" t="str">
        <v>Ford</v>
      </c>
      <c r="B21" t="str">
        <v>Transit-350 XLT</v>
      </c>
      <c r="C21">
        <v>2015</v>
      </c>
      <c r="D21">
        <v>230135.62</v>
      </c>
      <c r="E21">
        <v>143000</v>
      </c>
      <c r="F21" t="str">
        <v>143,000 mi.</v>
      </c>
      <c r="G21" t="str">
        <v>Gasoline</v>
      </c>
      <c r="H21" t="str">
        <v>275.0HP 3.7L V6 Cylinder Engine Gasoline Fuel</v>
      </c>
      <c r="I21" t="str">
        <v>6-Speed A/T</v>
      </c>
      <c r="J21" t="str">
        <v>Silver</v>
      </c>
      <c r="K21" t="str">
        <v>Gray</v>
      </c>
      <c r="L21" t="str">
        <v>None reported</v>
      </c>
      <c r="M21">
        <v>0</v>
      </c>
      <c r="N21" t="str">
        <v>Yes</v>
      </c>
      <c r="O21" t="str">
        <v>$22,500</v>
      </c>
      <c r="P21">
        <v>19350</v>
      </c>
      <c r="Q21">
        <v>22500</v>
      </c>
      <c r="R21">
        <v>275</v>
      </c>
      <c r="S21">
        <v>3.7</v>
      </c>
      <c r="T21">
        <v>0</v>
      </c>
    </row>
    <row r="22" spans="1:20" x14ac:dyDescent="0.25">
      <c r="A22" t="str">
        <v>Ford</v>
      </c>
      <c r="B22" t="str">
        <v>Transit-350 XLT</v>
      </c>
      <c r="C22">
        <v>2020</v>
      </c>
      <c r="D22">
        <v>51498.879999999997</v>
      </c>
      <c r="E22">
        <v>32000</v>
      </c>
      <c r="F22" t="str">
        <v>32,000 mi.</v>
      </c>
      <c r="G22" t="str">
        <v>Diesel</v>
      </c>
      <c r="H22" t="str">
        <v>210.0HP 2.0L 4 Cylinder Engine Diesel Fuel</v>
      </c>
      <c r="I22" t="str">
        <v>A/T</v>
      </c>
      <c r="J22" t="str">
        <v>Black</v>
      </c>
      <c r="K22" t="str">
        <v>Black</v>
      </c>
      <c r="L22" t="str">
        <v>None reported</v>
      </c>
      <c r="M22">
        <v>0</v>
      </c>
      <c r="N22" t="str">
        <v>Yes</v>
      </c>
      <c r="O22" t="str">
        <v>$68,000</v>
      </c>
      <c r="P22">
        <v>58480</v>
      </c>
      <c r="Q22">
        <v>68000</v>
      </c>
      <c r="R22">
        <v>210</v>
      </c>
      <c r="S22">
        <v>2</v>
      </c>
      <c r="T22">
        <v>0</v>
      </c>
    </row>
    <row r="23" spans="1:20" x14ac:dyDescent="0.25">
      <c r="A23" t="str">
        <v>Ford</v>
      </c>
      <c r="B23" t="str">
        <v>Explorer XLT</v>
      </c>
      <c r="C23">
        <v>2020</v>
      </c>
      <c r="D23">
        <v>98171.349340000001</v>
      </c>
      <c r="E23">
        <v>61001</v>
      </c>
      <c r="F23" t="str">
        <v>61,001 mi.</v>
      </c>
      <c r="G23" t="str">
        <v>Gasoline</v>
      </c>
      <c r="H23" t="str">
        <v>2.3L I4 16V GDI DOHC Turbo</v>
      </c>
      <c r="I23" t="str">
        <v>10-Speed Automatic</v>
      </c>
      <c r="J23" t="str">
        <v>Gray</v>
      </c>
      <c r="K23" t="str">
        <v>Ebony</v>
      </c>
      <c r="L23" t="str">
        <v>At least 1 accident or damage reported</v>
      </c>
      <c r="M23">
        <v>1</v>
      </c>
      <c r="N23" t="str">
        <v>Yes</v>
      </c>
      <c r="O23" t="str">
        <v>$28,616</v>
      </c>
      <c r="P23">
        <v>24609.759999999998</v>
      </c>
      <c r="Q23">
        <v>28616</v>
      </c>
      <c r="R23" t="e">
        <v>#VALUE!</v>
      </c>
      <c r="S23" t="e">
        <v>#VALUE!</v>
      </c>
      <c r="T23">
        <v>0</v>
      </c>
    </row>
    <row r="24" spans="1:20" x14ac:dyDescent="0.25">
      <c r="A24" t="str">
        <v>Ford</v>
      </c>
      <c r="B24" t="str">
        <v>Fusion Energi Titanium</v>
      </c>
      <c r="C24">
        <v>2015</v>
      </c>
      <c r="D24">
        <v>135751.04767999999</v>
      </c>
      <c r="E24">
        <v>84352</v>
      </c>
      <c r="F24" t="str">
        <v>84,352 mi.</v>
      </c>
      <c r="G24" t="str">
        <v>Plug-In Hybrid</v>
      </c>
      <c r="H24" t="str">
        <v>188.0HP 2.0L 4 Cylinder Engine Plug-In Electric/Gas</v>
      </c>
      <c r="I24" t="str">
        <v>CVT Transmission</v>
      </c>
      <c r="J24" t="str">
        <v>Blue</v>
      </c>
      <c r="K24" t="str">
        <v>Black</v>
      </c>
      <c r="L24" t="str">
        <v>At least 1 accident or damage reported</v>
      </c>
      <c r="M24">
        <v>1</v>
      </c>
      <c r="N24" t="str">
        <v>Yes</v>
      </c>
      <c r="O24" t="str">
        <v>$10,000</v>
      </c>
      <c r="P24">
        <v>8600</v>
      </c>
      <c r="Q24">
        <v>10000</v>
      </c>
      <c r="R24">
        <v>188</v>
      </c>
      <c r="S24">
        <v>2</v>
      </c>
      <c r="T24">
        <v>0</v>
      </c>
    </row>
    <row r="25" spans="1:20" x14ac:dyDescent="0.25">
      <c r="A25" t="str">
        <v>Ford</v>
      </c>
      <c r="B25" t="str">
        <v>Mustang Mach-E Select</v>
      </c>
      <c r="C25">
        <v>2023</v>
      </c>
      <c r="D25">
        <v>1485.42082</v>
      </c>
      <c r="E25">
        <v>923</v>
      </c>
      <c r="F25" t="str">
        <v>923 mi.</v>
      </c>
      <c r="G25">
        <v>0</v>
      </c>
      <c r="H25" t="str">
        <v>Standard Range Battery</v>
      </c>
      <c r="I25" t="str">
        <v>Automatic</v>
      </c>
      <c r="J25" t="str">
        <v>Rapid Red Metallic Tinted Clearcoat</v>
      </c>
      <c r="K25" t="str">
        <v>Black Onyx</v>
      </c>
      <c r="L25" t="str">
        <v>None reported</v>
      </c>
      <c r="M25">
        <v>0</v>
      </c>
      <c r="N25">
        <v>0</v>
      </c>
      <c r="O25" t="str">
        <v>$46,998</v>
      </c>
      <c r="P25">
        <v>40418.28</v>
      </c>
      <c r="Q25">
        <v>46998</v>
      </c>
      <c r="R25" t="e">
        <v>#VALUE!</v>
      </c>
      <c r="S25" t="e">
        <v>#VALUE!</v>
      </c>
      <c r="T25">
        <v>0</v>
      </c>
    </row>
    <row r="26" spans="1:20" x14ac:dyDescent="0.25">
      <c r="A26" t="str">
        <v>Ford</v>
      </c>
      <c r="B26" t="str">
        <v>Transit Connect XL</v>
      </c>
      <c r="C26">
        <v>2020</v>
      </c>
      <c r="D26">
        <v>191511.46</v>
      </c>
      <c r="E26">
        <v>119000</v>
      </c>
      <c r="F26" t="str">
        <v>119,000 mi.</v>
      </c>
      <c r="G26" t="str">
        <v>Gasoline</v>
      </c>
      <c r="H26" t="str">
        <v>169.0HP 2.5L 4 Cylinder Engine Gasoline Fuel</v>
      </c>
      <c r="I26" t="str">
        <v>A/T</v>
      </c>
      <c r="J26" t="str">
        <v>White</v>
      </c>
      <c r="K26" t="str">
        <v>Black</v>
      </c>
      <c r="L26" t="str">
        <v>None reported</v>
      </c>
      <c r="M26">
        <v>0</v>
      </c>
      <c r="N26" t="str">
        <v>Yes</v>
      </c>
      <c r="O26" t="str">
        <v>$18,000</v>
      </c>
      <c r="P26">
        <v>15480</v>
      </c>
      <c r="Q26">
        <v>18000</v>
      </c>
      <c r="R26">
        <v>169</v>
      </c>
      <c r="S26">
        <v>2.5</v>
      </c>
      <c r="T26">
        <v>0</v>
      </c>
    </row>
    <row r="27" spans="1:20" x14ac:dyDescent="0.25">
      <c r="A27" t="str">
        <v>Ford</v>
      </c>
      <c r="B27" t="str">
        <v>F-250 Lariat</v>
      </c>
      <c r="C27">
        <v>2019</v>
      </c>
      <c r="D27">
        <v>57287.67598</v>
      </c>
      <c r="E27">
        <v>35597</v>
      </c>
      <c r="F27" t="str">
        <v>35,597 mi.</v>
      </c>
      <c r="G27" t="str">
        <v>E85 Flex Fuel</v>
      </c>
      <c r="H27" t="str">
        <v>6.2L V8 16V MPFI SOHC Flexible Fuel</v>
      </c>
      <c r="I27" t="str">
        <v>6-Speed Automatic</v>
      </c>
      <c r="J27" t="str">
        <v>Black</v>
      </c>
      <c r="K27" t="str">
        <v>Black</v>
      </c>
      <c r="L27" t="str">
        <v>None reported</v>
      </c>
      <c r="M27">
        <v>0</v>
      </c>
      <c r="N27">
        <v>0</v>
      </c>
      <c r="O27" t="str">
        <v>$47,756</v>
      </c>
      <c r="P27">
        <v>41070.159999999996</v>
      </c>
      <c r="Q27">
        <v>47756</v>
      </c>
      <c r="R27" t="e">
        <v>#VALUE!</v>
      </c>
      <c r="S27" t="e">
        <v>#VALUE!</v>
      </c>
      <c r="T27">
        <v>0</v>
      </c>
    </row>
    <row r="28" spans="1:20" x14ac:dyDescent="0.25">
      <c r="A28" t="str">
        <v>Ford</v>
      </c>
      <c r="B28" t="str">
        <v>Transit Connect XL</v>
      </c>
      <c r="C28">
        <v>2018</v>
      </c>
      <c r="D28">
        <v>107455.6318</v>
      </c>
      <c r="E28">
        <v>66770</v>
      </c>
      <c r="F28" t="str">
        <v>66,770 mi.</v>
      </c>
      <c r="G28" t="str">
        <v>E85 Flex Fuel</v>
      </c>
      <c r="H28" t="str">
        <v>169.0HP 2.5L 4 Cylinder Engine Flex Fuel Capability</v>
      </c>
      <c r="I28" t="str">
        <v>6-Speed A/T</v>
      </c>
      <c r="J28" t="str">
        <v>Red</v>
      </c>
      <c r="K28" t="str">
        <v>â€“</v>
      </c>
      <c r="L28">
        <v>0</v>
      </c>
      <c r="M28">
        <v>0</v>
      </c>
      <c r="N28">
        <v>0</v>
      </c>
      <c r="O28" t="str">
        <v>$21,500</v>
      </c>
      <c r="P28">
        <v>18490</v>
      </c>
      <c r="Q28">
        <v>21500</v>
      </c>
      <c r="R28">
        <v>169</v>
      </c>
      <c r="S28">
        <v>2.5</v>
      </c>
      <c r="T28">
        <v>0</v>
      </c>
    </row>
    <row r="29" spans="1:20" x14ac:dyDescent="0.25">
      <c r="A29" t="str">
        <v>Ford</v>
      </c>
      <c r="B29" t="str">
        <v>F-250 King Ranch</v>
      </c>
      <c r="C29">
        <v>2021</v>
      </c>
      <c r="D29">
        <v>70810.960000000006</v>
      </c>
      <c r="E29">
        <v>44000</v>
      </c>
      <c r="F29" t="str">
        <v>44,000 mi.</v>
      </c>
      <c r="G29" t="str">
        <v>Diesel</v>
      </c>
      <c r="H29" t="str">
        <v>475.0HP 6.7L 8 Cylinder Engine Diesel Fuel</v>
      </c>
      <c r="I29" t="str">
        <v>10-Speed A/T</v>
      </c>
      <c r="J29" t="str">
        <v>White</v>
      </c>
      <c r="K29" t="str">
        <v>Brown</v>
      </c>
      <c r="L29" t="str">
        <v>At least 1 accident or damage reported</v>
      </c>
      <c r="M29">
        <v>1</v>
      </c>
      <c r="N29" t="str">
        <v>Yes</v>
      </c>
      <c r="O29" t="str">
        <v>$73,000</v>
      </c>
      <c r="P29">
        <v>62780</v>
      </c>
      <c r="Q29">
        <v>73000</v>
      </c>
      <c r="R29">
        <v>475</v>
      </c>
      <c r="S29">
        <v>6.7</v>
      </c>
      <c r="T29">
        <v>0</v>
      </c>
    </row>
    <row r="30" spans="1:20" x14ac:dyDescent="0.25">
      <c r="A30" t="str">
        <v>Ford</v>
      </c>
      <c r="B30" t="str">
        <v>Expedition Limited</v>
      </c>
      <c r="C30">
        <v>2016</v>
      </c>
      <c r="D30">
        <v>137201.06302</v>
      </c>
      <c r="E30">
        <v>85253</v>
      </c>
      <c r="F30" t="str">
        <v>85,253 mi.</v>
      </c>
      <c r="G30" t="str">
        <v>Gasoline</v>
      </c>
      <c r="H30" t="str">
        <v>365.0HP 3.5L V6 Cylinder Engine Gasoline Fuel</v>
      </c>
      <c r="I30" t="str">
        <v>A/T</v>
      </c>
      <c r="J30" t="str">
        <v>White</v>
      </c>
      <c r="K30" t="str">
        <v>Beige</v>
      </c>
      <c r="L30" t="str">
        <v>None reported</v>
      </c>
      <c r="M30">
        <v>0</v>
      </c>
      <c r="N30" t="str">
        <v>Yes</v>
      </c>
      <c r="O30" t="str">
        <v>$19,995</v>
      </c>
      <c r="P30">
        <v>17195.7</v>
      </c>
      <c r="Q30">
        <v>19995</v>
      </c>
      <c r="R30">
        <v>365</v>
      </c>
      <c r="S30">
        <v>3.5</v>
      </c>
      <c r="T30">
        <v>0</v>
      </c>
    </row>
    <row r="31" spans="1:20" x14ac:dyDescent="0.25">
      <c r="A31" t="str">
        <v>Ford</v>
      </c>
      <c r="B31" t="str">
        <v>Bronco Sport Outer Banks</v>
      </c>
      <c r="C31">
        <v>2021</v>
      </c>
      <c r="D31">
        <v>24458.749319999999</v>
      </c>
      <c r="E31">
        <v>15198</v>
      </c>
      <c r="F31" t="str">
        <v>15,198 mi.</v>
      </c>
      <c r="G31" t="str">
        <v>Gasoline</v>
      </c>
      <c r="H31" t="str">
        <v>1.5L I3 12V PDI DOHC Turbo</v>
      </c>
      <c r="I31" t="str">
        <v>8-Speed Automatic</v>
      </c>
      <c r="J31" t="str">
        <v>Blue</v>
      </c>
      <c r="K31" t="str">
        <v>Navy Pier</v>
      </c>
      <c r="L31" t="str">
        <v>None reported</v>
      </c>
      <c r="M31">
        <v>0</v>
      </c>
      <c r="N31" t="str">
        <v>Yes</v>
      </c>
      <c r="O31" t="str">
        <v>$31,621</v>
      </c>
      <c r="P31">
        <v>27194.06</v>
      </c>
      <c r="Q31">
        <v>31621</v>
      </c>
      <c r="R31" t="e">
        <v>#VALUE!</v>
      </c>
      <c r="S31" t="e">
        <v>#VALUE!</v>
      </c>
      <c r="T31">
        <v>0</v>
      </c>
    </row>
    <row r="32" spans="1:20" x14ac:dyDescent="0.25">
      <c r="A32" t="str">
        <v>Ford</v>
      </c>
      <c r="B32" t="str">
        <v>Expedition King Ranch</v>
      </c>
      <c r="C32">
        <v>2020</v>
      </c>
      <c r="D32">
        <v>94468.258000000002</v>
      </c>
      <c r="E32">
        <v>58700</v>
      </c>
      <c r="F32" t="str">
        <v>58,700 mi.</v>
      </c>
      <c r="G32" t="str">
        <v>Gasoline</v>
      </c>
      <c r="H32" t="str">
        <v>375.0HP 3.5L V6 Cylinder Engine Gasoline Fuel</v>
      </c>
      <c r="I32" t="str">
        <v>10-Speed A/T</v>
      </c>
      <c r="J32" t="str">
        <v>Black</v>
      </c>
      <c r="K32" t="str">
        <v>Brown</v>
      </c>
      <c r="L32" t="str">
        <v>At least 1 accident or damage reported</v>
      </c>
      <c r="M32">
        <v>1</v>
      </c>
      <c r="N32" t="str">
        <v>Yes</v>
      </c>
      <c r="O32" t="str">
        <v>$48,999</v>
      </c>
      <c r="P32">
        <v>42139.14</v>
      </c>
      <c r="Q32">
        <v>48999</v>
      </c>
      <c r="R32">
        <v>375</v>
      </c>
      <c r="S32">
        <v>3.5</v>
      </c>
      <c r="T32">
        <v>0</v>
      </c>
    </row>
    <row r="33" spans="1:20" x14ac:dyDescent="0.25">
      <c r="A33" t="str">
        <v>Ford</v>
      </c>
      <c r="B33" t="str">
        <v>Transit-350 Base</v>
      </c>
      <c r="C33">
        <v>2023</v>
      </c>
      <c r="D33">
        <v>313.82130000000001</v>
      </c>
      <c r="E33">
        <v>195</v>
      </c>
      <c r="F33" t="str">
        <v>195 mi.</v>
      </c>
      <c r="G33" t="str">
        <v>Gasoline</v>
      </c>
      <c r="H33" t="str">
        <v>310.0HP 3.5L V6 Cylinder Engine Gasoline Fuel</v>
      </c>
      <c r="I33" t="str">
        <v>10-Speed A/T</v>
      </c>
      <c r="J33" t="str">
        <v>Blue</v>
      </c>
      <c r="K33" t="str">
        <v>Gray</v>
      </c>
      <c r="L33" t="str">
        <v>None reported</v>
      </c>
      <c r="M33">
        <v>0</v>
      </c>
      <c r="N33" t="str">
        <v>Yes</v>
      </c>
      <c r="O33" t="str">
        <v>$87,500</v>
      </c>
      <c r="P33">
        <v>75250</v>
      </c>
      <c r="Q33">
        <v>87500</v>
      </c>
      <c r="R33">
        <v>310</v>
      </c>
      <c r="S33">
        <v>3.5</v>
      </c>
      <c r="T33">
        <v>0</v>
      </c>
    </row>
    <row r="34" spans="1:20" x14ac:dyDescent="0.25">
      <c r="A34" t="str">
        <v>Ford</v>
      </c>
      <c r="B34" t="str">
        <v>Expedition Max King Ranch</v>
      </c>
      <c r="C34">
        <v>2021</v>
      </c>
      <c r="D34">
        <v>60501.527959999999</v>
      </c>
      <c r="E34">
        <v>37594</v>
      </c>
      <c r="F34" t="str">
        <v>37,594 mi.</v>
      </c>
      <c r="G34" t="str">
        <v>Gasoline</v>
      </c>
      <c r="H34" t="str">
        <v>3.5L V6 24V PDI DOHC Twin Turbo</v>
      </c>
      <c r="I34" t="str">
        <v>10-Speed Automatic</v>
      </c>
      <c r="J34" t="str">
        <v>Black</v>
      </c>
      <c r="K34" t="str">
        <v>Mesa</v>
      </c>
      <c r="L34" t="str">
        <v>None reported</v>
      </c>
      <c r="M34">
        <v>0</v>
      </c>
      <c r="N34" t="str">
        <v>Yes</v>
      </c>
      <c r="O34" t="str">
        <v>$62,595</v>
      </c>
      <c r="P34">
        <v>53831.7</v>
      </c>
      <c r="Q34">
        <v>62595</v>
      </c>
      <c r="R34" t="e">
        <v>#VALUE!</v>
      </c>
      <c r="S34" t="e">
        <v>#VALUE!</v>
      </c>
      <c r="T34">
        <v>0</v>
      </c>
    </row>
    <row r="35" spans="1:20" x14ac:dyDescent="0.25">
      <c r="A35" t="str">
        <v>Ford</v>
      </c>
      <c r="B35" t="str">
        <v>Mustang Shelby GT500</v>
      </c>
      <c r="C35">
        <v>2012</v>
      </c>
      <c r="D35">
        <v>10299.776</v>
      </c>
      <c r="E35">
        <v>6400</v>
      </c>
      <c r="F35" t="str">
        <v>6,400 mi.</v>
      </c>
      <c r="G35" t="str">
        <v>Gasoline</v>
      </c>
      <c r="H35" t="str">
        <v>550.0HP 5.4L 8 Cylinder Engine Gasoline Fuel</v>
      </c>
      <c r="I35" t="str">
        <v>6-Speed M/T</v>
      </c>
      <c r="J35" t="str">
        <v>Silver</v>
      </c>
      <c r="K35" t="str">
        <v>Black</v>
      </c>
      <c r="L35" t="str">
        <v>None reported</v>
      </c>
      <c r="M35">
        <v>0</v>
      </c>
      <c r="N35" t="str">
        <v>Yes</v>
      </c>
      <c r="O35" t="str">
        <v>$48,000</v>
      </c>
      <c r="P35">
        <v>41280</v>
      </c>
      <c r="Q35">
        <v>48000</v>
      </c>
      <c r="R35">
        <v>550</v>
      </c>
      <c r="S35">
        <v>5.4</v>
      </c>
      <c r="T35">
        <v>0</v>
      </c>
    </row>
    <row r="36" spans="1:20" x14ac:dyDescent="0.25">
      <c r="A36" t="str">
        <v>Ford</v>
      </c>
      <c r="B36" t="str">
        <v>Transit Connect XL w/Rear Symmetrical Doors</v>
      </c>
      <c r="C36">
        <v>2022</v>
      </c>
      <c r="D36">
        <v>36990.679900000003</v>
      </c>
      <c r="E36">
        <v>22985</v>
      </c>
      <c r="F36" t="str">
        <v>22,985 mi.</v>
      </c>
      <c r="G36" t="str">
        <v>Gasoline</v>
      </c>
      <c r="H36" t="str">
        <v>169.0HP 2.5L 4 Cylinder Engine Gasoline Fuel</v>
      </c>
      <c r="I36" t="str">
        <v>A/T</v>
      </c>
      <c r="J36" t="str">
        <v>White</v>
      </c>
      <c r="K36" t="str">
        <v>Gray</v>
      </c>
      <c r="L36" t="str">
        <v>None reported</v>
      </c>
      <c r="M36">
        <v>0</v>
      </c>
      <c r="N36" t="str">
        <v>Yes</v>
      </c>
      <c r="O36" t="str">
        <v>$33,500</v>
      </c>
      <c r="P36">
        <v>28810</v>
      </c>
      <c r="Q36">
        <v>33500</v>
      </c>
      <c r="R36">
        <v>169</v>
      </c>
      <c r="S36">
        <v>2.5</v>
      </c>
      <c r="T36">
        <v>0</v>
      </c>
    </row>
    <row r="37" spans="1:20" x14ac:dyDescent="0.25">
      <c r="A37" t="str">
        <v>Ford</v>
      </c>
      <c r="B37" t="str">
        <v>C-Max Energi SE</v>
      </c>
      <c r="C37">
        <v>2017</v>
      </c>
      <c r="D37">
        <v>108601.48188000001</v>
      </c>
      <c r="E37">
        <v>67482</v>
      </c>
      <c r="F37" t="str">
        <v>67,482 mi.</v>
      </c>
      <c r="G37" t="str">
        <v>Plug-In Hybrid</v>
      </c>
      <c r="H37" t="str">
        <v>188.0HP 2.0L 4 Cylinder Engine Plug-In Electric/Gas</v>
      </c>
      <c r="I37" t="str">
        <v>CVT Transmission</v>
      </c>
      <c r="J37" t="str">
        <v>Gray</v>
      </c>
      <c r="K37" t="str">
        <v>Black</v>
      </c>
      <c r="L37" t="str">
        <v>At least 1 accident or damage reported</v>
      </c>
      <c r="M37">
        <v>1</v>
      </c>
      <c r="N37" t="str">
        <v>Yes</v>
      </c>
      <c r="O37" t="str">
        <v>$11,499</v>
      </c>
      <c r="P37">
        <v>9889.14</v>
      </c>
      <c r="Q37">
        <v>11499</v>
      </c>
      <c r="R37">
        <v>188</v>
      </c>
      <c r="S37">
        <v>2</v>
      </c>
      <c r="T37">
        <v>0</v>
      </c>
    </row>
    <row r="38" spans="1:20" x14ac:dyDescent="0.25">
      <c r="A38" t="str">
        <v>Ford</v>
      </c>
      <c r="B38" t="str">
        <v>Focus RS Base</v>
      </c>
      <c r="C38">
        <v>2016</v>
      </c>
      <c r="D38">
        <v>79984.198000000004</v>
      </c>
      <c r="E38">
        <v>49700</v>
      </c>
      <c r="F38" t="str">
        <v>49,700 mi.</v>
      </c>
      <c r="G38" t="str">
        <v>Gasoline</v>
      </c>
      <c r="H38" t="str">
        <v>350.0HP 2.3L 4 Cylinder Engine Gasoline Fuel</v>
      </c>
      <c r="I38" t="str">
        <v>6-Speed M/T</v>
      </c>
      <c r="J38" t="str">
        <v>Blue</v>
      </c>
      <c r="K38" t="str">
        <v>Black</v>
      </c>
      <c r="L38" t="str">
        <v>None reported</v>
      </c>
      <c r="M38">
        <v>0</v>
      </c>
      <c r="N38" t="str">
        <v>Yes</v>
      </c>
      <c r="O38" t="str">
        <v>$31,700</v>
      </c>
      <c r="P38">
        <v>27262</v>
      </c>
      <c r="Q38">
        <v>31700</v>
      </c>
      <c r="R38">
        <v>350</v>
      </c>
      <c r="S38">
        <v>2.2999999999999998</v>
      </c>
      <c r="T38">
        <v>0</v>
      </c>
    </row>
    <row r="39" spans="1:20" x14ac:dyDescent="0.25">
      <c r="A39" t="str">
        <v>Ford</v>
      </c>
      <c r="B39" t="str">
        <v>Bronco Sport Big Bend</v>
      </c>
      <c r="C39">
        <v>2021</v>
      </c>
      <c r="D39">
        <v>51062.74886</v>
      </c>
      <c r="E39">
        <v>31729</v>
      </c>
      <c r="F39" t="str">
        <v>31,729 mi.</v>
      </c>
      <c r="G39" t="str">
        <v>Gasoline</v>
      </c>
      <c r="H39" t="str">
        <v>1.5L I3 12V PDI DOHC Turbo</v>
      </c>
      <c r="I39" t="str">
        <v>8-Speed Automatic</v>
      </c>
      <c r="J39" t="str">
        <v>Maroon</v>
      </c>
      <c r="K39" t="str">
        <v>Medium Dark Slate</v>
      </c>
      <c r="L39" t="str">
        <v>At least 1 accident or damage reported</v>
      </c>
      <c r="M39">
        <v>1</v>
      </c>
      <c r="N39" t="str">
        <v>Yes</v>
      </c>
      <c r="O39" t="str">
        <v>$29,614</v>
      </c>
      <c r="P39">
        <v>25468.04</v>
      </c>
      <c r="Q39">
        <v>29614</v>
      </c>
      <c r="R39" t="e">
        <v>#VALUE!</v>
      </c>
      <c r="S39" t="e">
        <v>#VALUE!</v>
      </c>
      <c r="T39">
        <v>0</v>
      </c>
    </row>
    <row r="40" spans="1:20" x14ac:dyDescent="0.25">
      <c r="A40" t="str">
        <v>Ford</v>
      </c>
      <c r="B40" t="str">
        <v>Expedition EL XLT</v>
      </c>
      <c r="C40">
        <v>2014</v>
      </c>
      <c r="D40">
        <v>137033.69166000001</v>
      </c>
      <c r="E40">
        <v>85149</v>
      </c>
      <c r="F40" t="str">
        <v>85,149 mi.</v>
      </c>
      <c r="G40" t="str">
        <v>Gasoline</v>
      </c>
      <c r="H40" t="str">
        <v>5.4 Liter</v>
      </c>
      <c r="I40" t="str">
        <v>Automatic</v>
      </c>
      <c r="J40" t="str">
        <v>Oxford White</v>
      </c>
      <c r="K40" t="str">
        <v>Camel Leather</v>
      </c>
      <c r="L40" t="str">
        <v>None reported</v>
      </c>
      <c r="M40">
        <v>0</v>
      </c>
      <c r="N40">
        <v>0</v>
      </c>
      <c r="O40" t="str">
        <v>$23,598</v>
      </c>
      <c r="P40">
        <v>20294.28</v>
      </c>
      <c r="Q40">
        <v>23598</v>
      </c>
      <c r="R40" t="e">
        <v>#VALUE!</v>
      </c>
      <c r="S40">
        <v>5.4</v>
      </c>
      <c r="T40">
        <v>0</v>
      </c>
    </row>
    <row r="41" spans="1:20" x14ac:dyDescent="0.25">
      <c r="A41" t="str">
        <v>Ford</v>
      </c>
      <c r="B41" t="str">
        <v>Edge Sport</v>
      </c>
      <c r="C41">
        <v>2011</v>
      </c>
      <c r="D41">
        <v>212432.88</v>
      </c>
      <c r="E41">
        <v>132000</v>
      </c>
      <c r="F41" t="str">
        <v>132,000 mi.</v>
      </c>
      <c r="G41" t="str">
        <v>Gasoline</v>
      </c>
      <c r="H41" t="str">
        <v>305.0HP 3.7L V6 Cylinder Engine Gasoline Fuel</v>
      </c>
      <c r="I41" t="str">
        <v>Transmission w/Dual Shift Mode</v>
      </c>
      <c r="J41" t="str">
        <v>Black</v>
      </c>
      <c r="K41" t="str">
        <v>Black</v>
      </c>
      <c r="L41" t="str">
        <v>At least 1 accident or damage reported</v>
      </c>
      <c r="M41">
        <v>1</v>
      </c>
      <c r="N41" t="str">
        <v>Yes</v>
      </c>
      <c r="O41" t="str">
        <v>$10,999</v>
      </c>
      <c r="P41">
        <v>9459.14</v>
      </c>
      <c r="Q41">
        <v>10999</v>
      </c>
      <c r="R41">
        <v>305</v>
      </c>
      <c r="S41">
        <v>3.7</v>
      </c>
      <c r="T41">
        <v>0</v>
      </c>
    </row>
    <row r="42" spans="1:20" x14ac:dyDescent="0.25">
      <c r="A42" t="str">
        <v>Ford</v>
      </c>
      <c r="B42" t="str">
        <v>Bronco Sport Outer Banks</v>
      </c>
      <c r="C42">
        <v>2021</v>
      </c>
      <c r="D42">
        <v>50942.048360000001</v>
      </c>
      <c r="E42">
        <v>31654</v>
      </c>
      <c r="F42" t="str">
        <v>31,654 mi.</v>
      </c>
      <c r="G42" t="str">
        <v>Gasoline</v>
      </c>
      <c r="H42" t="str">
        <v>1.5L I3 12V PDI DOHC Turbo</v>
      </c>
      <c r="I42" t="str">
        <v>8-Speed Automatic</v>
      </c>
      <c r="J42" t="str">
        <v>Rapid Red Metallic Tinted Clearcoat</v>
      </c>
      <c r="K42" t="str">
        <v>Navy Pier</v>
      </c>
      <c r="L42" t="str">
        <v>None reported</v>
      </c>
      <c r="M42">
        <v>0</v>
      </c>
      <c r="N42">
        <v>0</v>
      </c>
      <c r="O42" t="str">
        <v>$33,410</v>
      </c>
      <c r="P42">
        <v>28732.6</v>
      </c>
      <c r="Q42">
        <v>33410</v>
      </c>
      <c r="R42" t="e">
        <v>#VALUE!</v>
      </c>
      <c r="S42" t="e">
        <v>#VALUE!</v>
      </c>
      <c r="T42">
        <v>0</v>
      </c>
    </row>
    <row r="43" spans="1:20" x14ac:dyDescent="0.25">
      <c r="A43" t="str">
        <v>Ford</v>
      </c>
      <c r="B43" t="str">
        <v>F-150 XLT</v>
      </c>
      <c r="C43">
        <v>2020</v>
      </c>
      <c r="D43">
        <v>108656.19944</v>
      </c>
      <c r="E43">
        <v>67516</v>
      </c>
      <c r="F43" t="str">
        <v>67,516 mi.</v>
      </c>
      <c r="G43" t="str">
        <v>Gasoline</v>
      </c>
      <c r="H43" t="str">
        <v>3.5L V6 24V PDI DOHC Twin Turbo</v>
      </c>
      <c r="I43" t="str">
        <v>Automatic</v>
      </c>
      <c r="J43" t="str">
        <v>Gray</v>
      </c>
      <c r="K43" t="str">
        <v>Medium Light Camel</v>
      </c>
      <c r="L43" t="str">
        <v>None reported</v>
      </c>
      <c r="M43">
        <v>0</v>
      </c>
      <c r="N43" t="str">
        <v>Yes</v>
      </c>
      <c r="O43" t="str">
        <v>$36,994</v>
      </c>
      <c r="P43">
        <v>31814.84</v>
      </c>
      <c r="Q43">
        <v>36994</v>
      </c>
      <c r="R43" t="e">
        <v>#VALUE!</v>
      </c>
      <c r="S43" t="e">
        <v>#VALUE!</v>
      </c>
      <c r="T43">
        <v>0</v>
      </c>
    </row>
    <row r="44" spans="1:20" x14ac:dyDescent="0.25">
      <c r="A44" t="str">
        <v>Ford</v>
      </c>
      <c r="B44" t="str">
        <v>Expedition Max Limited</v>
      </c>
      <c r="C44">
        <v>2019</v>
      </c>
      <c r="D44">
        <v>108630.45</v>
      </c>
      <c r="E44">
        <v>67500</v>
      </c>
      <c r="F44" t="str">
        <v>67,500 mi.</v>
      </c>
      <c r="G44" t="str">
        <v>Gasoline</v>
      </c>
      <c r="H44" t="str">
        <v>375.0HP 3.5L V6 Cylinder Engine Gasoline Fuel</v>
      </c>
      <c r="I44" t="str">
        <v>10-Speed A/T</v>
      </c>
      <c r="J44" t="str">
        <v>Gray</v>
      </c>
      <c r="K44" t="str">
        <v>Black</v>
      </c>
      <c r="L44" t="str">
        <v>None reported</v>
      </c>
      <c r="M44">
        <v>0</v>
      </c>
      <c r="N44" t="str">
        <v>Yes</v>
      </c>
      <c r="O44" t="str">
        <v>$40,500</v>
      </c>
      <c r="P44">
        <v>34830</v>
      </c>
      <c r="Q44">
        <v>40500</v>
      </c>
      <c r="R44">
        <v>375</v>
      </c>
      <c r="S44">
        <v>3.5</v>
      </c>
      <c r="T44">
        <v>0</v>
      </c>
    </row>
    <row r="45" spans="1:20" x14ac:dyDescent="0.25">
      <c r="A45" t="str">
        <v>Ford</v>
      </c>
      <c r="B45" t="str">
        <v>Expedition Max King Ranch</v>
      </c>
      <c r="C45">
        <v>2020</v>
      </c>
      <c r="D45">
        <v>83685.679999999993</v>
      </c>
      <c r="E45">
        <v>52000</v>
      </c>
      <c r="F45" t="str">
        <v>52,000 mi.</v>
      </c>
      <c r="G45" t="str">
        <v>Gasoline</v>
      </c>
      <c r="H45" t="str">
        <v>375.0HP 3.5L V6 Cylinder Engine Gasoline Fuel</v>
      </c>
      <c r="I45" t="str">
        <v>10-Speed A/T</v>
      </c>
      <c r="J45" t="str">
        <v>Gray</v>
      </c>
      <c r="K45" t="str">
        <v>Brown</v>
      </c>
      <c r="L45" t="str">
        <v>At least 1 accident or damage reported</v>
      </c>
      <c r="M45">
        <v>1</v>
      </c>
      <c r="N45" t="str">
        <v>Yes</v>
      </c>
      <c r="O45" t="str">
        <v>$53,722</v>
      </c>
      <c r="P45">
        <v>46200.92</v>
      </c>
      <c r="Q45">
        <v>53722</v>
      </c>
      <c r="R45">
        <v>375</v>
      </c>
      <c r="S45">
        <v>3.5</v>
      </c>
      <c r="T45">
        <v>0</v>
      </c>
    </row>
    <row r="46" spans="1:20" x14ac:dyDescent="0.25">
      <c r="A46" t="str">
        <v>Ford</v>
      </c>
      <c r="B46" t="str">
        <v>Mustang Mach-E California Route 1</v>
      </c>
      <c r="C46">
        <v>2021</v>
      </c>
      <c r="D46">
        <v>38624.159999999996</v>
      </c>
      <c r="E46">
        <v>24000</v>
      </c>
      <c r="F46" t="str">
        <v>24,000 mi.</v>
      </c>
      <c r="G46">
        <v>0</v>
      </c>
      <c r="H46" t="str">
        <v>290.0HP Electric Motor Electric Fuel System</v>
      </c>
      <c r="I46" t="str">
        <v>1-Speed A/T</v>
      </c>
      <c r="J46" t="str">
        <v>White</v>
      </c>
      <c r="K46" t="str">
        <v>Black</v>
      </c>
      <c r="L46" t="str">
        <v>None reported</v>
      </c>
      <c r="M46">
        <v>0</v>
      </c>
      <c r="N46" t="str">
        <v>Yes</v>
      </c>
      <c r="O46" t="str">
        <v>$38,000</v>
      </c>
      <c r="P46">
        <v>32680</v>
      </c>
      <c r="Q46">
        <v>38000</v>
      </c>
      <c r="R46">
        <v>290</v>
      </c>
      <c r="S46" t="e">
        <v>#VALUE!</v>
      </c>
      <c r="T46">
        <v>0</v>
      </c>
    </row>
    <row r="47" spans="1:20" x14ac:dyDescent="0.25">
      <c r="A47" t="str">
        <v>Ford</v>
      </c>
      <c r="B47" t="str">
        <v>Edge SEL</v>
      </c>
      <c r="C47">
        <v>2019</v>
      </c>
      <c r="D47">
        <v>42591.183100000002</v>
      </c>
      <c r="E47">
        <v>26465</v>
      </c>
      <c r="F47" t="str">
        <v>26,465 mi.</v>
      </c>
      <c r="G47" t="str">
        <v>Gasoline</v>
      </c>
      <c r="H47" t="str">
        <v>2.0L I4 16V GDI DOHC Turbo</v>
      </c>
      <c r="I47" t="str">
        <v>8-Speed Automatic</v>
      </c>
      <c r="J47" t="str">
        <v>White Platinum Tri-Coat Metallic</v>
      </c>
      <c r="K47" t="str">
        <v>Ebony</v>
      </c>
      <c r="L47" t="str">
        <v>None reported</v>
      </c>
      <c r="M47">
        <v>0</v>
      </c>
      <c r="N47">
        <v>0</v>
      </c>
      <c r="O47" t="str">
        <v>$24,998</v>
      </c>
      <c r="P47">
        <v>21498.28</v>
      </c>
      <c r="Q47">
        <v>24998</v>
      </c>
      <c r="R47" t="e">
        <v>#VALUE!</v>
      </c>
      <c r="S47" t="e">
        <v>#VALUE!</v>
      </c>
      <c r="T47">
        <v>0</v>
      </c>
    </row>
    <row r="48" spans="1:20" x14ac:dyDescent="0.25">
      <c r="A48" t="str">
        <v>Ford</v>
      </c>
      <c r="B48" t="str">
        <v>Mustang GT Premium</v>
      </c>
      <c r="C48">
        <v>2012</v>
      </c>
      <c r="D48">
        <v>169785.37</v>
      </c>
      <c r="E48">
        <v>105500</v>
      </c>
      <c r="F48" t="str">
        <v>105,500 mi.</v>
      </c>
      <c r="G48" t="str">
        <v>Gasoline</v>
      </c>
      <c r="H48" t="str">
        <v>412.0HP 5.0L 8 Cylinder Engine Gasoline Fuel</v>
      </c>
      <c r="I48" t="str">
        <v>6-Speed M/T</v>
      </c>
      <c r="J48" t="str">
        <v>Silver</v>
      </c>
      <c r="K48" t="str">
        <v>Black</v>
      </c>
      <c r="L48" t="str">
        <v>None reported</v>
      </c>
      <c r="M48">
        <v>0</v>
      </c>
      <c r="N48" t="str">
        <v>Yes</v>
      </c>
      <c r="O48" t="str">
        <v>$19,000</v>
      </c>
      <c r="P48">
        <v>16340</v>
      </c>
      <c r="Q48">
        <v>19000</v>
      </c>
      <c r="R48">
        <v>412</v>
      </c>
      <c r="S48">
        <v>5</v>
      </c>
      <c r="T48">
        <v>0</v>
      </c>
    </row>
    <row r="49" spans="1:20" x14ac:dyDescent="0.25">
      <c r="A49" t="str">
        <v>Ford</v>
      </c>
      <c r="B49" t="str">
        <v>Mustang Mach-E Premium</v>
      </c>
      <c r="C49">
        <v>2021</v>
      </c>
      <c r="D49">
        <v>28726.719000000001</v>
      </c>
      <c r="E49">
        <v>17850</v>
      </c>
      <c r="F49" t="str">
        <v>17,850 mi.</v>
      </c>
      <c r="G49">
        <v>0</v>
      </c>
      <c r="H49" t="str">
        <v>266.0HP Electric Motor Electric Fuel System</v>
      </c>
      <c r="I49" t="str">
        <v>A/T</v>
      </c>
      <c r="J49" t="str">
        <v>Red</v>
      </c>
      <c r="K49" t="str">
        <v>Black</v>
      </c>
      <c r="L49" t="str">
        <v>None reported</v>
      </c>
      <c r="M49">
        <v>0</v>
      </c>
      <c r="N49" t="str">
        <v>Yes</v>
      </c>
      <c r="O49" t="str">
        <v>$41,999</v>
      </c>
      <c r="P49">
        <v>36119.14</v>
      </c>
      <c r="Q49">
        <v>41999</v>
      </c>
      <c r="R49">
        <v>266</v>
      </c>
      <c r="S49" t="e">
        <v>#VALUE!</v>
      </c>
      <c r="T49">
        <v>0</v>
      </c>
    </row>
    <row r="50" spans="1:20" x14ac:dyDescent="0.25">
      <c r="A50" t="str">
        <v>Ford</v>
      </c>
      <c r="B50" t="str">
        <v>Explorer XLT</v>
      </c>
      <c r="C50">
        <v>2020</v>
      </c>
      <c r="D50">
        <v>107849.9201</v>
      </c>
      <c r="E50">
        <v>67015</v>
      </c>
      <c r="F50" t="str">
        <v>67,015 mi.</v>
      </c>
      <c r="G50" t="str">
        <v>Gasoline</v>
      </c>
      <c r="H50" t="str">
        <v>2.3L I4 16V GDI DOHC Turbo</v>
      </c>
      <c r="I50" t="str">
        <v>10-Speed Automatic</v>
      </c>
      <c r="J50" t="str">
        <v>Oxford White</v>
      </c>
      <c r="K50" t="str">
        <v>Sandstone</v>
      </c>
      <c r="L50" t="str">
        <v>None reported</v>
      </c>
      <c r="M50">
        <v>0</v>
      </c>
      <c r="N50">
        <v>0</v>
      </c>
      <c r="O50" t="str">
        <v>$28,590</v>
      </c>
      <c r="P50">
        <v>24587.399999999998</v>
      </c>
      <c r="Q50">
        <v>28590</v>
      </c>
      <c r="R50" t="e">
        <v>#VALUE!</v>
      </c>
      <c r="S50" t="e">
        <v>#VALUE!</v>
      </c>
      <c r="T50">
        <v>0</v>
      </c>
    </row>
    <row r="51" spans="1:20" x14ac:dyDescent="0.25">
      <c r="A51" t="str">
        <v>Ford</v>
      </c>
      <c r="B51" t="str">
        <v>Mustang Mach-E Premium</v>
      </c>
      <c r="C51">
        <v>2022</v>
      </c>
      <c r="D51">
        <v>9334.1720000000005</v>
      </c>
      <c r="E51">
        <v>5800</v>
      </c>
      <c r="F51" t="str">
        <v>5,800 mi.</v>
      </c>
      <c r="G51">
        <v>0</v>
      </c>
      <c r="H51" t="str">
        <v>346.0HP Electric Motor Electric Fuel System</v>
      </c>
      <c r="I51" t="str">
        <v>1-Speed A/T</v>
      </c>
      <c r="J51" t="str">
        <v>White</v>
      </c>
      <c r="K51" t="str">
        <v>White</v>
      </c>
      <c r="L51" t="str">
        <v>None reported</v>
      </c>
      <c r="M51">
        <v>0</v>
      </c>
      <c r="N51" t="str">
        <v>Yes</v>
      </c>
      <c r="O51" t="str">
        <v>$42,500</v>
      </c>
      <c r="P51">
        <v>36550</v>
      </c>
      <c r="Q51">
        <v>42500</v>
      </c>
      <c r="R51">
        <v>346</v>
      </c>
      <c r="S51" t="e">
        <v>#VALUE!</v>
      </c>
      <c r="T51">
        <v>0</v>
      </c>
    </row>
    <row r="52" spans="1:20" x14ac:dyDescent="0.25">
      <c r="A52" t="str">
        <v>Ford</v>
      </c>
      <c r="B52" t="str">
        <v>Expedition Limited</v>
      </c>
      <c r="C52">
        <v>2021</v>
      </c>
      <c r="D52">
        <v>38369.884279999998</v>
      </c>
      <c r="E52">
        <v>23842</v>
      </c>
      <c r="F52" t="str">
        <v>23,842 mi.</v>
      </c>
      <c r="G52" t="str">
        <v>Gasoline</v>
      </c>
      <c r="H52" t="str">
        <v>3.5L V6 24V PDI DOHC Twin Turbo</v>
      </c>
      <c r="I52" t="str">
        <v>10-Speed Automatic</v>
      </c>
      <c r="J52" t="str">
        <v>Gray</v>
      </c>
      <c r="K52" t="str">
        <v>Medium Stone</v>
      </c>
      <c r="L52" t="str">
        <v>None reported</v>
      </c>
      <c r="M52">
        <v>0</v>
      </c>
      <c r="N52" t="str">
        <v>Yes</v>
      </c>
      <c r="O52" t="str">
        <v>$59,203</v>
      </c>
      <c r="P52">
        <v>50914.58</v>
      </c>
      <c r="Q52">
        <v>59203</v>
      </c>
      <c r="R52" t="e">
        <v>#VALUE!</v>
      </c>
      <c r="S52" t="e">
        <v>#VALUE!</v>
      </c>
      <c r="T52">
        <v>0</v>
      </c>
    </row>
    <row r="53" spans="1:20" x14ac:dyDescent="0.25">
      <c r="A53" t="str">
        <v>Ford</v>
      </c>
      <c r="B53" t="str">
        <v>Bronco Wildtrak Advanced</v>
      </c>
      <c r="C53">
        <v>2022</v>
      </c>
      <c r="D53">
        <v>25105.704000000002</v>
      </c>
      <c r="E53">
        <v>15600</v>
      </c>
      <c r="F53" t="str">
        <v>15,600 mi.</v>
      </c>
      <c r="G53" t="str">
        <v>Gasoline</v>
      </c>
      <c r="H53" t="str">
        <v>315.0HP 2.7L V6 Cylinder Engine Gasoline Fuel</v>
      </c>
      <c r="I53" t="str">
        <v>Transmission w/Dual Shift Mode</v>
      </c>
      <c r="J53" t="str">
        <v>Gray</v>
      </c>
      <c r="K53" t="str">
        <v>â€“</v>
      </c>
      <c r="L53" t="str">
        <v>At least 1 accident or damage reported</v>
      </c>
      <c r="M53">
        <v>1</v>
      </c>
      <c r="N53" t="str">
        <v>Yes</v>
      </c>
      <c r="O53" t="str">
        <v>$68,995</v>
      </c>
      <c r="P53">
        <v>59335.7</v>
      </c>
      <c r="Q53">
        <v>68995</v>
      </c>
      <c r="R53">
        <v>315</v>
      </c>
      <c r="S53">
        <v>2.7</v>
      </c>
      <c r="T53">
        <v>0</v>
      </c>
    </row>
    <row r="54" spans="1:20" x14ac:dyDescent="0.25">
      <c r="A54" t="str">
        <v>Ford</v>
      </c>
      <c r="B54" t="str">
        <v>Bronco Raptor</v>
      </c>
      <c r="C54">
        <v>2023</v>
      </c>
      <c r="D54">
        <v>4005.6472600000002</v>
      </c>
      <c r="E54">
        <v>2489</v>
      </c>
      <c r="F54" t="str">
        <v>2,489 mi.</v>
      </c>
      <c r="G54" t="str">
        <v>Gasoline</v>
      </c>
      <c r="H54" t="str">
        <v>3.0L V6 24V GDI DOHC Twin Turbo</v>
      </c>
      <c r="I54" t="str">
        <v>10-Speed Automatic</v>
      </c>
      <c r="J54" t="str">
        <v>Oxford White</v>
      </c>
      <c r="K54" t="str">
        <v>Black Onyx</v>
      </c>
      <c r="L54" t="str">
        <v>None reported</v>
      </c>
      <c r="M54">
        <v>0</v>
      </c>
      <c r="N54">
        <v>0</v>
      </c>
      <c r="O54" t="str">
        <v>$98,900</v>
      </c>
      <c r="P54">
        <v>85054</v>
      </c>
      <c r="Q54">
        <v>98900</v>
      </c>
      <c r="R54" t="e">
        <v>#VALUE!</v>
      </c>
      <c r="S54" t="e">
        <v>#VALUE!</v>
      </c>
      <c r="T54">
        <v>0</v>
      </c>
    </row>
    <row r="55" spans="1:20" x14ac:dyDescent="0.25">
      <c r="A55" t="str">
        <v>Ford</v>
      </c>
      <c r="B55" t="str">
        <v>Expedition Limited</v>
      </c>
      <c r="C55">
        <v>2021</v>
      </c>
      <c r="D55">
        <v>72420.3</v>
      </c>
      <c r="E55">
        <v>45000</v>
      </c>
      <c r="F55" t="str">
        <v>45,000 mi.</v>
      </c>
      <c r="G55" t="str">
        <v>Gasoline</v>
      </c>
      <c r="H55" t="str">
        <v>375.0HP 3.5L V6 Cylinder Engine Gasoline Fuel</v>
      </c>
      <c r="I55" t="str">
        <v>Transmission w/Dual Shift Mode</v>
      </c>
      <c r="J55" t="str">
        <v>Gray</v>
      </c>
      <c r="K55" t="str">
        <v>Black</v>
      </c>
      <c r="L55" t="str">
        <v>None reported</v>
      </c>
      <c r="M55">
        <v>0</v>
      </c>
      <c r="N55" t="str">
        <v>Yes</v>
      </c>
      <c r="O55" t="str">
        <v>$52,000</v>
      </c>
      <c r="P55">
        <v>44720</v>
      </c>
      <c r="Q55">
        <v>52000</v>
      </c>
      <c r="R55">
        <v>375</v>
      </c>
      <c r="S55">
        <v>3.5</v>
      </c>
      <c r="T55">
        <v>0</v>
      </c>
    </row>
    <row r="56" spans="1:20" x14ac:dyDescent="0.25">
      <c r="A56" t="str">
        <v>Ford</v>
      </c>
      <c r="B56" t="str">
        <v>F-150 SVT Raptor</v>
      </c>
      <c r="C56">
        <v>2014</v>
      </c>
      <c r="D56">
        <v>144821.28792</v>
      </c>
      <c r="E56">
        <v>89988</v>
      </c>
      <c r="F56" t="str">
        <v>89,988 mi.</v>
      </c>
      <c r="G56" t="str">
        <v>Gasoline</v>
      </c>
      <c r="H56" t="str">
        <v>411.0HP 6.2L 8 Cylinder Engine Gasoline Fuel</v>
      </c>
      <c r="I56" t="str">
        <v>A/T</v>
      </c>
      <c r="J56" t="str">
        <v>Red</v>
      </c>
      <c r="K56" t="str">
        <v>Red</v>
      </c>
      <c r="L56" t="str">
        <v>At least 1 accident or damage reported</v>
      </c>
      <c r="M56">
        <v>1</v>
      </c>
      <c r="N56" t="str">
        <v>Yes</v>
      </c>
      <c r="O56" t="str">
        <v>$42,500</v>
      </c>
      <c r="P56">
        <v>36550</v>
      </c>
      <c r="Q56">
        <v>42500</v>
      </c>
      <c r="R56">
        <v>411</v>
      </c>
      <c r="S56">
        <v>6.2</v>
      </c>
      <c r="T56">
        <v>0</v>
      </c>
    </row>
    <row r="57" spans="1:20" x14ac:dyDescent="0.25">
      <c r="A57" t="str">
        <v>Ford</v>
      </c>
      <c r="B57" t="str">
        <v>F-150 Platinum</v>
      </c>
      <c r="C57">
        <v>2018</v>
      </c>
      <c r="D57">
        <v>148059.28</v>
      </c>
      <c r="E57">
        <v>92000</v>
      </c>
      <c r="F57" t="str">
        <v>92,000 mi.</v>
      </c>
      <c r="G57" t="str">
        <v>Diesel</v>
      </c>
      <c r="H57" t="str">
        <v>250.0HP 3.0L V6 Cylinder Engine Diesel Fuel</v>
      </c>
      <c r="I57" t="str">
        <v>10-Speed A/T</v>
      </c>
      <c r="J57" t="str">
        <v>Black</v>
      </c>
      <c r="K57" t="str">
        <v>Black</v>
      </c>
      <c r="L57" t="str">
        <v>At least 1 accident or damage reported</v>
      </c>
      <c r="M57">
        <v>1</v>
      </c>
      <c r="N57" t="str">
        <v>Yes</v>
      </c>
      <c r="O57" t="str">
        <v>$36,500</v>
      </c>
      <c r="P57">
        <v>31390</v>
      </c>
      <c r="Q57">
        <v>36500</v>
      </c>
      <c r="R57">
        <v>250</v>
      </c>
      <c r="S57">
        <v>3</v>
      </c>
      <c r="T57">
        <v>0</v>
      </c>
    </row>
    <row r="58" spans="1:20" x14ac:dyDescent="0.25">
      <c r="A58" t="str">
        <v>Ford</v>
      </c>
      <c r="B58" t="str">
        <v>Ranger Sport SuperCab</v>
      </c>
      <c r="C58">
        <v>2009</v>
      </c>
      <c r="D58">
        <v>267472.30800000002</v>
      </c>
      <c r="E58">
        <v>166200</v>
      </c>
      <c r="F58" t="str">
        <v>166,200 mi.</v>
      </c>
      <c r="G58" t="str">
        <v>Gasoline</v>
      </c>
      <c r="H58" t="str">
        <v>207.0HP 4.0L V6 Cylinder Engine Gasoline Fuel</v>
      </c>
      <c r="I58" t="str">
        <v>A/T</v>
      </c>
      <c r="J58" t="str">
        <v>Blue</v>
      </c>
      <c r="K58" t="str">
        <v>Gray</v>
      </c>
      <c r="L58" t="str">
        <v>At least 1 accident or damage reported</v>
      </c>
      <c r="M58">
        <v>1</v>
      </c>
      <c r="N58" t="str">
        <v>Yes</v>
      </c>
      <c r="O58" t="str">
        <v>$6,999</v>
      </c>
      <c r="P58">
        <v>6019.14</v>
      </c>
      <c r="Q58">
        <v>6999</v>
      </c>
      <c r="R58">
        <v>207</v>
      </c>
      <c r="S58">
        <v>4</v>
      </c>
      <c r="T58">
        <v>0</v>
      </c>
    </row>
    <row r="59" spans="1:20" x14ac:dyDescent="0.25">
      <c r="A59" t="str">
        <v>Ford</v>
      </c>
      <c r="B59" t="str">
        <v>Explorer sport</v>
      </c>
      <c r="C59">
        <v>2019</v>
      </c>
      <c r="D59">
        <v>144948.42577999999</v>
      </c>
      <c r="E59">
        <v>90067</v>
      </c>
      <c r="F59" t="str">
        <v>90,067 mi.</v>
      </c>
      <c r="G59" t="str">
        <v>Gasoline</v>
      </c>
      <c r="H59" t="str">
        <v>3.5L V6 24V GDI DOHC Twin Turbo</v>
      </c>
      <c r="I59" t="str">
        <v>6-Speed Automatic</v>
      </c>
      <c r="J59" t="str">
        <v>Black</v>
      </c>
      <c r="K59" t="str">
        <v>Ebony Black</v>
      </c>
      <c r="L59" t="str">
        <v>None reported</v>
      </c>
      <c r="M59">
        <v>0</v>
      </c>
      <c r="N59">
        <v>0</v>
      </c>
      <c r="O59" t="str">
        <v>$28,590</v>
      </c>
      <c r="P59">
        <v>24587.399999999998</v>
      </c>
      <c r="Q59">
        <v>28590</v>
      </c>
      <c r="R59" t="e">
        <v>#VALUE!</v>
      </c>
      <c r="S59" t="e">
        <v>#VALUE!</v>
      </c>
      <c r="T59">
        <v>0</v>
      </c>
    </row>
    <row r="60" spans="1:20" x14ac:dyDescent="0.25">
      <c r="A60" t="str">
        <v>Ford</v>
      </c>
      <c r="B60" t="str">
        <v>F-150 Lariat</v>
      </c>
      <c r="C60">
        <v>2017</v>
      </c>
      <c r="D60">
        <v>119652.81965999999</v>
      </c>
      <c r="E60">
        <v>74349</v>
      </c>
      <c r="F60" t="str">
        <v>74,349 mi.</v>
      </c>
      <c r="G60" t="str">
        <v>Gasoline</v>
      </c>
      <c r="H60" t="str">
        <v>375.0HP 3.5L V6 Cylinder Engine Gasoline Fuel</v>
      </c>
      <c r="I60" t="str">
        <v>10-Speed A/T</v>
      </c>
      <c r="J60" t="str">
        <v>White</v>
      </c>
      <c r="K60" t="str">
        <v>â€“</v>
      </c>
      <c r="L60" t="str">
        <v>None reported</v>
      </c>
      <c r="M60">
        <v>0</v>
      </c>
      <c r="N60" t="str">
        <v>Yes</v>
      </c>
      <c r="O60" t="str">
        <v>$36,000</v>
      </c>
      <c r="P60">
        <v>30960</v>
      </c>
      <c r="Q60">
        <v>36000</v>
      </c>
      <c r="R60">
        <v>375</v>
      </c>
      <c r="S60">
        <v>3.5</v>
      </c>
      <c r="T60">
        <v>0</v>
      </c>
    </row>
    <row r="61" spans="1:20" x14ac:dyDescent="0.25">
      <c r="A61" t="str">
        <v>Ford</v>
      </c>
      <c r="B61" t="str">
        <v>F-250 Lariat</v>
      </c>
      <c r="C61">
        <v>2019</v>
      </c>
      <c r="D61">
        <v>136793.9</v>
      </c>
      <c r="E61">
        <v>85000</v>
      </c>
      <c r="F61" t="str">
        <v>85,000 mi.</v>
      </c>
      <c r="G61" t="str">
        <v>Diesel</v>
      </c>
      <c r="H61" t="str">
        <v>450.0HP 6.7L 8 Cylinder Engine Diesel Fuel</v>
      </c>
      <c r="I61" t="str">
        <v>6-Speed A/T</v>
      </c>
      <c r="J61" t="str">
        <v>White</v>
      </c>
      <c r="K61" t="str">
        <v>Black</v>
      </c>
      <c r="L61" t="str">
        <v>At least 1 accident or damage reported</v>
      </c>
      <c r="M61">
        <v>1</v>
      </c>
      <c r="N61" t="str">
        <v>Yes</v>
      </c>
      <c r="O61" t="str">
        <v>$55,000</v>
      </c>
      <c r="P61">
        <v>47300</v>
      </c>
      <c r="Q61">
        <v>55000</v>
      </c>
      <c r="R61">
        <v>450</v>
      </c>
      <c r="S61">
        <v>6.7</v>
      </c>
      <c r="T61">
        <v>0</v>
      </c>
    </row>
    <row r="62" spans="1:20" x14ac:dyDescent="0.25">
      <c r="A62" t="str">
        <v>Ford</v>
      </c>
      <c r="B62" t="str">
        <v>F-250 XLT SuperCab Super Duty</v>
      </c>
      <c r="C62">
        <v>2008</v>
      </c>
      <c r="D62">
        <v>240531.9564</v>
      </c>
      <c r="E62">
        <v>149460</v>
      </c>
      <c r="F62" t="str">
        <v>149,460 mi.</v>
      </c>
      <c r="G62" t="str">
        <v>Diesel</v>
      </c>
      <c r="H62" t="str">
        <v>350.0HP 6.4L 8 Cylinder Engine Diesel Fuel</v>
      </c>
      <c r="I62" t="str">
        <v>A/T</v>
      </c>
      <c r="J62" t="str">
        <v>Blue</v>
      </c>
      <c r="K62" t="str">
        <v>Gray</v>
      </c>
      <c r="L62" t="str">
        <v>At least 1 accident or damage reported</v>
      </c>
      <c r="M62">
        <v>1</v>
      </c>
      <c r="N62" t="str">
        <v>Yes</v>
      </c>
      <c r="O62" t="str">
        <v>$12,240</v>
      </c>
      <c r="P62">
        <v>10526.4</v>
      </c>
      <c r="Q62">
        <v>12240</v>
      </c>
      <c r="R62">
        <v>350</v>
      </c>
      <c r="S62">
        <v>6.4</v>
      </c>
      <c r="T62">
        <v>0</v>
      </c>
    </row>
    <row r="63" spans="1:20" x14ac:dyDescent="0.25">
      <c r="A63" t="str">
        <v>Ford</v>
      </c>
      <c r="B63" t="str">
        <v>Transit-350 XLT</v>
      </c>
      <c r="C63">
        <v>2021</v>
      </c>
      <c r="D63">
        <v>77248.319999999992</v>
      </c>
      <c r="E63">
        <v>48000</v>
      </c>
      <c r="F63" t="str">
        <v>48,000 mi.</v>
      </c>
      <c r="G63" t="str">
        <v>E85 Flex Fuel</v>
      </c>
      <c r="H63" t="str">
        <v>275.0HP 3.5L V6 Cylinder Engine Flex Fuel Capability</v>
      </c>
      <c r="I63" t="str">
        <v>A/T</v>
      </c>
      <c r="J63" t="str">
        <v>White</v>
      </c>
      <c r="K63" t="str">
        <v>Gray</v>
      </c>
      <c r="L63" t="str">
        <v>None reported</v>
      </c>
      <c r="M63">
        <v>0</v>
      </c>
      <c r="N63" t="str">
        <v>Yes</v>
      </c>
      <c r="O63" t="str">
        <v>$57,000</v>
      </c>
      <c r="P63">
        <v>49020</v>
      </c>
      <c r="Q63">
        <v>57000</v>
      </c>
      <c r="R63">
        <v>275</v>
      </c>
      <c r="S63">
        <v>3.5</v>
      </c>
      <c r="T63">
        <v>0</v>
      </c>
    </row>
    <row r="64" spans="1:20" x14ac:dyDescent="0.25">
      <c r="A64" t="str">
        <v>Ford</v>
      </c>
      <c r="B64" t="str">
        <v>F-150 Lariat</v>
      </c>
      <c r="C64">
        <v>2019</v>
      </c>
      <c r="D64">
        <v>130356.54</v>
      </c>
      <c r="E64">
        <v>81000</v>
      </c>
      <c r="F64" t="str">
        <v>81,000 mi.</v>
      </c>
      <c r="G64" t="str">
        <v>Gasoline</v>
      </c>
      <c r="H64" t="str">
        <v>375.0HP 3.5L V6 Cylinder Engine Gasoline Fuel</v>
      </c>
      <c r="I64" t="str">
        <v>10-Speed A/T</v>
      </c>
      <c r="J64" t="str">
        <v>Gray</v>
      </c>
      <c r="K64" t="str">
        <v>Black</v>
      </c>
      <c r="L64" t="str">
        <v>None reported</v>
      </c>
      <c r="M64">
        <v>0</v>
      </c>
      <c r="N64" t="str">
        <v>Yes</v>
      </c>
      <c r="O64" t="str">
        <v>$38,500</v>
      </c>
      <c r="P64">
        <v>33110</v>
      </c>
      <c r="Q64">
        <v>38500</v>
      </c>
      <c r="R64">
        <v>375</v>
      </c>
      <c r="S64">
        <v>3.5</v>
      </c>
      <c r="T64">
        <v>0</v>
      </c>
    </row>
    <row r="65" spans="1:20" x14ac:dyDescent="0.25">
      <c r="A65" t="str">
        <v>Ford</v>
      </c>
      <c r="B65" t="str">
        <v>Bronco</v>
      </c>
      <c r="C65">
        <v>1974</v>
      </c>
      <c r="D65">
        <v>10005.26678</v>
      </c>
      <c r="E65">
        <v>6217</v>
      </c>
      <c r="F65" t="str">
        <v>6,217 mi.</v>
      </c>
      <c r="G65" t="str">
        <v>â€“</v>
      </c>
      <c r="H65" t="str">
        <v>â€“</v>
      </c>
      <c r="I65" t="str">
        <v>â€“</v>
      </c>
      <c r="J65" t="str">
        <v>Dark Gray Metallic</v>
      </c>
      <c r="K65" t="str">
        <v>â€“</v>
      </c>
      <c r="L65" t="str">
        <v>None reported</v>
      </c>
      <c r="M65">
        <v>0</v>
      </c>
      <c r="N65" t="str">
        <v>Yes</v>
      </c>
      <c r="O65" t="str">
        <v>$115,000</v>
      </c>
      <c r="P65">
        <v>98900</v>
      </c>
      <c r="Q65">
        <v>115000</v>
      </c>
      <c r="R65" t="e">
        <v>#VALUE!</v>
      </c>
      <c r="S65" t="e">
        <v>#VALUE!</v>
      </c>
      <c r="T65">
        <v>0</v>
      </c>
    </row>
    <row r="66" spans="1:20" x14ac:dyDescent="0.25">
      <c r="A66" t="str">
        <v>Ford</v>
      </c>
      <c r="B66" t="str">
        <v>Mustang SVT Cobra</v>
      </c>
      <c r="C66">
        <v>2003</v>
      </c>
      <c r="D66">
        <v>156904.21264000001</v>
      </c>
      <c r="E66">
        <v>97496</v>
      </c>
      <c r="F66" t="str">
        <v>97,496 mi.</v>
      </c>
      <c r="G66" t="str">
        <v>Gasoline</v>
      </c>
      <c r="H66" t="str">
        <v>390.0HP 4.6L 8 Cylinder Engine Gasoline Fuel</v>
      </c>
      <c r="I66" t="str">
        <v>6-Speed M/T</v>
      </c>
      <c r="J66" t="str">
        <v>Gray</v>
      </c>
      <c r="K66" t="str">
        <v>Gray</v>
      </c>
      <c r="L66">
        <v>0</v>
      </c>
      <c r="M66">
        <v>0</v>
      </c>
      <c r="N66">
        <v>0</v>
      </c>
      <c r="O66" t="str">
        <v>$24,500</v>
      </c>
      <c r="P66">
        <v>21070</v>
      </c>
      <c r="Q66">
        <v>24500</v>
      </c>
      <c r="R66">
        <v>390</v>
      </c>
      <c r="S66">
        <v>4.5999999999999996</v>
      </c>
      <c r="T66">
        <v>0</v>
      </c>
    </row>
    <row r="67" spans="1:20" x14ac:dyDescent="0.25">
      <c r="A67" t="str">
        <v>Ford</v>
      </c>
      <c r="B67" t="str">
        <v>F-150 XLT</v>
      </c>
      <c r="C67">
        <v>2018</v>
      </c>
      <c r="D67">
        <v>157715.32</v>
      </c>
      <c r="E67">
        <v>98000</v>
      </c>
      <c r="F67" t="str">
        <v>98,000 mi.</v>
      </c>
      <c r="G67" t="str">
        <v>Gasoline</v>
      </c>
      <c r="H67" t="str">
        <v>375.0HP 3.5L V6 Cylinder Engine Gasoline Fuel</v>
      </c>
      <c r="I67" t="str">
        <v>10-Speed A/T</v>
      </c>
      <c r="J67" t="str">
        <v>White</v>
      </c>
      <c r="K67" t="str">
        <v>â€“</v>
      </c>
      <c r="L67" t="str">
        <v>At least 1 accident or damage reported</v>
      </c>
      <c r="M67">
        <v>1</v>
      </c>
      <c r="N67" t="str">
        <v>Yes</v>
      </c>
      <c r="O67" t="str">
        <v>$25,500</v>
      </c>
      <c r="P67">
        <v>21930</v>
      </c>
      <c r="Q67">
        <v>25500</v>
      </c>
      <c r="R67">
        <v>375</v>
      </c>
      <c r="S67">
        <v>3.5</v>
      </c>
      <c r="T67">
        <v>0</v>
      </c>
    </row>
    <row r="68" spans="1:20" x14ac:dyDescent="0.25">
      <c r="A68" t="str">
        <v>Ford</v>
      </c>
      <c r="B68" t="str">
        <v>Mustang V6</v>
      </c>
      <c r="C68">
        <v>2013</v>
      </c>
      <c r="D68">
        <v>236880.36394000001</v>
      </c>
      <c r="E68">
        <v>147191</v>
      </c>
      <c r="F68" t="str">
        <v>147,191 mi.</v>
      </c>
      <c r="G68" t="str">
        <v>Gasoline</v>
      </c>
      <c r="H68" t="str">
        <v>305.0HP 3.7L V6 Cylinder Engine Gasoline Fuel</v>
      </c>
      <c r="I68" t="str">
        <v>6-Speed A/T</v>
      </c>
      <c r="J68" t="str">
        <v>Blue</v>
      </c>
      <c r="K68" t="str">
        <v>Black</v>
      </c>
      <c r="L68" t="str">
        <v>At least 1 accident or damage reported</v>
      </c>
      <c r="M68">
        <v>1</v>
      </c>
      <c r="N68" t="str">
        <v>Yes</v>
      </c>
      <c r="O68" t="str">
        <v>$12,990</v>
      </c>
      <c r="P68">
        <v>11171.4</v>
      </c>
      <c r="Q68">
        <v>12990</v>
      </c>
      <c r="R68">
        <v>305</v>
      </c>
      <c r="S68">
        <v>3.7</v>
      </c>
      <c r="T68">
        <v>0</v>
      </c>
    </row>
    <row r="69" spans="1:20" x14ac:dyDescent="0.25">
      <c r="A69" t="str">
        <v>Ford</v>
      </c>
      <c r="B69" t="str">
        <v>F-250 XL</v>
      </c>
      <c r="C69">
        <v>2021</v>
      </c>
      <c r="D69">
        <v>125044.10866</v>
      </c>
      <c r="E69">
        <v>77699</v>
      </c>
      <c r="F69" t="str">
        <v>77,699 mi.</v>
      </c>
      <c r="G69" t="str">
        <v>Diesel</v>
      </c>
      <c r="H69" t="str">
        <v>6.7L V8 32V DDI OHV Turbo Diesel</v>
      </c>
      <c r="I69" t="str">
        <v>Automatic</v>
      </c>
      <c r="J69" t="str">
        <v>White</v>
      </c>
      <c r="K69" t="str">
        <v>Medium Earth Gray</v>
      </c>
      <c r="L69">
        <v>0</v>
      </c>
      <c r="M69">
        <v>0</v>
      </c>
      <c r="N69">
        <v>0</v>
      </c>
      <c r="O69" t="str">
        <v>$49,883</v>
      </c>
      <c r="P69">
        <v>42899.38</v>
      </c>
      <c r="Q69">
        <v>49883</v>
      </c>
      <c r="R69" t="e">
        <v>#VALUE!</v>
      </c>
      <c r="S69" t="e">
        <v>#VALUE!</v>
      </c>
      <c r="T69">
        <v>0</v>
      </c>
    </row>
    <row r="70" spans="1:20" x14ac:dyDescent="0.25">
      <c r="A70" t="str">
        <v>Ford</v>
      </c>
      <c r="B70" t="str">
        <v>Mustang GT</v>
      </c>
      <c r="C70">
        <v>2010</v>
      </c>
      <c r="D70">
        <v>140817.25</v>
      </c>
      <c r="E70">
        <v>87500</v>
      </c>
      <c r="F70" t="str">
        <v>87,500 mi.</v>
      </c>
      <c r="G70" t="str">
        <v>Gasoline</v>
      </c>
      <c r="H70" t="str">
        <v>315.0HP 4.6L 8 Cylinder Engine Gasoline Fuel</v>
      </c>
      <c r="I70" t="str">
        <v>A/T</v>
      </c>
      <c r="J70" t="str">
        <v>Red</v>
      </c>
      <c r="K70" t="str">
        <v>Black</v>
      </c>
      <c r="L70" t="str">
        <v>At least 1 accident or damage reported</v>
      </c>
      <c r="M70">
        <v>1</v>
      </c>
      <c r="N70" t="str">
        <v>Yes</v>
      </c>
      <c r="O70" t="str">
        <v>$14,900</v>
      </c>
      <c r="P70">
        <v>12814</v>
      </c>
      <c r="Q70">
        <v>14900</v>
      </c>
      <c r="R70">
        <v>315</v>
      </c>
      <c r="S70">
        <v>4.5999999999999996</v>
      </c>
      <c r="T70">
        <v>0</v>
      </c>
    </row>
    <row r="71" spans="1:20" x14ac:dyDescent="0.25">
      <c r="A71" t="str">
        <v>Ford</v>
      </c>
      <c r="B71" t="str">
        <v>Mustang V6</v>
      </c>
      <c r="C71">
        <v>2013</v>
      </c>
      <c r="D71">
        <v>93200.098079999996</v>
      </c>
      <c r="E71">
        <v>57912</v>
      </c>
      <c r="F71" t="str">
        <v>57,912 mi.</v>
      </c>
      <c r="G71" t="str">
        <v>Gasoline</v>
      </c>
      <c r="H71" t="str">
        <v>305.0HP 3.7L V6 Cylinder Engine Gasoline Fuel</v>
      </c>
      <c r="I71" t="str">
        <v>6-Speed M/T</v>
      </c>
      <c r="J71" t="str">
        <v>Black</v>
      </c>
      <c r="K71" t="str">
        <v>Black</v>
      </c>
      <c r="L71" t="str">
        <v>At least 1 accident or damage reported</v>
      </c>
      <c r="M71">
        <v>1</v>
      </c>
      <c r="N71" t="str">
        <v>Yes</v>
      </c>
      <c r="O71" t="str">
        <v>$18,750</v>
      </c>
      <c r="P71">
        <v>16125</v>
      </c>
      <c r="Q71">
        <v>18750</v>
      </c>
      <c r="R71">
        <v>305</v>
      </c>
      <c r="S71">
        <v>3.7</v>
      </c>
      <c r="T71">
        <v>0</v>
      </c>
    </row>
    <row r="72" spans="1:20" x14ac:dyDescent="0.25">
      <c r="A72" t="str">
        <v>Ford</v>
      </c>
      <c r="B72" t="str">
        <v>Mustang EcoBoost Premium</v>
      </c>
      <c r="C72">
        <v>2017</v>
      </c>
      <c r="D72">
        <v>143797.74768</v>
      </c>
      <c r="E72">
        <v>89352</v>
      </c>
      <c r="F72" t="str">
        <v>89,352 mi.</v>
      </c>
      <c r="G72" t="str">
        <v>Gasoline</v>
      </c>
      <c r="H72" t="str">
        <v>310.0HP 2.3L 4 Cylinder Engine Gasoline Fuel</v>
      </c>
      <c r="I72" t="str">
        <v>6-Speed A/T</v>
      </c>
      <c r="J72" t="str">
        <v>White</v>
      </c>
      <c r="K72" t="str">
        <v>Black</v>
      </c>
      <c r="L72" t="str">
        <v>At least 1 accident or damage reported</v>
      </c>
      <c r="M72">
        <v>1</v>
      </c>
      <c r="N72" t="str">
        <v>Yes</v>
      </c>
      <c r="O72" t="str">
        <v>$20,989</v>
      </c>
      <c r="P72">
        <v>18050.54</v>
      </c>
      <c r="Q72">
        <v>20989</v>
      </c>
      <c r="R72">
        <v>310</v>
      </c>
      <c r="S72">
        <v>2.2999999999999998</v>
      </c>
      <c r="T72">
        <v>0</v>
      </c>
    </row>
    <row r="73" spans="1:20" x14ac:dyDescent="0.25">
      <c r="A73" t="str">
        <v>Ford</v>
      </c>
      <c r="B73" t="str">
        <v>Mustang Base</v>
      </c>
      <c r="C73">
        <v>2008</v>
      </c>
      <c r="D73">
        <v>191511.46</v>
      </c>
      <c r="E73">
        <v>119000</v>
      </c>
      <c r="F73" t="str">
        <v>119,000 mi.</v>
      </c>
      <c r="G73" t="str">
        <v>Gasoline</v>
      </c>
      <c r="H73" t="str">
        <v>210.0HP 4.0L V6 Cylinder Engine Gasoline Fuel</v>
      </c>
      <c r="I73" t="str">
        <v>A/T</v>
      </c>
      <c r="J73" t="str">
        <v>White</v>
      </c>
      <c r="K73" t="str">
        <v>Black</v>
      </c>
      <c r="L73" t="str">
        <v>At least 1 accident or damage reported</v>
      </c>
      <c r="M73">
        <v>1</v>
      </c>
      <c r="N73" t="str">
        <v>Yes</v>
      </c>
      <c r="O73" t="str">
        <v>$13,500</v>
      </c>
      <c r="P73">
        <v>11610</v>
      </c>
      <c r="Q73">
        <v>13500</v>
      </c>
      <c r="R73">
        <v>210</v>
      </c>
      <c r="S73">
        <v>4</v>
      </c>
      <c r="T73">
        <v>0</v>
      </c>
    </row>
    <row r="74" spans="1:20" x14ac:dyDescent="0.25">
      <c r="A74" t="str">
        <v>Ford</v>
      </c>
      <c r="B74" t="str">
        <v>Thunderbird Premium</v>
      </c>
      <c r="C74">
        <v>2005</v>
      </c>
      <c r="D74">
        <v>131965.88</v>
      </c>
      <c r="E74">
        <v>82000</v>
      </c>
      <c r="F74" t="str">
        <v>82,000 mi.</v>
      </c>
      <c r="G74" t="str">
        <v>Gasoline</v>
      </c>
      <c r="H74" t="str">
        <v>280.0HP 3.9L 8 Cylinder Engine Gasoline Fuel</v>
      </c>
      <c r="I74" t="str">
        <v>Transmission w/Dual Shift Mode</v>
      </c>
      <c r="J74" t="str">
        <v>Gold</v>
      </c>
      <c r="K74" t="str">
        <v>White</v>
      </c>
      <c r="L74" t="str">
        <v>None reported</v>
      </c>
      <c r="M74">
        <v>0</v>
      </c>
      <c r="N74" t="str">
        <v>Yes</v>
      </c>
      <c r="O74" t="str">
        <v>$14,900</v>
      </c>
      <c r="P74">
        <v>12814</v>
      </c>
      <c r="Q74">
        <v>14900</v>
      </c>
      <c r="R74">
        <v>280</v>
      </c>
      <c r="S74">
        <v>3.9</v>
      </c>
      <c r="T74">
        <v>0</v>
      </c>
    </row>
    <row r="75" spans="1:20" x14ac:dyDescent="0.25">
      <c r="A75" t="str">
        <v>Ford</v>
      </c>
      <c r="B75" t="str">
        <v>Mustang GT</v>
      </c>
      <c r="C75">
        <v>2003</v>
      </c>
      <c r="D75">
        <v>133575.22</v>
      </c>
      <c r="E75">
        <v>83000</v>
      </c>
      <c r="F75" t="str">
        <v>83,000 mi.</v>
      </c>
      <c r="G75" t="str">
        <v>Gasoline</v>
      </c>
      <c r="H75" t="str">
        <v>260.0HP 4.6L 8 Cylinder Engine Gasoline Fuel</v>
      </c>
      <c r="I75" t="str">
        <v>A/T</v>
      </c>
      <c r="J75" t="str">
        <v>Gray</v>
      </c>
      <c r="K75" t="str">
        <v>Black</v>
      </c>
      <c r="L75" t="str">
        <v>None reported</v>
      </c>
      <c r="M75">
        <v>0</v>
      </c>
      <c r="N75" t="str">
        <v>Yes</v>
      </c>
      <c r="O75" t="str">
        <v>$10,500</v>
      </c>
      <c r="P75">
        <v>9030</v>
      </c>
      <c r="Q75">
        <v>10500</v>
      </c>
      <c r="R75">
        <v>260</v>
      </c>
      <c r="S75">
        <v>4.5999999999999996</v>
      </c>
      <c r="T75">
        <v>0</v>
      </c>
    </row>
    <row r="76" spans="1:20" x14ac:dyDescent="0.25">
      <c r="A76" t="str">
        <v>Ford</v>
      </c>
      <c r="B76" t="str">
        <v>F-150 Lariat</v>
      </c>
      <c r="C76">
        <v>2011</v>
      </c>
      <c r="D76">
        <v>244619.68</v>
      </c>
      <c r="E76">
        <v>152000</v>
      </c>
      <c r="F76" t="str">
        <v>152,000 mi.</v>
      </c>
      <c r="G76" t="str">
        <v>Gasoline</v>
      </c>
      <c r="H76" t="str">
        <v>365.0HP 3.5L V6 Cylinder Engine Gasoline Fuel</v>
      </c>
      <c r="I76" t="str">
        <v>6-Speed A/T</v>
      </c>
      <c r="J76" t="str">
        <v>Brown</v>
      </c>
      <c r="K76" t="str">
        <v>Beige</v>
      </c>
      <c r="L76" t="str">
        <v>None reported</v>
      </c>
      <c r="M76">
        <v>0</v>
      </c>
      <c r="N76" t="str">
        <v>Yes</v>
      </c>
      <c r="O76" t="str">
        <v>$14,000</v>
      </c>
      <c r="P76">
        <v>12040</v>
      </c>
      <c r="Q76">
        <v>14000</v>
      </c>
      <c r="R76">
        <v>365</v>
      </c>
      <c r="S76">
        <v>3.5</v>
      </c>
      <c r="T76">
        <v>0</v>
      </c>
    </row>
    <row r="77" spans="1:20" x14ac:dyDescent="0.25">
      <c r="A77" t="str">
        <v>Ford</v>
      </c>
      <c r="B77" t="str">
        <v>Mustang Base</v>
      </c>
      <c r="C77">
        <v>1998</v>
      </c>
      <c r="D77">
        <v>102836.826</v>
      </c>
      <c r="E77">
        <v>63900</v>
      </c>
      <c r="F77" t="str">
        <v>63,900 mi.</v>
      </c>
      <c r="G77" t="str">
        <v>Gasoline</v>
      </c>
      <c r="H77" t="str">
        <v>150.0HP 3.8L V6 Cylinder Engine Gasoline Fuel</v>
      </c>
      <c r="I77" t="str">
        <v>A/T</v>
      </c>
      <c r="J77" t="str">
        <v>White</v>
      </c>
      <c r="K77" t="str">
        <v>Gray</v>
      </c>
      <c r="L77" t="str">
        <v>None reported</v>
      </c>
      <c r="M77">
        <v>0</v>
      </c>
      <c r="N77" t="str">
        <v>Yes</v>
      </c>
      <c r="O77" t="str">
        <v>$10,300</v>
      </c>
      <c r="P77">
        <v>8858</v>
      </c>
      <c r="Q77">
        <v>10300</v>
      </c>
      <c r="R77">
        <v>150</v>
      </c>
      <c r="S77">
        <v>3.8</v>
      </c>
      <c r="T77">
        <v>0</v>
      </c>
    </row>
    <row r="78" spans="1:20" x14ac:dyDescent="0.25">
      <c r="A78" t="str">
        <v>Ford</v>
      </c>
      <c r="B78" t="str">
        <v>Escape XLT</v>
      </c>
      <c r="C78">
        <v>2012</v>
      </c>
      <c r="D78">
        <v>299768.54311999999</v>
      </c>
      <c r="E78">
        <v>186268</v>
      </c>
      <c r="F78" t="str">
        <v>186,268 mi.</v>
      </c>
      <c r="G78" t="str">
        <v>E85 Flex Fuel</v>
      </c>
      <c r="H78" t="str">
        <v>240.0HP 3.0L V6 Cylinder Engine Flex Fuel Capability</v>
      </c>
      <c r="I78" t="str">
        <v>6-Speed A/T</v>
      </c>
      <c r="J78" t="str">
        <v>Blue</v>
      </c>
      <c r="K78" t="str">
        <v>Black</v>
      </c>
      <c r="L78" t="str">
        <v>None reported</v>
      </c>
      <c r="M78">
        <v>0</v>
      </c>
      <c r="N78" t="str">
        <v>Yes</v>
      </c>
      <c r="O78" t="str">
        <v>$4,500</v>
      </c>
      <c r="P78">
        <v>3870</v>
      </c>
      <c r="Q78">
        <v>4500</v>
      </c>
      <c r="R78">
        <v>240</v>
      </c>
      <c r="S78">
        <v>3</v>
      </c>
      <c r="T78">
        <v>0</v>
      </c>
    </row>
    <row r="79" spans="1:20" x14ac:dyDescent="0.25">
      <c r="A79" t="str">
        <v>Ford</v>
      </c>
      <c r="B79" t="str">
        <v>Transit-350 XLT</v>
      </c>
      <c r="C79">
        <v>2019</v>
      </c>
      <c r="D79">
        <v>185074.1</v>
      </c>
      <c r="E79">
        <v>115000</v>
      </c>
      <c r="F79" t="str">
        <v>115,000 mi.</v>
      </c>
      <c r="G79" t="str">
        <v>Gasoline</v>
      </c>
      <c r="H79" t="str">
        <v>310.0HP 3.5L V6 Cylinder Engine Gasoline Fuel</v>
      </c>
      <c r="I79" t="str">
        <v>A/T</v>
      </c>
      <c r="J79" t="str">
        <v>White</v>
      </c>
      <c r="K79" t="str">
        <v>Gray</v>
      </c>
      <c r="L79" t="str">
        <v>None reported</v>
      </c>
      <c r="M79">
        <v>0</v>
      </c>
      <c r="N79" t="str">
        <v>Yes</v>
      </c>
      <c r="O79" t="str">
        <v>$39,000</v>
      </c>
      <c r="P79">
        <v>33540</v>
      </c>
      <c r="Q79">
        <v>39000</v>
      </c>
      <c r="R79">
        <v>310</v>
      </c>
      <c r="S79">
        <v>3.5</v>
      </c>
      <c r="T79">
        <v>0</v>
      </c>
    </row>
    <row r="80" spans="1:20" x14ac:dyDescent="0.25">
      <c r="A80" t="str">
        <v>Ford</v>
      </c>
      <c r="B80" t="str">
        <v>Fusion Hybrid SE</v>
      </c>
      <c r="C80">
        <v>2013</v>
      </c>
      <c r="D80">
        <v>260605.25422</v>
      </c>
      <c r="E80">
        <v>161933</v>
      </c>
      <c r="F80" t="str">
        <v>161,933 mi.</v>
      </c>
      <c r="G80" t="str">
        <v>Hybrid</v>
      </c>
      <c r="H80" t="str">
        <v>2.0L I4 16V MPFI DOHC Hybrid</v>
      </c>
      <c r="I80" t="str">
        <v>Automatic CVT</v>
      </c>
      <c r="J80" t="str">
        <v>Blue</v>
      </c>
      <c r="K80" t="str">
        <v>Charcoal Black</v>
      </c>
      <c r="L80" t="str">
        <v>None reported</v>
      </c>
      <c r="M80">
        <v>0</v>
      </c>
      <c r="N80" t="str">
        <v>Yes</v>
      </c>
      <c r="O80" t="str">
        <v>$7,945</v>
      </c>
      <c r="P80">
        <v>6832.7</v>
      </c>
      <c r="Q80">
        <v>7945</v>
      </c>
      <c r="R80" t="e">
        <v>#VALUE!</v>
      </c>
      <c r="S80" t="e">
        <v>#VALUE!</v>
      </c>
      <c r="T80">
        <v>0</v>
      </c>
    </row>
    <row r="81" spans="1:20" x14ac:dyDescent="0.25">
      <c r="A81" t="str">
        <v>Ford</v>
      </c>
      <c r="B81" t="str">
        <v>Shelby GT350R Base</v>
      </c>
      <c r="C81">
        <v>2018</v>
      </c>
      <c r="D81">
        <v>29772.79</v>
      </c>
      <c r="E81">
        <v>18500</v>
      </c>
      <c r="F81" t="str">
        <v>18,500 mi.</v>
      </c>
      <c r="G81" t="str">
        <v>Gasoline</v>
      </c>
      <c r="H81" t="str">
        <v>526.0HP 5.2L 8 Cylinder Engine Gasoline Fuel</v>
      </c>
      <c r="I81" t="str">
        <v>M/T</v>
      </c>
      <c r="J81" t="str">
        <v>Blue</v>
      </c>
      <c r="K81" t="str">
        <v>Black</v>
      </c>
      <c r="L81" t="str">
        <v>At least 1 accident or damage reported</v>
      </c>
      <c r="M81">
        <v>1</v>
      </c>
      <c r="N81" t="str">
        <v>Yes</v>
      </c>
      <c r="O81" t="str">
        <v>$77,999</v>
      </c>
      <c r="P81">
        <v>67079.14</v>
      </c>
      <c r="Q81">
        <v>77999</v>
      </c>
      <c r="R81">
        <v>526</v>
      </c>
      <c r="S81">
        <v>5.2</v>
      </c>
      <c r="T81">
        <v>0</v>
      </c>
    </row>
    <row r="82" spans="1:20" x14ac:dyDescent="0.25">
      <c r="A82" t="str">
        <v>Ford</v>
      </c>
      <c r="B82" t="str">
        <v>Expedition Limited</v>
      </c>
      <c r="C82">
        <v>2021</v>
      </c>
      <c r="D82">
        <v>48006.612200000003</v>
      </c>
      <c r="E82">
        <v>29830</v>
      </c>
      <c r="F82" t="str">
        <v>29,830 mi.</v>
      </c>
      <c r="G82" t="str">
        <v>Gasoline</v>
      </c>
      <c r="H82" t="str">
        <v>3.5L V6 24V PDI DOHC Twin Turbo</v>
      </c>
      <c r="I82" t="str">
        <v>10-Speed Automatic</v>
      </c>
      <c r="J82" t="str">
        <v>Magnetic Metallic</v>
      </c>
      <c r="K82" t="str">
        <v>Ebony</v>
      </c>
      <c r="L82" t="str">
        <v>None reported</v>
      </c>
      <c r="M82">
        <v>0</v>
      </c>
      <c r="N82">
        <v>0</v>
      </c>
      <c r="O82" t="str">
        <v>$55,329</v>
      </c>
      <c r="P82">
        <v>47582.94</v>
      </c>
      <c r="Q82">
        <v>55329</v>
      </c>
      <c r="R82" t="e">
        <v>#VALUE!</v>
      </c>
      <c r="S82" t="e">
        <v>#VALUE!</v>
      </c>
      <c r="T82">
        <v>0</v>
      </c>
    </row>
    <row r="83" spans="1:20" x14ac:dyDescent="0.25">
      <c r="A83" t="str">
        <v>Ford</v>
      </c>
      <c r="B83" t="str">
        <v>F-250 XLT</v>
      </c>
      <c r="C83">
        <v>2010</v>
      </c>
      <c r="D83">
        <v>84081.577640000003</v>
      </c>
      <c r="E83">
        <v>52246</v>
      </c>
      <c r="F83" t="str">
        <v>52,246 mi.</v>
      </c>
      <c r="G83" t="str">
        <v>Diesel</v>
      </c>
      <c r="H83" t="str">
        <v>6.4L V8 32V DDI OHV Twin Turbo Diesel</v>
      </c>
      <c r="I83" t="str">
        <v>6-Speed Manual</v>
      </c>
      <c r="J83" t="str">
        <v>Tan</v>
      </c>
      <c r="K83" t="str">
        <v>Medium Stone</v>
      </c>
      <c r="L83" t="str">
        <v>None reported</v>
      </c>
      <c r="M83">
        <v>0</v>
      </c>
      <c r="N83" t="str">
        <v>Yes</v>
      </c>
      <c r="O83" t="str">
        <v>$26,095</v>
      </c>
      <c r="P83">
        <v>22441.7</v>
      </c>
      <c r="Q83">
        <v>26095</v>
      </c>
      <c r="R83" t="e">
        <v>#VALUE!</v>
      </c>
      <c r="S83" t="e">
        <v>#VALUE!</v>
      </c>
      <c r="T83">
        <v>0</v>
      </c>
    </row>
    <row r="84" spans="1:20" x14ac:dyDescent="0.25">
      <c r="A84" t="str">
        <v>Ford</v>
      </c>
      <c r="B84" t="str">
        <v>Bronco Wildtrak Advanced</v>
      </c>
      <c r="C84">
        <v>2023</v>
      </c>
      <c r="D84">
        <v>3218.68</v>
      </c>
      <c r="E84">
        <v>2000</v>
      </c>
      <c r="F84" t="str">
        <v>2,000 mi.</v>
      </c>
      <c r="G84" t="str">
        <v>Gasoline</v>
      </c>
      <c r="H84" t="str">
        <v>315.0HP 2.7L V6 Cylinder Engine Gasoline Fuel</v>
      </c>
      <c r="I84" t="str">
        <v>A/T</v>
      </c>
      <c r="J84" t="str">
        <v>Black</v>
      </c>
      <c r="K84" t="str">
        <v>Black</v>
      </c>
      <c r="L84" t="str">
        <v>None reported</v>
      </c>
      <c r="M84">
        <v>0</v>
      </c>
      <c r="N84" t="str">
        <v>Yes</v>
      </c>
      <c r="O84" t="str">
        <v>$66,500</v>
      </c>
      <c r="P84">
        <v>57190</v>
      </c>
      <c r="Q84">
        <v>66500</v>
      </c>
      <c r="R84">
        <v>315</v>
      </c>
      <c r="S84">
        <v>2.7</v>
      </c>
      <c r="T84">
        <v>0</v>
      </c>
    </row>
    <row r="85" spans="1:20" x14ac:dyDescent="0.25">
      <c r="A85" t="str">
        <v>Ford</v>
      </c>
      <c r="B85" t="str">
        <v>Escape SE</v>
      </c>
      <c r="C85">
        <v>2015</v>
      </c>
      <c r="D85">
        <v>87478.894379999998</v>
      </c>
      <c r="E85">
        <v>54357</v>
      </c>
      <c r="F85" t="str">
        <v>54,357 mi.</v>
      </c>
      <c r="G85" t="str">
        <v>Gasoline</v>
      </c>
      <c r="H85" t="str">
        <v>173.0HP 1.6L 4 Cylinder Engine Gasoline Fuel</v>
      </c>
      <c r="I85" t="str">
        <v>6-Speed A/T</v>
      </c>
      <c r="J85" t="str">
        <v>White</v>
      </c>
      <c r="K85" t="str">
        <v>Gray</v>
      </c>
      <c r="L85" t="str">
        <v>None reported</v>
      </c>
      <c r="M85">
        <v>0</v>
      </c>
      <c r="N85" t="str">
        <v>Yes</v>
      </c>
      <c r="O85" t="str">
        <v>$16,250</v>
      </c>
      <c r="P85">
        <v>13975</v>
      </c>
      <c r="Q85">
        <v>16250</v>
      </c>
      <c r="R85">
        <v>173</v>
      </c>
      <c r="S85">
        <v>1.6</v>
      </c>
      <c r="T85">
        <v>0</v>
      </c>
    </row>
    <row r="86" spans="1:20" x14ac:dyDescent="0.25">
      <c r="A86" t="str">
        <v>Ford</v>
      </c>
      <c r="B86" t="str">
        <v>E350 Super Duty XLT</v>
      </c>
      <c r="C86">
        <v>2012</v>
      </c>
      <c r="D86">
        <v>262322.42</v>
      </c>
      <c r="E86">
        <v>163000</v>
      </c>
      <c r="F86" t="str">
        <v>163,000 mi.</v>
      </c>
      <c r="G86" t="str">
        <v>E85 Flex Fuel</v>
      </c>
      <c r="H86" t="str">
        <v>255.0HP 5.4L 8 Cylinder Engine Flex Fuel Capability</v>
      </c>
      <c r="I86" t="str">
        <v>A/T</v>
      </c>
      <c r="J86" t="str">
        <v>White</v>
      </c>
      <c r="K86" t="str">
        <v>Gray</v>
      </c>
      <c r="L86" t="str">
        <v>None reported</v>
      </c>
      <c r="M86">
        <v>0</v>
      </c>
      <c r="N86" t="str">
        <v>Yes</v>
      </c>
      <c r="O86" t="str">
        <v>$19,550</v>
      </c>
      <c r="P86">
        <v>16813</v>
      </c>
      <c r="Q86">
        <v>19550</v>
      </c>
      <c r="R86">
        <v>255</v>
      </c>
      <c r="S86">
        <v>5.4</v>
      </c>
      <c r="T86">
        <v>0</v>
      </c>
    </row>
    <row r="87" spans="1:20" x14ac:dyDescent="0.25">
      <c r="A87" t="str">
        <v>Ford</v>
      </c>
      <c r="B87" t="str">
        <v>Transit Connect XLT</v>
      </c>
      <c r="C87">
        <v>2010</v>
      </c>
      <c r="D87">
        <v>115872.48</v>
      </c>
      <c r="E87">
        <v>72000</v>
      </c>
      <c r="F87" t="str">
        <v>72,000 mi.</v>
      </c>
      <c r="G87" t="str">
        <v>Gasoline</v>
      </c>
      <c r="H87" t="str">
        <v>136.0HP 2.0L 4 Cylinder Engine Gasoline Fuel</v>
      </c>
      <c r="I87" t="str">
        <v>A/T</v>
      </c>
      <c r="J87" t="str">
        <v>White</v>
      </c>
      <c r="K87" t="str">
        <v>Gray</v>
      </c>
      <c r="L87" t="str">
        <v>At least 1 accident or damage reported</v>
      </c>
      <c r="M87">
        <v>1</v>
      </c>
      <c r="N87" t="str">
        <v>Yes</v>
      </c>
      <c r="O87" t="str">
        <v>$10,900</v>
      </c>
      <c r="P87">
        <v>9374</v>
      </c>
      <c r="Q87">
        <v>10900</v>
      </c>
      <c r="R87">
        <v>136</v>
      </c>
      <c r="S87">
        <v>2</v>
      </c>
      <c r="T87">
        <v>0</v>
      </c>
    </row>
    <row r="88" spans="1:20" x14ac:dyDescent="0.25">
      <c r="A88" t="str">
        <v>Ford</v>
      </c>
      <c r="B88" t="str">
        <v>F-150 XL</v>
      </c>
      <c r="C88">
        <v>2016</v>
      </c>
      <c r="D88">
        <v>172199.38</v>
      </c>
      <c r="E88">
        <v>107000</v>
      </c>
      <c r="F88" t="str">
        <v>107,000 mi.</v>
      </c>
      <c r="G88" t="str">
        <v>E85 Flex Fuel</v>
      </c>
      <c r="H88" t="str">
        <v>385.0HP 5.0L 8 Cylinder Engine Flex Fuel Capability</v>
      </c>
      <c r="I88" t="str">
        <v>6-Speed A/T</v>
      </c>
      <c r="J88" t="str">
        <v>White</v>
      </c>
      <c r="K88" t="str">
        <v>Gray</v>
      </c>
      <c r="L88" t="str">
        <v>At least 1 accident or damage reported</v>
      </c>
      <c r="M88">
        <v>1</v>
      </c>
      <c r="N88" t="str">
        <v>Yes</v>
      </c>
      <c r="O88" t="str">
        <v>$22,000</v>
      </c>
      <c r="P88">
        <v>18920</v>
      </c>
      <c r="Q88">
        <v>22000</v>
      </c>
      <c r="R88">
        <v>385</v>
      </c>
      <c r="S88">
        <v>5</v>
      </c>
      <c r="T88">
        <v>0</v>
      </c>
    </row>
    <row r="89" spans="1:20" x14ac:dyDescent="0.25">
      <c r="A89" t="str">
        <v>Ford</v>
      </c>
      <c r="B89" t="str">
        <v>F-250 Platinum</v>
      </c>
      <c r="C89">
        <v>2021</v>
      </c>
      <c r="D89">
        <v>78131.847659999999</v>
      </c>
      <c r="E89">
        <v>48549</v>
      </c>
      <c r="F89" t="str">
        <v>48,549 mi.</v>
      </c>
      <c r="G89" t="str">
        <v>Diesel</v>
      </c>
      <c r="H89" t="str">
        <v>6.7L V8 32V DDI OHV Turbo Diesel</v>
      </c>
      <c r="I89" t="str">
        <v>Automatic</v>
      </c>
      <c r="J89" t="str">
        <v>Antimatter Blue Metallic</v>
      </c>
      <c r="K89" t="str">
        <v>Black</v>
      </c>
      <c r="L89" t="str">
        <v>None reported</v>
      </c>
      <c r="M89">
        <v>0</v>
      </c>
      <c r="N89">
        <v>0</v>
      </c>
      <c r="O89" t="str">
        <v>$69,998</v>
      </c>
      <c r="P89">
        <v>60198.28</v>
      </c>
      <c r="Q89">
        <v>69998</v>
      </c>
      <c r="R89" t="e">
        <v>#VALUE!</v>
      </c>
      <c r="S89" t="e">
        <v>#VALUE!</v>
      </c>
      <c r="T89">
        <v>0</v>
      </c>
    </row>
    <row r="90" spans="1:20" x14ac:dyDescent="0.25">
      <c r="A90" t="str">
        <v>Ford</v>
      </c>
      <c r="B90" t="str">
        <v>Mustang Premium</v>
      </c>
      <c r="C90">
        <v>2007</v>
      </c>
      <c r="D90">
        <v>195744.02419999999</v>
      </c>
      <c r="E90">
        <v>121630</v>
      </c>
      <c r="F90" t="str">
        <v>121,630 mi.</v>
      </c>
      <c r="G90" t="str">
        <v>Gasoline</v>
      </c>
      <c r="H90" t="str">
        <v>210.0HP 4.0L V6 Cylinder Engine Gasoline Fuel</v>
      </c>
      <c r="I90" t="str">
        <v>A/T</v>
      </c>
      <c r="J90" t="str">
        <v>White</v>
      </c>
      <c r="K90" t="str">
        <v>Black</v>
      </c>
      <c r="L90" t="str">
        <v>None reported</v>
      </c>
      <c r="M90">
        <v>0</v>
      </c>
      <c r="N90" t="str">
        <v>Yes</v>
      </c>
      <c r="O90" t="str">
        <v>$9,450</v>
      </c>
      <c r="P90">
        <v>8127</v>
      </c>
      <c r="Q90">
        <v>9450</v>
      </c>
      <c r="R90">
        <v>210</v>
      </c>
      <c r="S90">
        <v>4</v>
      </c>
      <c r="T90">
        <v>0</v>
      </c>
    </row>
    <row r="91" spans="1:20" x14ac:dyDescent="0.25">
      <c r="A91" t="str">
        <v>Ford</v>
      </c>
      <c r="B91" t="str">
        <v>Expedition Max XLT</v>
      </c>
      <c r="C91">
        <v>2021</v>
      </c>
      <c r="D91">
        <v>135749.43833999999</v>
      </c>
      <c r="E91">
        <v>84351</v>
      </c>
      <c r="F91" t="str">
        <v>84,351 mi.</v>
      </c>
      <c r="G91" t="str">
        <v>Gasoline</v>
      </c>
      <c r="H91" t="str">
        <v>3.5L V6 24V PDI DOHC Twin Turbo</v>
      </c>
      <c r="I91" t="str">
        <v>10-Speed Automatic</v>
      </c>
      <c r="J91" t="str">
        <v>Blue</v>
      </c>
      <c r="K91" t="str">
        <v>Ebony</v>
      </c>
      <c r="L91" t="str">
        <v>None reported</v>
      </c>
      <c r="M91">
        <v>0</v>
      </c>
      <c r="N91" t="str">
        <v>Yes</v>
      </c>
      <c r="O91" t="str">
        <v>$42,691</v>
      </c>
      <c r="P91">
        <v>36714.26</v>
      </c>
      <c r="Q91">
        <v>42691</v>
      </c>
      <c r="R91" t="e">
        <v>#VALUE!</v>
      </c>
      <c r="S91" t="e">
        <v>#VALUE!</v>
      </c>
      <c r="T91">
        <v>0</v>
      </c>
    </row>
    <row r="92" spans="1:20" x14ac:dyDescent="0.25">
      <c r="A92" t="str">
        <v>Ford</v>
      </c>
      <c r="B92" t="str">
        <v>Mustang GT Premium</v>
      </c>
      <c r="C92">
        <v>2016</v>
      </c>
      <c r="D92">
        <v>41387.396780000003</v>
      </c>
      <c r="E92">
        <v>25717</v>
      </c>
      <c r="F92" t="str">
        <v>25,717 mi.</v>
      </c>
      <c r="G92" t="str">
        <v>Gasoline</v>
      </c>
      <c r="H92" t="str">
        <v>435.0HP 5.0L 8 Cylinder Engine Gasoline Fuel</v>
      </c>
      <c r="I92" t="str">
        <v>6-Speed M/T</v>
      </c>
      <c r="J92" t="str">
        <v>Black</v>
      </c>
      <c r="K92" t="str">
        <v>Black</v>
      </c>
      <c r="L92" t="str">
        <v>None reported</v>
      </c>
      <c r="M92">
        <v>0</v>
      </c>
      <c r="N92" t="str">
        <v>Yes</v>
      </c>
      <c r="O92" t="str">
        <v>$33,900</v>
      </c>
      <c r="P92">
        <v>29154</v>
      </c>
      <c r="Q92">
        <v>33900</v>
      </c>
      <c r="R92">
        <v>435</v>
      </c>
      <c r="S92">
        <v>5</v>
      </c>
      <c r="T92">
        <v>0</v>
      </c>
    </row>
    <row r="93" spans="1:20" x14ac:dyDescent="0.25">
      <c r="A93" t="str">
        <v>Ford</v>
      </c>
      <c r="B93" t="str">
        <v>Mustang GT Premium</v>
      </c>
      <c r="C93">
        <v>2021</v>
      </c>
      <c r="D93">
        <v>4828.0199999999995</v>
      </c>
      <c r="E93">
        <v>3000</v>
      </c>
      <c r="F93" t="str">
        <v>3,000 mi.</v>
      </c>
      <c r="G93" t="str">
        <v>Gasoline</v>
      </c>
      <c r="H93" t="str">
        <v>460.0HP 5.0L 8 Cylinder Engine Gasoline Fuel</v>
      </c>
      <c r="I93" t="str">
        <v>6-Speed M/T</v>
      </c>
      <c r="J93" t="str">
        <v>Red</v>
      </c>
      <c r="K93" t="str">
        <v>Black</v>
      </c>
      <c r="L93" t="str">
        <v>None reported</v>
      </c>
      <c r="M93">
        <v>0</v>
      </c>
      <c r="N93" t="str">
        <v>Yes</v>
      </c>
      <c r="O93" t="str">
        <v>$49,500</v>
      </c>
      <c r="P93">
        <v>42570</v>
      </c>
      <c r="Q93">
        <v>49500</v>
      </c>
      <c r="R93">
        <v>460</v>
      </c>
      <c r="S93">
        <v>5</v>
      </c>
      <c r="T93">
        <v>0</v>
      </c>
    </row>
    <row r="94" spans="1:20" x14ac:dyDescent="0.25">
      <c r="A94" t="str">
        <v>Ford</v>
      </c>
      <c r="B94" t="str">
        <v>Mustang V6</v>
      </c>
      <c r="C94">
        <v>2016</v>
      </c>
      <c r="D94">
        <v>140411.69631999999</v>
      </c>
      <c r="E94">
        <v>87248</v>
      </c>
      <c r="F94" t="str">
        <v>87,248 mi.</v>
      </c>
      <c r="G94" t="str">
        <v>Gasoline</v>
      </c>
      <c r="H94" t="str">
        <v>300.0HP 3.7L V6 Cylinder Engine Gasoline Fuel</v>
      </c>
      <c r="I94" t="str">
        <v>6-Speed A/T</v>
      </c>
      <c r="J94" t="str">
        <v>Black</v>
      </c>
      <c r="K94" t="str">
        <v>Black</v>
      </c>
      <c r="L94" t="str">
        <v>None reported</v>
      </c>
      <c r="M94">
        <v>0</v>
      </c>
      <c r="N94" t="str">
        <v>Yes</v>
      </c>
      <c r="O94" t="str">
        <v>$19,999</v>
      </c>
      <c r="P94">
        <v>17199.14</v>
      </c>
      <c r="Q94">
        <v>19999</v>
      </c>
      <c r="R94">
        <v>300</v>
      </c>
      <c r="S94">
        <v>3.7</v>
      </c>
      <c r="T94">
        <v>0</v>
      </c>
    </row>
    <row r="95" spans="1:20" x14ac:dyDescent="0.25">
      <c r="A95" t="str">
        <v>Ford</v>
      </c>
      <c r="B95" t="str">
        <v>Mustang Bullitt</v>
      </c>
      <c r="C95">
        <v>2019</v>
      </c>
      <c r="D95">
        <v>78052.990000000005</v>
      </c>
      <c r="E95">
        <v>48500</v>
      </c>
      <c r="F95" t="str">
        <v>48,500 mi.</v>
      </c>
      <c r="G95" t="str">
        <v>Gasoline</v>
      </c>
      <c r="H95" t="str">
        <v>480.0HP 5.0L 8 Cylinder Engine Gasoline Fuel</v>
      </c>
      <c r="I95" t="str">
        <v>6-Speed M/T</v>
      </c>
      <c r="J95" t="str">
        <v>Black</v>
      </c>
      <c r="K95" t="str">
        <v>Black</v>
      </c>
      <c r="L95" t="str">
        <v>At least 1 accident or damage reported</v>
      </c>
      <c r="M95">
        <v>1</v>
      </c>
      <c r="N95" t="str">
        <v>Yes</v>
      </c>
      <c r="O95" t="str">
        <v>$44,999</v>
      </c>
      <c r="P95">
        <v>38699.14</v>
      </c>
      <c r="Q95">
        <v>44999</v>
      </c>
      <c r="R95">
        <v>480</v>
      </c>
      <c r="S95">
        <v>5</v>
      </c>
      <c r="T95">
        <v>0</v>
      </c>
    </row>
    <row r="96" spans="1:20" x14ac:dyDescent="0.25">
      <c r="A96" t="str">
        <v>Ford</v>
      </c>
      <c r="B96" t="str">
        <v>Maverick Lariat</v>
      </c>
      <c r="C96">
        <v>2022</v>
      </c>
      <c r="D96">
        <v>22047.957999999999</v>
      </c>
      <c r="E96">
        <v>13700</v>
      </c>
      <c r="F96" t="str">
        <v>13,700 mi.</v>
      </c>
      <c r="G96" t="str">
        <v>Hybrid</v>
      </c>
      <c r="H96" t="str">
        <v>191.0HP 2.5L 4 Cylinder Engine Gas/Electric Hybrid</v>
      </c>
      <c r="I96" t="str">
        <v>CVT Transmission</v>
      </c>
      <c r="J96" t="str">
        <v>Blue</v>
      </c>
      <c r="K96" t="str">
        <v>Brown</v>
      </c>
      <c r="L96" t="str">
        <v>None reported</v>
      </c>
      <c r="M96">
        <v>0</v>
      </c>
      <c r="N96" t="str">
        <v>Yes</v>
      </c>
      <c r="O96" t="str">
        <v>$39,500</v>
      </c>
      <c r="P96">
        <v>33970</v>
      </c>
      <c r="Q96">
        <v>39500</v>
      </c>
      <c r="R96">
        <v>191</v>
      </c>
      <c r="S96">
        <v>2.5</v>
      </c>
      <c r="T96">
        <v>0</v>
      </c>
    </row>
    <row r="97" spans="1:20" x14ac:dyDescent="0.25">
      <c r="A97" t="str">
        <v>Ford</v>
      </c>
      <c r="B97" t="str">
        <v>Explorer XLT</v>
      </c>
      <c r="C97">
        <v>2017</v>
      </c>
      <c r="D97">
        <v>271978.46000000002</v>
      </c>
      <c r="E97">
        <v>169000</v>
      </c>
      <c r="F97" t="str">
        <v>169,000 mi.</v>
      </c>
      <c r="G97" t="str">
        <v>E85 Flex Fuel</v>
      </c>
      <c r="H97" t="str">
        <v>290.0HP 3.5L V6 Cylinder Engine Flex Fuel Capability</v>
      </c>
      <c r="I97" t="str">
        <v>A/T</v>
      </c>
      <c r="J97" t="str">
        <v>White</v>
      </c>
      <c r="K97" t="str">
        <v>Beige</v>
      </c>
      <c r="L97" t="str">
        <v>None reported</v>
      </c>
      <c r="M97">
        <v>0</v>
      </c>
      <c r="N97" t="str">
        <v>Yes</v>
      </c>
      <c r="O97" t="str">
        <v>$13,000</v>
      </c>
      <c r="P97">
        <v>11180</v>
      </c>
      <c r="Q97">
        <v>13000</v>
      </c>
      <c r="R97">
        <v>290</v>
      </c>
      <c r="S97">
        <v>3.5</v>
      </c>
      <c r="T97">
        <v>0</v>
      </c>
    </row>
    <row r="98" spans="1:20" x14ac:dyDescent="0.25">
      <c r="A98" t="str">
        <v>Ford</v>
      </c>
      <c r="B98" t="str">
        <v>Excursion Limited</v>
      </c>
      <c r="C98">
        <v>2003</v>
      </c>
      <c r="D98">
        <v>108710.917</v>
      </c>
      <c r="E98">
        <v>67550</v>
      </c>
      <c r="F98" t="str">
        <v>67,550 mi.</v>
      </c>
      <c r="G98" t="str">
        <v>Diesel</v>
      </c>
      <c r="H98" t="str">
        <v>325.0HP 6.0L 8 Cylinder Engine Diesel Fuel</v>
      </c>
      <c r="I98" t="str">
        <v>5-Speed A/T</v>
      </c>
      <c r="J98" t="str">
        <v>Gold</v>
      </c>
      <c r="K98" t="str">
        <v>Beige</v>
      </c>
      <c r="L98" t="str">
        <v>None reported</v>
      </c>
      <c r="M98">
        <v>0</v>
      </c>
      <c r="N98" t="str">
        <v>Yes</v>
      </c>
      <c r="O98" t="str">
        <v>$30,000</v>
      </c>
      <c r="P98">
        <v>25800</v>
      </c>
      <c r="Q98">
        <v>30000</v>
      </c>
      <c r="R98">
        <v>325</v>
      </c>
      <c r="S98">
        <v>6</v>
      </c>
      <c r="T98">
        <v>0</v>
      </c>
    </row>
    <row r="99" spans="1:20" x14ac:dyDescent="0.25">
      <c r="A99" t="str">
        <v>Ford</v>
      </c>
      <c r="B99" t="str">
        <v>Excursion Limited</v>
      </c>
      <c r="C99">
        <v>2004</v>
      </c>
      <c r="D99">
        <v>273587.8</v>
      </c>
      <c r="E99">
        <v>170000</v>
      </c>
      <c r="F99" t="str">
        <v>170,000 mi.</v>
      </c>
      <c r="G99" t="str">
        <v>Gasoline</v>
      </c>
      <c r="H99" t="str">
        <v>310.0HP 6.8L 10 Cylinder Engine Gasoline Fuel</v>
      </c>
      <c r="I99" t="str">
        <v>A/T</v>
      </c>
      <c r="J99" t="str">
        <v>Gold</v>
      </c>
      <c r="K99" t="str">
        <v>Gold</v>
      </c>
      <c r="L99" t="str">
        <v>None reported</v>
      </c>
      <c r="M99">
        <v>0</v>
      </c>
      <c r="N99" t="str">
        <v>Yes</v>
      </c>
      <c r="O99" t="str">
        <v>$8,500</v>
      </c>
      <c r="P99">
        <v>7310</v>
      </c>
      <c r="Q99">
        <v>8500</v>
      </c>
      <c r="R99">
        <v>310</v>
      </c>
      <c r="S99">
        <v>6.8</v>
      </c>
      <c r="T99">
        <v>0</v>
      </c>
    </row>
    <row r="100" spans="1:20" x14ac:dyDescent="0.25">
      <c r="A100" t="str">
        <v>Ford</v>
      </c>
      <c r="B100" t="str">
        <v>Bronco Base</v>
      </c>
      <c r="C100">
        <v>2022</v>
      </c>
      <c r="D100">
        <v>9977.9079999999994</v>
      </c>
      <c r="E100">
        <v>6200</v>
      </c>
      <c r="F100" t="str">
        <v>6,200 mi.</v>
      </c>
      <c r="G100" t="str">
        <v>Gasoline</v>
      </c>
      <c r="H100" t="str">
        <v>275.0HP 2.3L 4 Cylinder Engine Gasoline Fuel</v>
      </c>
      <c r="I100" t="str">
        <v>7-Speed M/T</v>
      </c>
      <c r="J100" t="str">
        <v>Black</v>
      </c>
      <c r="K100" t="str">
        <v>Black</v>
      </c>
      <c r="L100" t="str">
        <v>None reported</v>
      </c>
      <c r="M100">
        <v>0</v>
      </c>
      <c r="N100" t="str">
        <v>Yes</v>
      </c>
      <c r="O100" t="str">
        <v>$49,000</v>
      </c>
      <c r="P100">
        <v>42140</v>
      </c>
      <c r="Q100">
        <v>49000</v>
      </c>
      <c r="R100">
        <v>275</v>
      </c>
      <c r="S100">
        <v>2.2999999999999998</v>
      </c>
      <c r="T100">
        <v>0</v>
      </c>
    </row>
    <row r="101" spans="1:20" x14ac:dyDescent="0.25">
      <c r="A101" t="str">
        <v>Ford</v>
      </c>
      <c r="B101" t="str">
        <v>F-150 XLT</v>
      </c>
      <c r="C101">
        <v>2021</v>
      </c>
      <c r="D101">
        <v>83376.686719999998</v>
      </c>
      <c r="E101">
        <v>51808</v>
      </c>
      <c r="F101" t="str">
        <v>51,808 mi.</v>
      </c>
      <c r="G101" t="str">
        <v>Gasoline</v>
      </c>
      <c r="H101" t="str">
        <v>5.0L V8 32V PDI DOHC</v>
      </c>
      <c r="I101" t="str">
        <v>10-Speed Automatic</v>
      </c>
      <c r="J101" t="str">
        <v>Silver</v>
      </c>
      <c r="K101" t="str">
        <v>Black</v>
      </c>
      <c r="L101" t="str">
        <v>None reported</v>
      </c>
      <c r="M101">
        <v>0</v>
      </c>
      <c r="N101" t="str">
        <v>Yes</v>
      </c>
      <c r="O101" t="str">
        <v>$42,388</v>
      </c>
      <c r="P101">
        <v>36453.68</v>
      </c>
      <c r="Q101">
        <v>42388</v>
      </c>
      <c r="R101" t="e">
        <v>#VALUE!</v>
      </c>
      <c r="S101" t="e">
        <v>#VALUE!</v>
      </c>
      <c r="T101">
        <v>0</v>
      </c>
    </row>
    <row r="102" spans="1:20" x14ac:dyDescent="0.25">
      <c r="A102" t="str">
        <v>Ford</v>
      </c>
      <c r="B102" t="str">
        <v>Mustang GT Premium</v>
      </c>
      <c r="C102">
        <v>2011</v>
      </c>
      <c r="D102">
        <v>162543.34</v>
      </c>
      <c r="E102">
        <v>101000</v>
      </c>
      <c r="F102" t="str">
        <v>101,000 mi.</v>
      </c>
      <c r="G102" t="str">
        <v>Gasoline</v>
      </c>
      <c r="H102" t="str">
        <v>412.0HP 5.0L 8 Cylinder Engine Gasoline Fuel</v>
      </c>
      <c r="I102" t="str">
        <v>6-Speed M/T</v>
      </c>
      <c r="J102" t="str">
        <v>Red</v>
      </c>
      <c r="K102" t="str">
        <v>Black</v>
      </c>
      <c r="L102" t="str">
        <v>None reported</v>
      </c>
      <c r="M102">
        <v>0</v>
      </c>
      <c r="N102" t="str">
        <v>Yes</v>
      </c>
      <c r="O102" t="str">
        <v>$18,500</v>
      </c>
      <c r="P102">
        <v>15910</v>
      </c>
      <c r="Q102">
        <v>18500</v>
      </c>
      <c r="R102">
        <v>412</v>
      </c>
      <c r="S102">
        <v>5</v>
      </c>
      <c r="T102">
        <v>0</v>
      </c>
    </row>
    <row r="103" spans="1:20" x14ac:dyDescent="0.25">
      <c r="A103" t="str">
        <v>Ford</v>
      </c>
      <c r="B103" t="str">
        <v>Mustang V6 Premium</v>
      </c>
      <c r="C103">
        <v>2013</v>
      </c>
      <c r="D103">
        <v>100583.75</v>
      </c>
      <c r="E103">
        <v>62500</v>
      </c>
      <c r="F103" t="str">
        <v>62,500 mi.</v>
      </c>
      <c r="G103" t="str">
        <v>Gasoline</v>
      </c>
      <c r="H103" t="str">
        <v>305.0HP 3.7L V6 Cylinder Engine Gasoline Fuel</v>
      </c>
      <c r="I103" t="str">
        <v>6-Speed M/T</v>
      </c>
      <c r="J103" t="str">
        <v>Black</v>
      </c>
      <c r="K103" t="str">
        <v>Black</v>
      </c>
      <c r="L103" t="str">
        <v>None reported</v>
      </c>
      <c r="M103">
        <v>0</v>
      </c>
      <c r="N103" t="str">
        <v>Yes</v>
      </c>
      <c r="O103" t="str">
        <v>$16,000</v>
      </c>
      <c r="P103">
        <v>13760</v>
      </c>
      <c r="Q103">
        <v>16000</v>
      </c>
      <c r="R103">
        <v>305</v>
      </c>
      <c r="S103">
        <v>3.7</v>
      </c>
      <c r="T103">
        <v>0</v>
      </c>
    </row>
    <row r="104" spans="1:20" x14ac:dyDescent="0.25">
      <c r="A104" t="str">
        <v>Ford</v>
      </c>
      <c r="B104" t="str">
        <v>Expedition Platinum</v>
      </c>
      <c r="C104">
        <v>2019</v>
      </c>
      <c r="D104">
        <v>82559.141999999993</v>
      </c>
      <c r="E104">
        <v>51300</v>
      </c>
      <c r="F104" t="str">
        <v>51,300 mi.</v>
      </c>
      <c r="G104" t="str">
        <v>Gasoline</v>
      </c>
      <c r="H104" t="str">
        <v>3.5L V6 24V GDI DOHC Twin Turbo</v>
      </c>
      <c r="I104" t="str">
        <v>10-Speed Automatic</v>
      </c>
      <c r="J104" t="str">
        <v>White</v>
      </c>
      <c r="K104" t="str">
        <v>Platinum</v>
      </c>
      <c r="L104" t="str">
        <v>None reported</v>
      </c>
      <c r="M104">
        <v>0</v>
      </c>
      <c r="N104" t="str">
        <v>Yes</v>
      </c>
      <c r="O104" t="str">
        <v>$48,295</v>
      </c>
      <c r="P104">
        <v>41533.699999999997</v>
      </c>
      <c r="Q104">
        <v>48295</v>
      </c>
      <c r="R104" t="e">
        <v>#VALUE!</v>
      </c>
      <c r="S104" t="e">
        <v>#VALUE!</v>
      </c>
      <c r="T104">
        <v>0</v>
      </c>
    </row>
    <row r="105" spans="1:20" x14ac:dyDescent="0.25">
      <c r="A105" t="str">
        <v>Ford</v>
      </c>
      <c r="B105" t="str">
        <v>Bronco Outer Banks Advanced</v>
      </c>
      <c r="C105">
        <v>2023</v>
      </c>
      <c r="D105">
        <v>5471.7560000000003</v>
      </c>
      <c r="E105">
        <v>3400</v>
      </c>
      <c r="F105" t="str">
        <v>3,400 mi.</v>
      </c>
      <c r="G105" t="str">
        <v>Gasoline</v>
      </c>
      <c r="H105" t="str">
        <v>275.0HP 2.3L 4 Cylinder Engine Gasoline Fuel</v>
      </c>
      <c r="I105" t="str">
        <v>10-Speed A/T</v>
      </c>
      <c r="J105" t="str">
        <v>Gray</v>
      </c>
      <c r="K105" t="str">
        <v>Gray</v>
      </c>
      <c r="L105" t="str">
        <v>None reported</v>
      </c>
      <c r="M105">
        <v>0</v>
      </c>
      <c r="N105" t="str">
        <v>Yes</v>
      </c>
      <c r="O105" t="str">
        <v>$57,000</v>
      </c>
      <c r="P105">
        <v>49020</v>
      </c>
      <c r="Q105">
        <v>57000</v>
      </c>
      <c r="R105">
        <v>275</v>
      </c>
      <c r="S105">
        <v>2.2999999999999998</v>
      </c>
      <c r="T105">
        <v>0</v>
      </c>
    </row>
    <row r="106" spans="1:20" x14ac:dyDescent="0.25">
      <c r="A106" t="str">
        <v>Ford</v>
      </c>
      <c r="B106" t="str">
        <v>Bronco</v>
      </c>
      <c r="C106">
        <v>2021</v>
      </c>
      <c r="D106">
        <v>5787.1866399999999</v>
      </c>
      <c r="E106">
        <v>3596</v>
      </c>
      <c r="F106" t="str">
        <v>3,596 mi.</v>
      </c>
      <c r="G106" t="str">
        <v>Gasoline</v>
      </c>
      <c r="H106" t="str">
        <v>2.7L V6 24V PDI DOHC Twin Turbo</v>
      </c>
      <c r="I106" t="str">
        <v>10-Speed Automatic</v>
      </c>
      <c r="J106" t="str">
        <v>Blue</v>
      </c>
      <c r="K106" t="str">
        <v>Black Onyx</v>
      </c>
      <c r="L106" t="str">
        <v>None reported</v>
      </c>
      <c r="M106">
        <v>0</v>
      </c>
      <c r="N106">
        <v>0</v>
      </c>
      <c r="O106" t="str">
        <v>$56,900</v>
      </c>
      <c r="P106">
        <v>48934</v>
      </c>
      <c r="Q106">
        <v>56900</v>
      </c>
      <c r="R106" t="e">
        <v>#VALUE!</v>
      </c>
      <c r="S106" t="e">
        <v>#VALUE!</v>
      </c>
      <c r="T106">
        <v>0</v>
      </c>
    </row>
    <row r="107" spans="1:20" x14ac:dyDescent="0.25">
      <c r="A107" t="str">
        <v>Ford</v>
      </c>
      <c r="B107" t="str">
        <v>F-350 Lariat Super Duty Crew Cab</v>
      </c>
      <c r="C107">
        <v>2009</v>
      </c>
      <c r="D107">
        <v>209536.068</v>
      </c>
      <c r="E107">
        <v>130200</v>
      </c>
      <c r="F107" t="str">
        <v>130,200 mi.</v>
      </c>
      <c r="G107" t="str">
        <v>Diesel</v>
      </c>
      <c r="H107" t="str">
        <v>350.0HP 6.4L 8 Cylinder Engine Diesel Fuel</v>
      </c>
      <c r="I107" t="str">
        <v>5-Speed A/T</v>
      </c>
      <c r="J107" t="str">
        <v>White</v>
      </c>
      <c r="K107" t="str">
        <v>Beige</v>
      </c>
      <c r="L107" t="str">
        <v>None reported</v>
      </c>
      <c r="M107">
        <v>0</v>
      </c>
      <c r="N107" t="str">
        <v>Yes</v>
      </c>
      <c r="O107" t="str">
        <v>$28,900</v>
      </c>
      <c r="P107">
        <v>24854</v>
      </c>
      <c r="Q107">
        <v>28900</v>
      </c>
      <c r="R107">
        <v>350</v>
      </c>
      <c r="S107">
        <v>6.4</v>
      </c>
      <c r="T107">
        <v>0</v>
      </c>
    </row>
    <row r="108" spans="1:20" x14ac:dyDescent="0.25">
      <c r="A108" t="str">
        <v>Ford</v>
      </c>
      <c r="B108" t="str">
        <v>Focus RS Base</v>
      </c>
      <c r="C108">
        <v>2016</v>
      </c>
      <c r="D108">
        <v>23979.166000000001</v>
      </c>
      <c r="E108">
        <v>14900</v>
      </c>
      <c r="F108" t="str">
        <v>14,900 mi.</v>
      </c>
      <c r="G108" t="str">
        <v>Gasoline</v>
      </c>
      <c r="H108" t="str">
        <v>350.0HP 2.3L 4 Cylinder Engine Gasoline Fuel</v>
      </c>
      <c r="I108" t="str">
        <v>6-Speed M/T</v>
      </c>
      <c r="J108" t="str">
        <v>Blue</v>
      </c>
      <c r="K108" t="str">
        <v>Black</v>
      </c>
      <c r="L108" t="str">
        <v>None reported</v>
      </c>
      <c r="M108">
        <v>0</v>
      </c>
      <c r="N108" t="str">
        <v>Yes</v>
      </c>
      <c r="O108" t="str">
        <v>$39,000</v>
      </c>
      <c r="P108">
        <v>33540</v>
      </c>
      <c r="Q108">
        <v>39000</v>
      </c>
      <c r="R108">
        <v>350</v>
      </c>
      <c r="S108">
        <v>2.2999999999999998</v>
      </c>
      <c r="T108">
        <v>0</v>
      </c>
    </row>
    <row r="109" spans="1:20" x14ac:dyDescent="0.25">
      <c r="A109" t="str">
        <v>Ford</v>
      </c>
      <c r="B109" t="str">
        <v>Bronco Badlands Advanced</v>
      </c>
      <c r="C109">
        <v>2022</v>
      </c>
      <c r="D109">
        <v>6759.2280000000001</v>
      </c>
      <c r="E109">
        <v>4200</v>
      </c>
      <c r="F109" t="str">
        <v>4,200 mi.</v>
      </c>
      <c r="G109" t="str">
        <v>Gasoline</v>
      </c>
      <c r="H109" t="str">
        <v>315.0HP 2.7L V6 Cylinder Engine Gasoline Fuel</v>
      </c>
      <c r="I109" t="str">
        <v>10-Speed A/T</v>
      </c>
      <c r="J109" t="str">
        <v>Blue</v>
      </c>
      <c r="K109" t="str">
        <v>Black</v>
      </c>
      <c r="L109" t="str">
        <v>None reported</v>
      </c>
      <c r="M109">
        <v>0</v>
      </c>
      <c r="N109" t="str">
        <v>Yes</v>
      </c>
      <c r="O109" t="str">
        <v>$65,994</v>
      </c>
      <c r="P109">
        <v>56754.84</v>
      </c>
      <c r="Q109">
        <v>65994</v>
      </c>
      <c r="R109">
        <v>315</v>
      </c>
      <c r="S109">
        <v>2.7</v>
      </c>
      <c r="T109">
        <v>0</v>
      </c>
    </row>
    <row r="110" spans="1:20" x14ac:dyDescent="0.25">
      <c r="A110" t="str">
        <v>Ford</v>
      </c>
      <c r="B110" t="str">
        <v>Expedition Timberline</v>
      </c>
      <c r="C110">
        <v>2023</v>
      </c>
      <c r="D110">
        <v>14340.828740000001</v>
      </c>
      <c r="E110">
        <v>8911</v>
      </c>
      <c r="F110" t="str">
        <v>8,911 mi.</v>
      </c>
      <c r="G110" t="str">
        <v>Gasoline</v>
      </c>
      <c r="H110" t="str">
        <v>3.5L V6 24V PDI DOHC Twin Turbo</v>
      </c>
      <c r="I110" t="str">
        <v>10-Speed Automatic</v>
      </c>
      <c r="J110" t="str">
        <v>Dark Matter Metallic</v>
      </c>
      <c r="K110" t="str">
        <v>Black Onyx</v>
      </c>
      <c r="L110" t="str">
        <v>At least 1 accident or damage reported</v>
      </c>
      <c r="M110">
        <v>1</v>
      </c>
      <c r="N110" t="str">
        <v>Yes</v>
      </c>
      <c r="O110" t="str">
        <v>$77,430</v>
      </c>
      <c r="P110">
        <v>66589.8</v>
      </c>
      <c r="Q110">
        <v>77430</v>
      </c>
      <c r="R110" t="e">
        <v>#VALUE!</v>
      </c>
      <c r="S110" t="e">
        <v>#VALUE!</v>
      </c>
      <c r="T110">
        <v>0</v>
      </c>
    </row>
    <row r="111" spans="1:20" x14ac:dyDescent="0.25">
      <c r="A111" t="str">
        <v>Ford</v>
      </c>
      <c r="B111" t="str">
        <v>Mustang Premium</v>
      </c>
      <c r="C111">
        <v>2007</v>
      </c>
      <c r="D111">
        <v>202776.84</v>
      </c>
      <c r="E111">
        <v>126000</v>
      </c>
      <c r="F111" t="str">
        <v>126,000 mi.</v>
      </c>
      <c r="G111" t="str">
        <v>Gasoline</v>
      </c>
      <c r="H111" t="str">
        <v>210.0HP 4.0L V6 Cylinder Engine Gasoline Fuel</v>
      </c>
      <c r="I111" t="str">
        <v>A/T</v>
      </c>
      <c r="J111" t="str">
        <v>Red</v>
      </c>
      <c r="K111" t="str">
        <v>Black</v>
      </c>
      <c r="L111" t="str">
        <v>None reported</v>
      </c>
      <c r="M111">
        <v>0</v>
      </c>
      <c r="N111" t="str">
        <v>Yes</v>
      </c>
      <c r="O111" t="str">
        <v>$9,000</v>
      </c>
      <c r="P111">
        <v>7740</v>
      </c>
      <c r="Q111">
        <v>9000</v>
      </c>
      <c r="R111">
        <v>210</v>
      </c>
      <c r="S111">
        <v>4</v>
      </c>
      <c r="T111">
        <v>0</v>
      </c>
    </row>
    <row r="112" spans="1:20" x14ac:dyDescent="0.25">
      <c r="A112" t="str">
        <v>Ford</v>
      </c>
      <c r="B112" t="str">
        <v>F-150 Lightning XLT</v>
      </c>
      <c r="C112">
        <v>2023</v>
      </c>
      <c r="D112">
        <v>334.74272000000002</v>
      </c>
      <c r="E112">
        <v>208</v>
      </c>
      <c r="F112" t="str">
        <v>208 mi.</v>
      </c>
      <c r="G112">
        <v>0</v>
      </c>
      <c r="H112" t="str">
        <v>563.0HP Electric Motor Electric Fuel System</v>
      </c>
      <c r="I112" t="str">
        <v>A/T</v>
      </c>
      <c r="J112" t="str">
        <v>Gray</v>
      </c>
      <c r="K112" t="str">
        <v>Gold</v>
      </c>
      <c r="L112" t="str">
        <v>None reported</v>
      </c>
      <c r="M112">
        <v>0</v>
      </c>
      <c r="N112" t="str">
        <v>Yes</v>
      </c>
      <c r="O112" t="str">
        <v>$89,000</v>
      </c>
      <c r="P112">
        <v>76540</v>
      </c>
      <c r="Q112">
        <v>89000</v>
      </c>
      <c r="R112">
        <v>563</v>
      </c>
      <c r="S112" t="e">
        <v>#VALUE!</v>
      </c>
      <c r="T112">
        <v>0</v>
      </c>
    </row>
    <row r="113" spans="1:20" x14ac:dyDescent="0.25">
      <c r="A113" t="str">
        <v>Ford</v>
      </c>
      <c r="B113" t="str">
        <v>Excursion Limited</v>
      </c>
      <c r="C113">
        <v>2004</v>
      </c>
      <c r="D113">
        <v>122572.16241999999</v>
      </c>
      <c r="E113">
        <v>76163</v>
      </c>
      <c r="F113" t="str">
        <v>76,163 mi.</v>
      </c>
      <c r="G113" t="str">
        <v>Diesel</v>
      </c>
      <c r="H113" t="str">
        <v>325.0HP 6.0L 8 Cylinder Engine Diesel Fuel</v>
      </c>
      <c r="I113" t="str">
        <v>5-Speed A/T</v>
      </c>
      <c r="J113" t="str">
        <v>Gold</v>
      </c>
      <c r="K113" t="str">
        <v>Gold</v>
      </c>
      <c r="L113" t="str">
        <v>None reported</v>
      </c>
      <c r="M113">
        <v>0</v>
      </c>
      <c r="N113" t="str">
        <v>Yes</v>
      </c>
      <c r="O113" t="str">
        <v>$20,500</v>
      </c>
      <c r="P113">
        <v>17630</v>
      </c>
      <c r="Q113">
        <v>20500</v>
      </c>
      <c r="R113">
        <v>325</v>
      </c>
      <c r="S113">
        <v>6</v>
      </c>
      <c r="T113">
        <v>0</v>
      </c>
    </row>
    <row r="114" spans="1:20" x14ac:dyDescent="0.25">
      <c r="A114" t="str">
        <v>Ford</v>
      </c>
      <c r="B114" t="str">
        <v>Bronco Outer Banks Advanced</v>
      </c>
      <c r="C114">
        <v>2022</v>
      </c>
      <c r="D114">
        <v>19312.079999999998</v>
      </c>
      <c r="E114">
        <v>12000</v>
      </c>
      <c r="F114" t="str">
        <v>12,000 mi.</v>
      </c>
      <c r="G114" t="str">
        <v>Gasoline</v>
      </c>
      <c r="H114" t="str">
        <v>315.0HP 2.7L V6 Cylinder Engine Gasoline Fuel</v>
      </c>
      <c r="I114" t="str">
        <v>10-Speed A/T</v>
      </c>
      <c r="J114" t="str">
        <v>Gray</v>
      </c>
      <c r="K114" t="str">
        <v>Brown</v>
      </c>
      <c r="L114" t="str">
        <v>At least 1 accident or damage reported</v>
      </c>
      <c r="M114">
        <v>1</v>
      </c>
      <c r="N114" t="str">
        <v>Yes</v>
      </c>
      <c r="O114" t="str">
        <v>$65,999</v>
      </c>
      <c r="P114">
        <v>56759.14</v>
      </c>
      <c r="Q114">
        <v>65999</v>
      </c>
      <c r="R114">
        <v>315</v>
      </c>
      <c r="S114">
        <v>2.7</v>
      </c>
      <c r="T114">
        <v>0</v>
      </c>
    </row>
    <row r="115" spans="1:20" x14ac:dyDescent="0.25">
      <c r="A115" t="str">
        <v>Ford</v>
      </c>
      <c r="B115" t="str">
        <v>Shelby GT350 Base</v>
      </c>
      <c r="C115">
        <v>2019</v>
      </c>
      <c r="D115">
        <v>4506.152</v>
      </c>
      <c r="E115">
        <v>2800</v>
      </c>
      <c r="F115" t="str">
        <v>2,800 mi.</v>
      </c>
      <c r="G115" t="str">
        <v>Gasoline</v>
      </c>
      <c r="H115" t="str">
        <v>526.0HP 5.2L 8 Cylinder Engine Gasoline Fuel</v>
      </c>
      <c r="I115" t="str">
        <v>6-Speed M/T</v>
      </c>
      <c r="J115" t="str">
        <v>Black</v>
      </c>
      <c r="K115" t="str">
        <v>Black</v>
      </c>
      <c r="L115" t="str">
        <v>None reported</v>
      </c>
      <c r="M115">
        <v>0</v>
      </c>
      <c r="N115" t="str">
        <v>Yes</v>
      </c>
      <c r="O115" t="str">
        <v>$91,000</v>
      </c>
      <c r="P115">
        <v>78260</v>
      </c>
      <c r="Q115">
        <v>91000</v>
      </c>
      <c r="R115">
        <v>526</v>
      </c>
      <c r="S115">
        <v>5.2</v>
      </c>
      <c r="T115">
        <v>0</v>
      </c>
    </row>
    <row r="116" spans="1:20" x14ac:dyDescent="0.25">
      <c r="A116" t="str">
        <v>Ford</v>
      </c>
      <c r="B116" t="str">
        <v>F-250 XLT</v>
      </c>
      <c r="C116">
        <v>2022</v>
      </c>
      <c r="D116">
        <v>58409.38596</v>
      </c>
      <c r="E116">
        <v>36294</v>
      </c>
      <c r="F116" t="str">
        <v>36,294 mi.</v>
      </c>
      <c r="G116" t="str">
        <v>Diesel</v>
      </c>
      <c r="H116" t="str">
        <v>6.7L V8 32V DDI OHV Turbo Diesel</v>
      </c>
      <c r="I116" t="str">
        <v>Automatic</v>
      </c>
      <c r="J116" t="str">
        <v>Oxford White</v>
      </c>
      <c r="K116" t="str">
        <v>Medium Earth Gray</v>
      </c>
      <c r="L116">
        <v>0</v>
      </c>
      <c r="M116">
        <v>0</v>
      </c>
      <c r="N116">
        <v>0</v>
      </c>
      <c r="O116" t="str">
        <v>$77,535</v>
      </c>
      <c r="P116">
        <v>66680.100000000006</v>
      </c>
      <c r="Q116">
        <v>77535</v>
      </c>
      <c r="R116" t="e">
        <v>#VALUE!</v>
      </c>
      <c r="S116" t="e">
        <v>#VALUE!</v>
      </c>
      <c r="T116">
        <v>0</v>
      </c>
    </row>
    <row r="117" spans="1:20" x14ac:dyDescent="0.25">
      <c r="A117" t="str">
        <v>Ford</v>
      </c>
      <c r="B117" t="str">
        <v>Transit-350 Base</v>
      </c>
      <c r="C117">
        <v>2019</v>
      </c>
      <c r="D117">
        <v>152324.03099999999</v>
      </c>
      <c r="E117">
        <v>94650</v>
      </c>
      <c r="F117" t="str">
        <v>94,650 mi.</v>
      </c>
      <c r="G117" t="str">
        <v>Gasoline</v>
      </c>
      <c r="H117" t="str">
        <v>275.0HP 3.7L V6 Cylinder Engine Gasoline Fuel</v>
      </c>
      <c r="I117" t="str">
        <v>6-Speed A/T</v>
      </c>
      <c r="J117" t="str">
        <v>White</v>
      </c>
      <c r="K117" t="str">
        <v>â€“</v>
      </c>
      <c r="L117" t="str">
        <v>None reported</v>
      </c>
      <c r="M117">
        <v>0</v>
      </c>
      <c r="N117" t="str">
        <v>Yes</v>
      </c>
      <c r="O117" t="str">
        <v>$37,000</v>
      </c>
      <c r="P117">
        <v>31820</v>
      </c>
      <c r="Q117">
        <v>37000</v>
      </c>
      <c r="R117">
        <v>275</v>
      </c>
      <c r="S117">
        <v>3.7</v>
      </c>
      <c r="T117">
        <v>0</v>
      </c>
    </row>
    <row r="118" spans="1:20" x14ac:dyDescent="0.25">
      <c r="A118" t="str">
        <v>Ford</v>
      </c>
      <c r="B118" t="str">
        <v>Expedition XLT</v>
      </c>
      <c r="C118">
        <v>2022</v>
      </c>
      <c r="D118">
        <v>35677.458460000002</v>
      </c>
      <c r="E118">
        <v>22169</v>
      </c>
      <c r="F118" t="str">
        <v>22,169 mi.</v>
      </c>
      <c r="G118" t="str">
        <v>Gasoline</v>
      </c>
      <c r="H118" t="str">
        <v>3.5L V6 24V PDI DOHC Twin Turbo</v>
      </c>
      <c r="I118" t="str">
        <v>10-Speed Automatic</v>
      </c>
      <c r="J118" t="str">
        <v>Black</v>
      </c>
      <c r="K118" t="str">
        <v>Sandstone</v>
      </c>
      <c r="L118" t="str">
        <v>None reported</v>
      </c>
      <c r="M118">
        <v>0</v>
      </c>
      <c r="N118" t="str">
        <v>Yes</v>
      </c>
      <c r="O118" t="str">
        <v>$57,352</v>
      </c>
      <c r="P118">
        <v>49322.720000000001</v>
      </c>
      <c r="Q118">
        <v>57352</v>
      </c>
      <c r="R118" t="e">
        <v>#VALUE!</v>
      </c>
      <c r="S118" t="e">
        <v>#VALUE!</v>
      </c>
      <c r="T118">
        <v>0</v>
      </c>
    </row>
    <row r="119" spans="1:20" x14ac:dyDescent="0.25">
      <c r="A119" t="str">
        <v>Ford</v>
      </c>
      <c r="B119" t="str">
        <v>F-150 XLT</v>
      </c>
      <c r="C119">
        <v>2018</v>
      </c>
      <c r="D119">
        <v>116504.95062</v>
      </c>
      <c r="E119">
        <v>72393</v>
      </c>
      <c r="F119" t="str">
        <v>72,393 mi.</v>
      </c>
      <c r="G119" t="str">
        <v>Gasoline</v>
      </c>
      <c r="H119" t="str">
        <v>325.0HP 2.7L V6 Cylinder Engine Gasoline Fuel</v>
      </c>
      <c r="I119" t="str">
        <v>10-Speed A/T</v>
      </c>
      <c r="J119" t="str">
        <v>Black</v>
      </c>
      <c r="K119" t="str">
        <v>Black</v>
      </c>
      <c r="L119" t="str">
        <v>None reported</v>
      </c>
      <c r="M119">
        <v>0</v>
      </c>
      <c r="N119" t="str">
        <v>Yes</v>
      </c>
      <c r="O119" t="str">
        <v>$35,000</v>
      </c>
      <c r="P119">
        <v>30100</v>
      </c>
      <c r="Q119">
        <v>35000</v>
      </c>
      <c r="R119">
        <v>325</v>
      </c>
      <c r="S119">
        <v>2.7</v>
      </c>
      <c r="T119">
        <v>0</v>
      </c>
    </row>
    <row r="120" spans="1:20" x14ac:dyDescent="0.25">
      <c r="A120" t="str">
        <v>Ford</v>
      </c>
      <c r="B120" t="str">
        <v>Mustang GT Premium</v>
      </c>
      <c r="C120">
        <v>2016</v>
      </c>
      <c r="D120">
        <v>65290.923799999997</v>
      </c>
      <c r="E120">
        <v>40570</v>
      </c>
      <c r="F120" t="str">
        <v>40,570 mi.</v>
      </c>
      <c r="G120" t="str">
        <v>Gasoline</v>
      </c>
      <c r="H120" t="str">
        <v>435.0HP 5.0L 8 Cylinder Engine Gasoline Fuel</v>
      </c>
      <c r="I120" t="str">
        <v>6-Speed M/T</v>
      </c>
      <c r="J120" t="str">
        <v>Gray</v>
      </c>
      <c r="K120" t="str">
        <v>Black</v>
      </c>
      <c r="L120" t="str">
        <v>At least 1 accident or damage reported</v>
      </c>
      <c r="M120">
        <v>1</v>
      </c>
      <c r="N120" t="str">
        <v>Yes</v>
      </c>
      <c r="O120" t="str">
        <v>$30,490</v>
      </c>
      <c r="P120">
        <v>26221.399999999998</v>
      </c>
      <c r="Q120">
        <v>30490</v>
      </c>
      <c r="R120">
        <v>435</v>
      </c>
      <c r="S120">
        <v>5</v>
      </c>
      <c r="T120">
        <v>0</v>
      </c>
    </row>
    <row r="121" spans="1:20" x14ac:dyDescent="0.25">
      <c r="A121" t="str">
        <v>Ford</v>
      </c>
      <c r="B121" t="str">
        <v>Bronco Big Bend Advanced</v>
      </c>
      <c r="C121">
        <v>2023</v>
      </c>
      <c r="D121">
        <v>19312.079999999998</v>
      </c>
      <c r="E121">
        <v>12000</v>
      </c>
      <c r="F121" t="str">
        <v>12,000 mi.</v>
      </c>
      <c r="G121" t="str">
        <v>Gasoline</v>
      </c>
      <c r="H121" t="str">
        <v>275.0HP 2.3L 4 Cylinder Engine Gasoline Fuel</v>
      </c>
      <c r="I121" t="str">
        <v>10-Speed A/T</v>
      </c>
      <c r="J121" t="str">
        <v>Black</v>
      </c>
      <c r="K121" t="str">
        <v>â€“</v>
      </c>
      <c r="L121" t="str">
        <v>None reported</v>
      </c>
      <c r="M121">
        <v>0</v>
      </c>
      <c r="N121" t="str">
        <v>Yes</v>
      </c>
      <c r="O121" t="str">
        <v>$54,000</v>
      </c>
      <c r="P121">
        <v>46440</v>
      </c>
      <c r="Q121">
        <v>54000</v>
      </c>
      <c r="R121">
        <v>275</v>
      </c>
      <c r="S121">
        <v>2.2999999999999998</v>
      </c>
      <c r="T121">
        <v>0</v>
      </c>
    </row>
    <row r="122" spans="1:20" x14ac:dyDescent="0.25">
      <c r="A122" t="str">
        <v>Ford</v>
      </c>
      <c r="B122" t="str">
        <v>Expedition Timberline</v>
      </c>
      <c r="C122">
        <v>2022</v>
      </c>
      <c r="D122">
        <v>48764.611340000003</v>
      </c>
      <c r="E122">
        <v>30301</v>
      </c>
      <c r="F122" t="str">
        <v>30,301 mi.</v>
      </c>
      <c r="G122" t="str">
        <v>Gasoline</v>
      </c>
      <c r="H122" t="str">
        <v>3.5L V6 24V PDI DOHC Twin Turbo</v>
      </c>
      <c r="I122" t="str">
        <v>10-Speed Automatic</v>
      </c>
      <c r="J122" t="str">
        <v>Dark Matter Metallic</v>
      </c>
      <c r="K122" t="str">
        <v>Deep Cypress</v>
      </c>
      <c r="L122" t="str">
        <v>None reported</v>
      </c>
      <c r="M122">
        <v>0</v>
      </c>
      <c r="N122" t="str">
        <v>Yes</v>
      </c>
      <c r="O122" t="str">
        <v>$68,420</v>
      </c>
      <c r="P122">
        <v>58841.2</v>
      </c>
      <c r="Q122">
        <v>68420</v>
      </c>
      <c r="R122" t="e">
        <v>#VALUE!</v>
      </c>
      <c r="S122" t="e">
        <v>#VALUE!</v>
      </c>
      <c r="T122">
        <v>0</v>
      </c>
    </row>
    <row r="123" spans="1:20" x14ac:dyDescent="0.25">
      <c r="A123" t="str">
        <v>Ford</v>
      </c>
      <c r="B123" t="str">
        <v>Escape XLT</v>
      </c>
      <c r="C123">
        <v>2007</v>
      </c>
      <c r="D123">
        <v>214525.022</v>
      </c>
      <c r="E123">
        <v>133300</v>
      </c>
      <c r="F123" t="str">
        <v>133,300 mi.</v>
      </c>
      <c r="G123" t="str">
        <v>Gasoline</v>
      </c>
      <c r="H123" t="str">
        <v>153.0HP 2.3L 4 Cylinder Engine Gasoline Fuel</v>
      </c>
      <c r="I123" t="str">
        <v>4-Speed A/T</v>
      </c>
      <c r="J123" t="str">
        <v>Silver</v>
      </c>
      <c r="K123" t="str">
        <v>Silver</v>
      </c>
      <c r="L123" t="str">
        <v>None reported</v>
      </c>
      <c r="M123">
        <v>0</v>
      </c>
      <c r="N123" t="str">
        <v>Yes</v>
      </c>
      <c r="O123" t="str">
        <v>$3,000</v>
      </c>
      <c r="P123">
        <v>2580</v>
      </c>
      <c r="Q123">
        <v>3000</v>
      </c>
      <c r="R123">
        <v>153</v>
      </c>
      <c r="S123">
        <v>2.2999999999999998</v>
      </c>
      <c r="T123">
        <v>0</v>
      </c>
    </row>
    <row r="124" spans="1:20" x14ac:dyDescent="0.25">
      <c r="A124" t="str">
        <v>Ford</v>
      </c>
      <c r="B124" t="str">
        <v>Mustang EcoBoost Premium</v>
      </c>
      <c r="C124">
        <v>2018</v>
      </c>
      <c r="D124">
        <v>54717.56</v>
      </c>
      <c r="E124">
        <v>34000</v>
      </c>
      <c r="F124" t="str">
        <v>34,000 mi.</v>
      </c>
      <c r="G124" t="str">
        <v>â€“</v>
      </c>
      <c r="H124" t="str">
        <v>â€“</v>
      </c>
      <c r="I124" t="str">
        <v>A/T</v>
      </c>
      <c r="J124" t="str">
        <v>Blue</v>
      </c>
      <c r="K124" t="str">
        <v>Gray</v>
      </c>
      <c r="L124" t="str">
        <v>At least 1 accident or damage reported</v>
      </c>
      <c r="M124">
        <v>1</v>
      </c>
      <c r="N124" t="str">
        <v>Yes</v>
      </c>
      <c r="O124" t="str">
        <v>$25,000</v>
      </c>
      <c r="P124">
        <v>21500</v>
      </c>
      <c r="Q124">
        <v>25000</v>
      </c>
      <c r="R124" t="e">
        <v>#VALUE!</v>
      </c>
      <c r="S124" t="e">
        <v>#VALUE!</v>
      </c>
      <c r="T124">
        <v>0</v>
      </c>
    </row>
    <row r="125" spans="1:20" x14ac:dyDescent="0.25">
      <c r="A125" t="str">
        <v>Ford</v>
      </c>
      <c r="B125" t="str">
        <v>Expedition Platinum</v>
      </c>
      <c r="C125">
        <v>2021</v>
      </c>
      <c r="D125">
        <v>83527.964680000005</v>
      </c>
      <c r="E125">
        <v>51902</v>
      </c>
      <c r="F125" t="str">
        <v>51,902 mi.</v>
      </c>
      <c r="G125" t="str">
        <v>Gasoline</v>
      </c>
      <c r="H125" t="str">
        <v>3.5L V6 24V PDI DOHC Twin Turbo</v>
      </c>
      <c r="I125" t="str">
        <v>10-Speed Automatic</v>
      </c>
      <c r="J125" t="str">
        <v>Red</v>
      </c>
      <c r="K125" t="str">
        <v>Ceramic</v>
      </c>
      <c r="L125" t="str">
        <v>None reported</v>
      </c>
      <c r="M125">
        <v>0</v>
      </c>
      <c r="N125" t="str">
        <v>Yes</v>
      </c>
      <c r="O125" t="str">
        <v>$57,480</v>
      </c>
      <c r="P125">
        <v>49432.799999999996</v>
      </c>
      <c r="Q125">
        <v>57480</v>
      </c>
      <c r="R125" t="e">
        <v>#VALUE!</v>
      </c>
      <c r="S125" t="e">
        <v>#VALUE!</v>
      </c>
      <c r="T125">
        <v>0</v>
      </c>
    </row>
    <row r="126" spans="1:20" x14ac:dyDescent="0.25">
      <c r="A126" t="str">
        <v>Ford</v>
      </c>
      <c r="B126" t="str">
        <v>Mustang Mach-E GT</v>
      </c>
      <c r="C126">
        <v>2022</v>
      </c>
      <c r="D126">
        <v>12329.15374</v>
      </c>
      <c r="E126">
        <v>7661</v>
      </c>
      <c r="F126" t="str">
        <v>7,661 mi.</v>
      </c>
      <c r="G126">
        <v>0</v>
      </c>
      <c r="H126" t="str">
        <v>Electric</v>
      </c>
      <c r="I126" t="str">
        <v>1-Speed Automatic</v>
      </c>
      <c r="J126" t="str">
        <v>Star White</v>
      </c>
      <c r="K126" t="str">
        <v>Black Onyx</v>
      </c>
      <c r="L126" t="str">
        <v>None reported</v>
      </c>
      <c r="M126">
        <v>0</v>
      </c>
      <c r="N126">
        <v>0</v>
      </c>
      <c r="O126" t="str">
        <v>$49,599</v>
      </c>
      <c r="P126">
        <v>42655.14</v>
      </c>
      <c r="Q126">
        <v>49599</v>
      </c>
      <c r="R126" t="e">
        <v>#VALUE!</v>
      </c>
      <c r="S126" t="e">
        <v>#VALUE!</v>
      </c>
      <c r="T126">
        <v>0</v>
      </c>
    </row>
    <row r="127" spans="1:20" x14ac:dyDescent="0.25">
      <c r="A127" t="str">
        <v>Ford</v>
      </c>
      <c r="B127" t="str">
        <v>F-150 Raptor</v>
      </c>
      <c r="C127">
        <v>2021</v>
      </c>
      <c r="D127">
        <v>53039.018380000001</v>
      </c>
      <c r="E127">
        <v>32957</v>
      </c>
      <c r="F127" t="str">
        <v>32,957 mi.</v>
      </c>
      <c r="G127" t="str">
        <v>Gasoline</v>
      </c>
      <c r="H127" t="str">
        <v>3.5L V6 24V PDI DOHC Twin Turbo</v>
      </c>
      <c r="I127" t="str">
        <v>10-Speed Automatic</v>
      </c>
      <c r="J127" t="str">
        <v>Oxford White</v>
      </c>
      <c r="K127" t="str">
        <v>Black</v>
      </c>
      <c r="L127" t="str">
        <v>None reported</v>
      </c>
      <c r="M127">
        <v>0</v>
      </c>
      <c r="N127">
        <v>0</v>
      </c>
      <c r="O127" t="str">
        <v>$77,900</v>
      </c>
      <c r="P127">
        <v>66994</v>
      </c>
      <c r="Q127">
        <v>77900</v>
      </c>
      <c r="R127" t="e">
        <v>#VALUE!</v>
      </c>
      <c r="S127" t="e">
        <v>#VALUE!</v>
      </c>
      <c r="T127">
        <v>0</v>
      </c>
    </row>
    <row r="128" spans="1:20" x14ac:dyDescent="0.25">
      <c r="A128" t="str">
        <v>Ford</v>
      </c>
      <c r="B128" t="str">
        <v>F-250 Lariat</v>
      </c>
      <c r="C128">
        <v>2017</v>
      </c>
      <c r="D128">
        <v>205995.51999999999</v>
      </c>
      <c r="E128">
        <v>128000</v>
      </c>
      <c r="F128" t="str">
        <v>128,000 mi.</v>
      </c>
      <c r="G128" t="str">
        <v>Diesel</v>
      </c>
      <c r="H128" t="str">
        <v>440.0HP 6.7L 8 Cylinder Engine Diesel Fuel</v>
      </c>
      <c r="I128" t="str">
        <v>6-Speed A/T</v>
      </c>
      <c r="J128" t="str">
        <v>Gray</v>
      </c>
      <c r="K128" t="str">
        <v>Black</v>
      </c>
      <c r="L128" t="str">
        <v>None reported</v>
      </c>
      <c r="M128">
        <v>0</v>
      </c>
      <c r="N128" t="str">
        <v>Yes</v>
      </c>
      <c r="O128" t="str">
        <v>$50,000</v>
      </c>
      <c r="P128">
        <v>43000</v>
      </c>
      <c r="Q128">
        <v>50000</v>
      </c>
      <c r="R128">
        <v>440</v>
      </c>
      <c r="S128">
        <v>6.7</v>
      </c>
      <c r="T128">
        <v>0</v>
      </c>
    </row>
    <row r="129" spans="1:20" x14ac:dyDescent="0.25">
      <c r="A129" t="str">
        <v>Ford</v>
      </c>
      <c r="B129" t="str">
        <v>F-250 Lariat</v>
      </c>
      <c r="C129">
        <v>2017</v>
      </c>
      <c r="D129">
        <v>116078.47551999999</v>
      </c>
      <c r="E129">
        <v>72128</v>
      </c>
      <c r="F129" t="str">
        <v>72,128 mi.</v>
      </c>
      <c r="G129" t="str">
        <v>E85 Flex Fuel</v>
      </c>
      <c r="H129" t="str">
        <v>6.2L V8 16V MPFI SOHC Flexible Fuel</v>
      </c>
      <c r="I129" t="str">
        <v>6-Speed Automatic</v>
      </c>
      <c r="J129" t="str">
        <v>White</v>
      </c>
      <c r="K129" t="str">
        <v>Camel</v>
      </c>
      <c r="L129">
        <v>0</v>
      </c>
      <c r="M129">
        <v>0</v>
      </c>
      <c r="N129">
        <v>0</v>
      </c>
      <c r="O129" t="str">
        <v>$45,985</v>
      </c>
      <c r="P129">
        <v>39547.1</v>
      </c>
      <c r="Q129">
        <v>45985</v>
      </c>
      <c r="R129" t="e">
        <v>#VALUE!</v>
      </c>
      <c r="S129" t="e">
        <v>#VALUE!</v>
      </c>
      <c r="T129">
        <v>0</v>
      </c>
    </row>
    <row r="130" spans="1:20" x14ac:dyDescent="0.25">
      <c r="A130" t="str">
        <v>Ford</v>
      </c>
      <c r="B130" t="str">
        <v>F-150 Raptor</v>
      </c>
      <c r="C130">
        <v>2022</v>
      </c>
      <c r="D130">
        <v>28084.592339999999</v>
      </c>
      <c r="E130">
        <v>17451</v>
      </c>
      <c r="F130" t="str">
        <v>17,451 mi.</v>
      </c>
      <c r="G130" t="str">
        <v>Gasoline</v>
      </c>
      <c r="H130" t="str">
        <v>3.5L V6 24V PDI DOHC Twin Turbo</v>
      </c>
      <c r="I130" t="str">
        <v>10-Speed Automatic</v>
      </c>
      <c r="J130" t="str">
        <v>Oxford White</v>
      </c>
      <c r="K130" t="str">
        <v>Rhapsody Blue</v>
      </c>
      <c r="L130" t="str">
        <v>None reported</v>
      </c>
      <c r="M130">
        <v>0</v>
      </c>
      <c r="N130">
        <v>0</v>
      </c>
      <c r="O130" t="str">
        <v>$77,900</v>
      </c>
      <c r="P130">
        <v>66994</v>
      </c>
      <c r="Q130">
        <v>77900</v>
      </c>
      <c r="R130" t="e">
        <v>#VALUE!</v>
      </c>
      <c r="S130" t="e">
        <v>#VALUE!</v>
      </c>
      <c r="T130">
        <v>0</v>
      </c>
    </row>
    <row r="131" spans="1:20" x14ac:dyDescent="0.25">
      <c r="A131" t="str">
        <v>Ford</v>
      </c>
      <c r="B131" t="str">
        <v>Bronco Sport Outer Banks</v>
      </c>
      <c r="C131">
        <v>2021</v>
      </c>
      <c r="D131">
        <v>45230.500699999997</v>
      </c>
      <c r="E131">
        <v>28105</v>
      </c>
      <c r="F131" t="str">
        <v>28,105 mi.</v>
      </c>
      <c r="G131" t="str">
        <v>Gasoline</v>
      </c>
      <c r="H131" t="str">
        <v>1.5L I3 12V PDI DOHC Turbo</v>
      </c>
      <c r="I131" t="str">
        <v>8-Speed Automatic</v>
      </c>
      <c r="J131" t="str">
        <v>Kodiak Brown Metallic</v>
      </c>
      <c r="K131" t="str">
        <v>Ebony</v>
      </c>
      <c r="L131">
        <v>0</v>
      </c>
      <c r="M131">
        <v>0</v>
      </c>
      <c r="N131">
        <v>0</v>
      </c>
      <c r="O131" t="str">
        <v>$32,455</v>
      </c>
      <c r="P131">
        <v>27911.3</v>
      </c>
      <c r="Q131">
        <v>32455</v>
      </c>
      <c r="R131" t="e">
        <v>#VALUE!</v>
      </c>
      <c r="S131" t="e">
        <v>#VALUE!</v>
      </c>
      <c r="T131">
        <v>0</v>
      </c>
    </row>
    <row r="132" spans="1:20" x14ac:dyDescent="0.25">
      <c r="A132" t="str">
        <v>Ford</v>
      </c>
      <c r="B132" t="str">
        <v>F-150 Limited</v>
      </c>
      <c r="C132">
        <v>2019</v>
      </c>
      <c r="D132">
        <v>68763.879520000002</v>
      </c>
      <c r="E132">
        <v>42728</v>
      </c>
      <c r="F132" t="str">
        <v>42,728 mi.</v>
      </c>
      <c r="G132" t="str">
        <v>Gasoline</v>
      </c>
      <c r="H132" t="str">
        <v>450.0HP 3.5L V6 Cylinder Engine Gasoline Fuel</v>
      </c>
      <c r="I132" t="str">
        <v>Transmission w/Dual Shift Mode</v>
      </c>
      <c r="J132" t="str">
        <v>Black</v>
      </c>
      <c r="K132" t="str">
        <v>Brown</v>
      </c>
      <c r="L132" t="str">
        <v>None reported</v>
      </c>
      <c r="M132">
        <v>0</v>
      </c>
      <c r="N132" t="str">
        <v>Yes</v>
      </c>
      <c r="O132" t="str">
        <v>$45,950</v>
      </c>
      <c r="P132">
        <v>39517</v>
      </c>
      <c r="Q132">
        <v>45950</v>
      </c>
      <c r="R132">
        <v>450</v>
      </c>
      <c r="S132">
        <v>3.5</v>
      </c>
      <c r="T132">
        <v>0</v>
      </c>
    </row>
    <row r="133" spans="1:20" x14ac:dyDescent="0.25">
      <c r="A133" t="str">
        <v>Ford</v>
      </c>
      <c r="B133" t="str">
        <v>Focus SE</v>
      </c>
      <c r="C133">
        <v>2014</v>
      </c>
      <c r="D133">
        <v>96735.818060000005</v>
      </c>
      <c r="E133">
        <v>60109</v>
      </c>
      <c r="F133" t="str">
        <v>60,109 mi.</v>
      </c>
      <c r="G133" t="str">
        <v>E85 Flex Fuel</v>
      </c>
      <c r="H133" t="str">
        <v>160.0HP 2.0L 4 Cylinder Engine Flex Fuel Capability</v>
      </c>
      <c r="I133" t="str">
        <v>6-Speed A/T</v>
      </c>
      <c r="J133" t="str">
        <v>Gray</v>
      </c>
      <c r="K133" t="str">
        <v>Black</v>
      </c>
      <c r="L133" t="str">
        <v>None reported</v>
      </c>
      <c r="M133">
        <v>0</v>
      </c>
      <c r="N133" t="str">
        <v>Yes</v>
      </c>
      <c r="O133" t="str">
        <v>$9,499</v>
      </c>
      <c r="P133">
        <v>8169.14</v>
      </c>
      <c r="Q133">
        <v>9499</v>
      </c>
      <c r="R133">
        <v>160</v>
      </c>
      <c r="S133">
        <v>2</v>
      </c>
      <c r="T133">
        <v>0</v>
      </c>
    </row>
    <row r="134" spans="1:20" x14ac:dyDescent="0.25">
      <c r="A134" t="str">
        <v>Ford</v>
      </c>
      <c r="B134" t="str">
        <v>F-150 Raptor</v>
      </c>
      <c r="C134">
        <v>2021</v>
      </c>
      <c r="D134">
        <v>45479.948400000001</v>
      </c>
      <c r="E134">
        <v>28260</v>
      </c>
      <c r="F134" t="str">
        <v>28,260 mi.</v>
      </c>
      <c r="G134" t="str">
        <v>Gasoline</v>
      </c>
      <c r="H134" t="str">
        <v>450.0HP 3.5L V6 Cylinder Engine Gasoline Fuel</v>
      </c>
      <c r="I134" t="str">
        <v>10-Speed A/T</v>
      </c>
      <c r="J134" t="str">
        <v>Blue</v>
      </c>
      <c r="K134" t="str">
        <v>Blue</v>
      </c>
      <c r="L134" t="str">
        <v>None reported</v>
      </c>
      <c r="M134">
        <v>0</v>
      </c>
      <c r="N134" t="str">
        <v>Yes</v>
      </c>
      <c r="O134" t="str">
        <v>$72,950</v>
      </c>
      <c r="P134">
        <v>62737</v>
      </c>
      <c r="Q134">
        <v>72950</v>
      </c>
      <c r="R134">
        <v>450</v>
      </c>
      <c r="S134">
        <v>3.5</v>
      </c>
      <c r="T134">
        <v>0</v>
      </c>
    </row>
    <row r="135" spans="1:20" x14ac:dyDescent="0.25">
      <c r="A135" t="str">
        <v>Ford</v>
      </c>
      <c r="B135" t="str">
        <v>Excursion Limited</v>
      </c>
      <c r="C135">
        <v>2001</v>
      </c>
      <c r="D135">
        <v>384632.26</v>
      </c>
      <c r="E135">
        <v>239000</v>
      </c>
      <c r="F135" t="str">
        <v>239,000 mi.</v>
      </c>
      <c r="G135" t="str">
        <v>Gasoline</v>
      </c>
      <c r="H135" t="str">
        <v>310.0HP 6.8L 10 Cylinder Engine Gasoline Fuel</v>
      </c>
      <c r="I135" t="str">
        <v>A/T</v>
      </c>
      <c r="J135" t="str">
        <v>White</v>
      </c>
      <c r="K135" t="str">
        <v>â€“</v>
      </c>
      <c r="L135" t="str">
        <v>None reported</v>
      </c>
      <c r="M135">
        <v>0</v>
      </c>
      <c r="N135" t="str">
        <v>Yes</v>
      </c>
      <c r="O135" t="str">
        <v>$8,000</v>
      </c>
      <c r="P135">
        <v>6880</v>
      </c>
      <c r="Q135">
        <v>8000</v>
      </c>
      <c r="R135">
        <v>310</v>
      </c>
      <c r="S135">
        <v>6.8</v>
      </c>
      <c r="T135">
        <v>0</v>
      </c>
    </row>
    <row r="136" spans="1:20" x14ac:dyDescent="0.25">
      <c r="A136" t="str">
        <v>Ford</v>
      </c>
      <c r="B136" t="str">
        <v>Bronco Outer Banks</v>
      </c>
      <c r="C136">
        <v>2021</v>
      </c>
      <c r="D136">
        <v>31526.970600000001</v>
      </c>
      <c r="E136">
        <v>19590</v>
      </c>
      <c r="F136" t="str">
        <v>19,590 mi.</v>
      </c>
      <c r="G136" t="str">
        <v>Gasoline</v>
      </c>
      <c r="H136" t="str">
        <v>315.0HP 2.7L V6 Cylinder Engine Gasoline Fuel</v>
      </c>
      <c r="I136" t="str">
        <v>10-Speed A/T</v>
      </c>
      <c r="J136" t="str">
        <v>Blue</v>
      </c>
      <c r="K136" t="str">
        <v>Gray</v>
      </c>
      <c r="L136" t="str">
        <v>None reported</v>
      </c>
      <c r="M136">
        <v>0</v>
      </c>
      <c r="N136" t="str">
        <v>Yes</v>
      </c>
      <c r="O136" t="str">
        <v>$54,999</v>
      </c>
      <c r="P136">
        <v>47299.14</v>
      </c>
      <c r="Q136">
        <v>54999</v>
      </c>
      <c r="R136">
        <v>315</v>
      </c>
      <c r="S136">
        <v>2.7</v>
      </c>
      <c r="T136">
        <v>0</v>
      </c>
    </row>
    <row r="137" spans="1:20" x14ac:dyDescent="0.25">
      <c r="A137" t="str">
        <v>Ford</v>
      </c>
      <c r="B137" t="str">
        <v>F-150 XLT</v>
      </c>
      <c r="C137">
        <v>2021</v>
      </c>
      <c r="D137">
        <v>124091.37938</v>
      </c>
      <c r="E137">
        <v>77107</v>
      </c>
      <c r="F137" t="str">
        <v>77,107 mi.</v>
      </c>
      <c r="G137" t="str">
        <v>Gasoline</v>
      </c>
      <c r="H137" t="str">
        <v>3.5L V6 24V PDI DOHC Twin Turbo</v>
      </c>
      <c r="I137" t="str">
        <v>10-Speed Automatic</v>
      </c>
      <c r="J137" t="str">
        <v>Agate Black Metallic</v>
      </c>
      <c r="K137" t="str">
        <v>Black</v>
      </c>
      <c r="L137">
        <v>0</v>
      </c>
      <c r="M137">
        <v>0</v>
      </c>
      <c r="N137">
        <v>0</v>
      </c>
      <c r="O137" t="str">
        <v>$39,995</v>
      </c>
      <c r="P137">
        <v>34395.699999999997</v>
      </c>
      <c r="Q137">
        <v>39995</v>
      </c>
      <c r="R137" t="e">
        <v>#VALUE!</v>
      </c>
      <c r="S137" t="e">
        <v>#VALUE!</v>
      </c>
      <c r="T137">
        <v>0</v>
      </c>
    </row>
    <row r="138" spans="1:20" x14ac:dyDescent="0.25">
      <c r="A138" t="str">
        <v>Ford</v>
      </c>
      <c r="B138" t="str">
        <v>Thunderbird Deluxe</v>
      </c>
      <c r="C138">
        <v>2004</v>
      </c>
      <c r="D138">
        <v>128159.79089999999</v>
      </c>
      <c r="E138">
        <v>79635</v>
      </c>
      <c r="F138" t="str">
        <v>79,635 mi.</v>
      </c>
      <c r="G138" t="str">
        <v>Gasoline</v>
      </c>
      <c r="H138" t="str">
        <v>280.0HP 3.9L 8 Cylinder Engine Gasoline Fuel</v>
      </c>
      <c r="I138" t="str">
        <v>A/T</v>
      </c>
      <c r="J138" t="str">
        <v>Gray</v>
      </c>
      <c r="K138" t="str">
        <v>Black</v>
      </c>
      <c r="L138" t="str">
        <v>None reported</v>
      </c>
      <c r="M138">
        <v>0</v>
      </c>
      <c r="N138" t="str">
        <v>Yes</v>
      </c>
      <c r="O138" t="str">
        <v>$13,500</v>
      </c>
      <c r="P138">
        <v>11610</v>
      </c>
      <c r="Q138">
        <v>13500</v>
      </c>
      <c r="R138">
        <v>280</v>
      </c>
      <c r="S138">
        <v>3.9</v>
      </c>
      <c r="T138">
        <v>0</v>
      </c>
    </row>
    <row r="139" spans="1:20" x14ac:dyDescent="0.25">
      <c r="A139" t="str">
        <v>Ford</v>
      </c>
      <c r="B139" t="str">
        <v>F-150 XLT</v>
      </c>
      <c r="C139">
        <v>2018</v>
      </c>
      <c r="D139">
        <v>108871.851</v>
      </c>
      <c r="E139">
        <v>67650</v>
      </c>
      <c r="F139" t="str">
        <v>67,650 mi.</v>
      </c>
      <c r="G139" t="str">
        <v>Gasoline</v>
      </c>
      <c r="H139" t="str">
        <v>375.0HP 3.5L V6 Cylinder Engine Gasoline Fuel</v>
      </c>
      <c r="I139" t="str">
        <v>A/T</v>
      </c>
      <c r="J139" t="str">
        <v>Blue</v>
      </c>
      <c r="K139" t="str">
        <v>Gray</v>
      </c>
      <c r="L139" t="str">
        <v>None reported</v>
      </c>
      <c r="M139">
        <v>0</v>
      </c>
      <c r="N139" t="str">
        <v>Yes</v>
      </c>
      <c r="O139" t="str">
        <v>$30,000</v>
      </c>
      <c r="P139">
        <v>25800</v>
      </c>
      <c r="Q139">
        <v>30000</v>
      </c>
      <c r="R139">
        <v>375</v>
      </c>
      <c r="S139">
        <v>3.5</v>
      </c>
      <c r="T139">
        <v>0</v>
      </c>
    </row>
    <row r="140" spans="1:20" x14ac:dyDescent="0.25">
      <c r="A140" t="str">
        <v>Ford</v>
      </c>
      <c r="B140" t="str">
        <v>Transit Connect XLT</v>
      </c>
      <c r="C140">
        <v>2010</v>
      </c>
      <c r="D140">
        <v>273269.15068000002</v>
      </c>
      <c r="E140">
        <v>169802</v>
      </c>
      <c r="F140" t="str">
        <v>169,802 mi.</v>
      </c>
      <c r="G140" t="str">
        <v>Gasoline</v>
      </c>
      <c r="H140" t="str">
        <v>2.0L I4 16V MPFI DOHC</v>
      </c>
      <c r="I140" t="str">
        <v>4-Speed Automatic</v>
      </c>
      <c r="J140" t="str">
        <v>Frozen White</v>
      </c>
      <c r="K140" t="str">
        <v>Dark Gray</v>
      </c>
      <c r="L140" t="str">
        <v>None reported</v>
      </c>
      <c r="M140">
        <v>0</v>
      </c>
      <c r="N140" t="str">
        <v>Yes</v>
      </c>
      <c r="O140" t="str">
        <v>$9,985</v>
      </c>
      <c r="P140">
        <v>8587.1</v>
      </c>
      <c r="Q140">
        <v>9985</v>
      </c>
      <c r="R140" t="e">
        <v>#VALUE!</v>
      </c>
      <c r="S140" t="e">
        <v>#VALUE!</v>
      </c>
      <c r="T140">
        <v>0</v>
      </c>
    </row>
    <row r="141" spans="1:20" x14ac:dyDescent="0.25">
      <c r="A141" t="str">
        <v>Ford</v>
      </c>
      <c r="B141" t="str">
        <v>Fusion Hybrid SE</v>
      </c>
      <c r="C141">
        <v>2019</v>
      </c>
      <c r="D141">
        <v>103853.92888000001</v>
      </c>
      <c r="E141">
        <v>64532</v>
      </c>
      <c r="F141" t="str">
        <v>64,532 mi.</v>
      </c>
      <c r="G141" t="str">
        <v>Hybrid</v>
      </c>
      <c r="H141" t="str">
        <v>188.0HP 2.0L 4 Cylinder Engine Gas/Electric Hybrid</v>
      </c>
      <c r="I141" t="str">
        <v>A/T</v>
      </c>
      <c r="J141" t="str">
        <v>Silver</v>
      </c>
      <c r="K141" t="str">
        <v>Gray</v>
      </c>
      <c r="L141" t="str">
        <v>At least 1 accident or damage reported</v>
      </c>
      <c r="M141">
        <v>1</v>
      </c>
      <c r="N141" t="str">
        <v>Yes</v>
      </c>
      <c r="O141" t="str">
        <v>$19,395</v>
      </c>
      <c r="P141">
        <v>16679.7</v>
      </c>
      <c r="Q141">
        <v>19395</v>
      </c>
      <c r="R141">
        <v>188</v>
      </c>
      <c r="S141">
        <v>2</v>
      </c>
      <c r="T141">
        <v>0</v>
      </c>
    </row>
    <row r="142" spans="1:20" x14ac:dyDescent="0.25">
      <c r="A142" t="str">
        <v>Ford</v>
      </c>
      <c r="B142" t="str">
        <v>Excursion XLT 4WD</v>
      </c>
      <c r="C142">
        <v>2000</v>
      </c>
      <c r="D142">
        <v>329914.7</v>
      </c>
      <c r="E142">
        <v>205000</v>
      </c>
      <c r="F142" t="str">
        <v>205,000 mi.</v>
      </c>
      <c r="G142" t="str">
        <v>Gasoline</v>
      </c>
      <c r="H142" t="str">
        <v>310.0HP 6.8L 10 Cylinder Engine Gasoline Fuel</v>
      </c>
      <c r="I142" t="str">
        <v>A/T</v>
      </c>
      <c r="J142" t="str">
        <v>Black</v>
      </c>
      <c r="K142" t="str">
        <v>Gray</v>
      </c>
      <c r="L142" t="str">
        <v>At least 1 accident or damage reported</v>
      </c>
      <c r="M142">
        <v>1</v>
      </c>
      <c r="N142" t="str">
        <v>Yes</v>
      </c>
      <c r="O142" t="str">
        <v>$9,950</v>
      </c>
      <c r="P142">
        <v>8557</v>
      </c>
      <c r="Q142">
        <v>9950</v>
      </c>
      <c r="R142">
        <v>310</v>
      </c>
      <c r="S142">
        <v>6.8</v>
      </c>
      <c r="T142">
        <v>0</v>
      </c>
    </row>
    <row r="143" spans="1:20" x14ac:dyDescent="0.25">
      <c r="A143" t="str">
        <v>Ford</v>
      </c>
      <c r="B143" t="str">
        <v>Expedition EL Limited</v>
      </c>
      <c r="C143">
        <v>2017</v>
      </c>
      <c r="D143">
        <v>167371.35999999999</v>
      </c>
      <c r="E143">
        <v>104000</v>
      </c>
      <c r="F143" t="str">
        <v>104,000 mi.</v>
      </c>
      <c r="G143" t="str">
        <v>Gasoline</v>
      </c>
      <c r="H143" t="str">
        <v>365.0HP 3.5L V6 Cylinder Engine Gasoline Fuel</v>
      </c>
      <c r="I143" t="str">
        <v>A/T</v>
      </c>
      <c r="J143" t="str">
        <v>Black</v>
      </c>
      <c r="K143" t="str">
        <v>Black</v>
      </c>
      <c r="L143" t="str">
        <v>At least 1 accident or damage reported</v>
      </c>
      <c r="M143">
        <v>1</v>
      </c>
      <c r="N143" t="str">
        <v>Yes</v>
      </c>
      <c r="O143" t="str">
        <v>$19,995</v>
      </c>
      <c r="P143">
        <v>17195.7</v>
      </c>
      <c r="Q143">
        <v>19995</v>
      </c>
      <c r="R143">
        <v>365</v>
      </c>
      <c r="S143">
        <v>3.5</v>
      </c>
      <c r="T143">
        <v>0</v>
      </c>
    </row>
    <row r="144" spans="1:20" x14ac:dyDescent="0.25">
      <c r="A144" t="str">
        <v>Ford</v>
      </c>
      <c r="B144" t="str">
        <v>Bronco Sport Base</v>
      </c>
      <c r="C144">
        <v>2022</v>
      </c>
      <c r="D144">
        <v>22313.499100000001</v>
      </c>
      <c r="E144">
        <v>13865</v>
      </c>
      <c r="F144" t="str">
        <v>13,865 mi.</v>
      </c>
      <c r="G144" t="str">
        <v>Gasoline</v>
      </c>
      <c r="H144" t="str">
        <v>1.5L I3 12V PDI DOHC Turbo</v>
      </c>
      <c r="I144" t="str">
        <v>8-Speed Automatic</v>
      </c>
      <c r="J144" t="str">
        <v>Shadow Black</v>
      </c>
      <c r="K144" t="str">
        <v>Ebony</v>
      </c>
      <c r="L144" t="str">
        <v>None reported</v>
      </c>
      <c r="M144">
        <v>0</v>
      </c>
      <c r="N144" t="str">
        <v>Yes</v>
      </c>
      <c r="O144" t="str">
        <v>$29,182</v>
      </c>
      <c r="P144">
        <v>25096.52</v>
      </c>
      <c r="Q144">
        <v>29182</v>
      </c>
      <c r="R144" t="e">
        <v>#VALUE!</v>
      </c>
      <c r="S144" t="e">
        <v>#VALUE!</v>
      </c>
      <c r="T144">
        <v>0</v>
      </c>
    </row>
    <row r="145" spans="1:20" x14ac:dyDescent="0.25">
      <c r="A145" t="str">
        <v>Ford</v>
      </c>
      <c r="B145" t="str">
        <v>Expedition Max Limited</v>
      </c>
      <c r="C145">
        <v>2018</v>
      </c>
      <c r="D145">
        <v>73350.498519999994</v>
      </c>
      <c r="E145">
        <v>45578</v>
      </c>
      <c r="F145" t="str">
        <v>45,578 mi.</v>
      </c>
      <c r="G145" t="str">
        <v>Gasoline</v>
      </c>
      <c r="H145" t="str">
        <v>375.0HP 3.5L V6 Cylinder Engine Gasoline Fuel</v>
      </c>
      <c r="I145" t="str">
        <v>10-Speed A/T</v>
      </c>
      <c r="J145" t="str">
        <v>White</v>
      </c>
      <c r="K145" t="str">
        <v>â€“</v>
      </c>
      <c r="L145" t="str">
        <v>None reported</v>
      </c>
      <c r="M145">
        <v>0</v>
      </c>
      <c r="N145" t="str">
        <v>Yes</v>
      </c>
      <c r="O145" t="str">
        <v>$45,023</v>
      </c>
      <c r="P145">
        <v>38719.78</v>
      </c>
      <c r="Q145">
        <v>45023</v>
      </c>
      <c r="R145">
        <v>375</v>
      </c>
      <c r="S145">
        <v>3.5</v>
      </c>
      <c r="T145">
        <v>0</v>
      </c>
    </row>
    <row r="146" spans="1:20" x14ac:dyDescent="0.25">
      <c r="A146" t="str">
        <v>Ford</v>
      </c>
      <c r="B146" t="str">
        <v>Bronco Outer Banks</v>
      </c>
      <c r="C146">
        <v>2023</v>
      </c>
      <c r="D146">
        <v>26554.11</v>
      </c>
      <c r="E146">
        <v>16500</v>
      </c>
      <c r="F146" t="str">
        <v>16,500 mi.</v>
      </c>
      <c r="G146" t="str">
        <v>Gasoline</v>
      </c>
      <c r="H146" t="str">
        <v>275.0HP 2.3L 4 Cylinder Engine Gasoline Fuel</v>
      </c>
      <c r="I146" t="str">
        <v>A/T</v>
      </c>
      <c r="J146" t="str">
        <v>Blue</v>
      </c>
      <c r="K146" t="str">
        <v>Gray</v>
      </c>
      <c r="L146" t="str">
        <v>None reported</v>
      </c>
      <c r="M146">
        <v>0</v>
      </c>
      <c r="N146" t="str">
        <v>Yes</v>
      </c>
      <c r="O146" t="str">
        <v>$54,000</v>
      </c>
      <c r="P146">
        <v>46440</v>
      </c>
      <c r="Q146">
        <v>54000</v>
      </c>
      <c r="R146">
        <v>275</v>
      </c>
      <c r="S146">
        <v>2.2999999999999998</v>
      </c>
      <c r="T146">
        <v>0</v>
      </c>
    </row>
    <row r="147" spans="1:20" x14ac:dyDescent="0.25">
      <c r="A147" t="str">
        <v>Ford</v>
      </c>
      <c r="B147" t="str">
        <v>Shelby GT350 Base</v>
      </c>
      <c r="C147">
        <v>2018</v>
      </c>
      <c r="D147">
        <v>29796.930100000001</v>
      </c>
      <c r="E147">
        <v>18515</v>
      </c>
      <c r="F147" t="str">
        <v>18,515 mi.</v>
      </c>
      <c r="G147" t="str">
        <v>Gasoline</v>
      </c>
      <c r="H147" t="str">
        <v>526.0HP 5.2L 8 Cylinder Engine Gasoline Fuel</v>
      </c>
      <c r="I147" t="str">
        <v>6-Speed M/T</v>
      </c>
      <c r="J147" t="str">
        <v>White</v>
      </c>
      <c r="K147" t="str">
        <v>Black</v>
      </c>
      <c r="L147" t="str">
        <v>At least 1 accident or damage reported</v>
      </c>
      <c r="M147">
        <v>1</v>
      </c>
      <c r="N147" t="str">
        <v>Yes</v>
      </c>
      <c r="O147" t="str">
        <v>$60,867</v>
      </c>
      <c r="P147">
        <v>52345.62</v>
      </c>
      <c r="Q147">
        <v>60867</v>
      </c>
      <c r="R147">
        <v>526</v>
      </c>
      <c r="S147">
        <v>5.2</v>
      </c>
      <c r="T147">
        <v>0</v>
      </c>
    </row>
    <row r="148" spans="1:20" x14ac:dyDescent="0.25">
      <c r="A148" t="str">
        <v>Ford</v>
      </c>
      <c r="B148" t="str">
        <v>F-250 Lariat</v>
      </c>
      <c r="C148">
        <v>2019</v>
      </c>
      <c r="D148">
        <v>136793.9</v>
      </c>
      <c r="E148">
        <v>85000</v>
      </c>
      <c r="F148" t="str">
        <v>85,000 mi.</v>
      </c>
      <c r="G148" t="str">
        <v>Diesel</v>
      </c>
      <c r="H148" t="str">
        <v>450.0HP 6.7L 8 Cylinder Engine Diesel Fuel</v>
      </c>
      <c r="I148" t="str">
        <v>6-Speed A/T</v>
      </c>
      <c r="J148" t="str">
        <v>Black</v>
      </c>
      <c r="K148" t="str">
        <v>Black</v>
      </c>
      <c r="L148" t="str">
        <v>At least 1 accident or damage reported</v>
      </c>
      <c r="M148">
        <v>1</v>
      </c>
      <c r="N148" t="str">
        <v>Yes</v>
      </c>
      <c r="O148" t="str">
        <v>$52,500</v>
      </c>
      <c r="P148">
        <v>45150</v>
      </c>
      <c r="Q148">
        <v>52500</v>
      </c>
      <c r="R148">
        <v>450</v>
      </c>
      <c r="S148">
        <v>6.7</v>
      </c>
      <c r="T148">
        <v>0</v>
      </c>
    </row>
    <row r="149" spans="1:20" x14ac:dyDescent="0.25">
      <c r="A149" t="str">
        <v>Ford</v>
      </c>
      <c r="B149" t="str">
        <v>F-350 Platinum</v>
      </c>
      <c r="C149">
        <v>2019</v>
      </c>
      <c r="D149">
        <v>111374.3747</v>
      </c>
      <c r="E149">
        <v>69205</v>
      </c>
      <c r="F149" t="str">
        <v>69,205 mi.</v>
      </c>
      <c r="G149" t="str">
        <v>Diesel</v>
      </c>
      <c r="H149" t="str">
        <v>450.0HP 6.7L 8 Cylinder Engine Diesel Fuel</v>
      </c>
      <c r="I149" t="str">
        <v>Transmission w/Dual Shift Mode</v>
      </c>
      <c r="J149" t="str">
        <v>White</v>
      </c>
      <c r="K149" t="str">
        <v>Black</v>
      </c>
      <c r="L149" t="str">
        <v>None reported</v>
      </c>
      <c r="M149">
        <v>0</v>
      </c>
      <c r="N149" t="str">
        <v>Yes</v>
      </c>
      <c r="O149" t="str">
        <v>$73,500</v>
      </c>
      <c r="P149">
        <v>63210</v>
      </c>
      <c r="Q149">
        <v>73500</v>
      </c>
      <c r="R149">
        <v>450</v>
      </c>
      <c r="S149">
        <v>6.7</v>
      </c>
      <c r="T149">
        <v>0</v>
      </c>
    </row>
    <row r="150" spans="1:20" x14ac:dyDescent="0.25">
      <c r="A150" t="str">
        <v>Ford</v>
      </c>
      <c r="B150" t="str">
        <v>F-150 XLT</v>
      </c>
      <c r="C150">
        <v>2020</v>
      </c>
      <c r="D150">
        <v>148059.28</v>
      </c>
      <c r="E150">
        <v>92000</v>
      </c>
      <c r="F150" t="str">
        <v>92,000 mi.</v>
      </c>
      <c r="G150" t="str">
        <v>Gasoline</v>
      </c>
      <c r="H150" t="str">
        <v>375.0HP 3.5L V6 Cylinder Engine Gasoline Fuel</v>
      </c>
      <c r="I150" t="str">
        <v>10-Speed A/T</v>
      </c>
      <c r="J150" t="str">
        <v>Gray</v>
      </c>
      <c r="K150" t="str">
        <v>Black</v>
      </c>
      <c r="L150" t="str">
        <v>None reported</v>
      </c>
      <c r="M150">
        <v>0</v>
      </c>
      <c r="N150" t="str">
        <v>Yes</v>
      </c>
      <c r="O150" t="str">
        <v>$29,999</v>
      </c>
      <c r="P150">
        <v>25799.14</v>
      </c>
      <c r="Q150">
        <v>29999</v>
      </c>
      <c r="R150">
        <v>375</v>
      </c>
      <c r="S150">
        <v>3.5</v>
      </c>
      <c r="T150">
        <v>0</v>
      </c>
    </row>
    <row r="151" spans="1:20" x14ac:dyDescent="0.25">
      <c r="A151" t="str">
        <v>Ford</v>
      </c>
      <c r="B151" t="str">
        <v>Mustang V6</v>
      </c>
      <c r="C151">
        <v>2016</v>
      </c>
      <c r="D151">
        <v>86904.36</v>
      </c>
      <c r="E151">
        <v>54000</v>
      </c>
      <c r="F151" t="str">
        <v>54,000 mi.</v>
      </c>
      <c r="G151" t="str">
        <v>Gasoline</v>
      </c>
      <c r="H151" t="str">
        <v>300.0HP 3.7L V6 Cylinder Engine Gasoline Fuel</v>
      </c>
      <c r="I151" t="str">
        <v>6-Speed A/T</v>
      </c>
      <c r="J151" t="str">
        <v>White</v>
      </c>
      <c r="K151" t="str">
        <v>Black</v>
      </c>
      <c r="L151" t="str">
        <v>None reported</v>
      </c>
      <c r="M151">
        <v>0</v>
      </c>
      <c r="N151" t="str">
        <v>Yes</v>
      </c>
      <c r="O151" t="str">
        <v>$23,999</v>
      </c>
      <c r="P151">
        <v>20639.14</v>
      </c>
      <c r="Q151">
        <v>23999</v>
      </c>
      <c r="R151">
        <v>300</v>
      </c>
      <c r="S151">
        <v>3.7</v>
      </c>
      <c r="T151">
        <v>0</v>
      </c>
    </row>
    <row r="152" spans="1:20" x14ac:dyDescent="0.25">
      <c r="A152" t="str">
        <v>Ford</v>
      </c>
      <c r="B152" t="str">
        <v>F-150 XLT</v>
      </c>
      <c r="C152">
        <v>2021</v>
      </c>
      <c r="D152">
        <v>69731.092860000004</v>
      </c>
      <c r="E152">
        <v>43329</v>
      </c>
      <c r="F152" t="str">
        <v>43,329 mi.</v>
      </c>
      <c r="G152" t="str">
        <v>Gasoline</v>
      </c>
      <c r="H152" t="str">
        <v>3.5L V6 24V PDI DOHC Twin Turbo</v>
      </c>
      <c r="I152" t="str">
        <v>10-Speed Automatic</v>
      </c>
      <c r="J152" t="str">
        <v>Carbonized Gray Metallic</v>
      </c>
      <c r="K152" t="str">
        <v>Black</v>
      </c>
      <c r="L152" t="str">
        <v>None reported</v>
      </c>
      <c r="M152">
        <v>0</v>
      </c>
      <c r="N152" t="str">
        <v>Yes</v>
      </c>
      <c r="O152" t="str">
        <v>$43,642</v>
      </c>
      <c r="P152">
        <v>37532.120000000003</v>
      </c>
      <c r="Q152">
        <v>43642</v>
      </c>
      <c r="R152" t="e">
        <v>#VALUE!</v>
      </c>
      <c r="S152" t="e">
        <v>#VALUE!</v>
      </c>
      <c r="T152">
        <v>0</v>
      </c>
    </row>
    <row r="153" spans="1:20" x14ac:dyDescent="0.25">
      <c r="A153" t="str">
        <v>Ford</v>
      </c>
      <c r="B153" t="str">
        <v>Expedition Limited</v>
      </c>
      <c r="C153">
        <v>2023</v>
      </c>
      <c r="D153">
        <v>14936.284540000001</v>
      </c>
      <c r="E153">
        <v>9281</v>
      </c>
      <c r="F153" t="str">
        <v>9,281 mi.</v>
      </c>
      <c r="G153" t="str">
        <v>Gasoline</v>
      </c>
      <c r="H153" t="str">
        <v>440.0HP 3.5L V6 Cylinder Engine Gasoline Fuel</v>
      </c>
      <c r="I153" t="str">
        <v>A/T</v>
      </c>
      <c r="J153" t="str">
        <v>Black</v>
      </c>
      <c r="K153" t="str">
        <v>Black</v>
      </c>
      <c r="L153" t="str">
        <v>None reported</v>
      </c>
      <c r="M153">
        <v>0</v>
      </c>
      <c r="N153" t="str">
        <v>Yes</v>
      </c>
      <c r="O153" t="str">
        <v>$85,000</v>
      </c>
      <c r="P153">
        <v>73100</v>
      </c>
      <c r="Q153">
        <v>85000</v>
      </c>
      <c r="R153">
        <v>440</v>
      </c>
      <c r="S153">
        <v>3.5</v>
      </c>
      <c r="T153">
        <v>0</v>
      </c>
    </row>
    <row r="154" spans="1:20" x14ac:dyDescent="0.25">
      <c r="A154" t="str">
        <v>Ford</v>
      </c>
      <c r="B154" t="str">
        <v>F-250 Platinum</v>
      </c>
      <c r="C154">
        <v>2017</v>
      </c>
      <c r="D154">
        <v>35405.480000000003</v>
      </c>
      <c r="E154">
        <v>22000</v>
      </c>
      <c r="F154" t="str">
        <v>22,000 mi.</v>
      </c>
      <c r="G154" t="str">
        <v>E85 Flex Fuel</v>
      </c>
      <c r="H154" t="str">
        <v>385.0HP 6.2L 8 Cylinder Engine Flex Fuel Capability</v>
      </c>
      <c r="I154" t="str">
        <v>6-Speed A/T</v>
      </c>
      <c r="J154" t="str">
        <v>Beige</v>
      </c>
      <c r="K154" t="str">
        <v>Black</v>
      </c>
      <c r="L154" t="str">
        <v>At least 1 accident or damage reported</v>
      </c>
      <c r="M154">
        <v>1</v>
      </c>
      <c r="N154" t="str">
        <v>Yes</v>
      </c>
      <c r="O154" t="str">
        <v>$53,000</v>
      </c>
      <c r="P154">
        <v>45580</v>
      </c>
      <c r="Q154">
        <v>53000</v>
      </c>
      <c r="R154">
        <v>385</v>
      </c>
      <c r="S154">
        <v>6.2</v>
      </c>
      <c r="T154">
        <v>0</v>
      </c>
    </row>
    <row r="155" spans="1:20" x14ac:dyDescent="0.25">
      <c r="A155" t="str">
        <v>Ford</v>
      </c>
      <c r="B155" t="str">
        <v>F-250 Lariat</v>
      </c>
      <c r="C155">
        <v>2019</v>
      </c>
      <c r="D155">
        <v>129069.068</v>
      </c>
      <c r="E155">
        <v>80200</v>
      </c>
      <c r="F155" t="str">
        <v>80,200 mi.</v>
      </c>
      <c r="G155" t="str">
        <v>E85 Flex Fuel</v>
      </c>
      <c r="H155" t="str">
        <v>385.0HP 6.2L 8 Cylinder Engine Flex Fuel Capability</v>
      </c>
      <c r="I155" t="str">
        <v>A/T</v>
      </c>
      <c r="J155" t="str">
        <v>White</v>
      </c>
      <c r="K155" t="str">
        <v>Black</v>
      </c>
      <c r="L155" t="str">
        <v>None reported</v>
      </c>
      <c r="M155">
        <v>0</v>
      </c>
      <c r="N155" t="str">
        <v>Yes</v>
      </c>
      <c r="O155" t="str">
        <v>$42,500</v>
      </c>
      <c r="P155">
        <v>36550</v>
      </c>
      <c r="Q155">
        <v>42500</v>
      </c>
      <c r="R155">
        <v>385</v>
      </c>
      <c r="S155">
        <v>6.2</v>
      </c>
      <c r="T155">
        <v>0</v>
      </c>
    </row>
    <row r="156" spans="1:20" x14ac:dyDescent="0.25">
      <c r="A156" t="str">
        <v>Ford</v>
      </c>
      <c r="B156" t="str">
        <v>Mustang GT</v>
      </c>
      <c r="C156">
        <v>2014</v>
      </c>
      <c r="D156">
        <v>62056.150399999999</v>
      </c>
      <c r="E156">
        <v>38560</v>
      </c>
      <c r="F156" t="str">
        <v>38,560 mi.</v>
      </c>
      <c r="G156" t="str">
        <v>Gasoline</v>
      </c>
      <c r="H156" t="str">
        <v>420.0HP 5.0L 8 Cylinder Engine Gasoline Fuel</v>
      </c>
      <c r="I156" t="str">
        <v>6-Speed M/T</v>
      </c>
      <c r="J156" t="str">
        <v>Black</v>
      </c>
      <c r="K156" t="str">
        <v>Black</v>
      </c>
      <c r="L156" t="str">
        <v>At least 1 accident or damage reported</v>
      </c>
      <c r="M156">
        <v>1</v>
      </c>
      <c r="N156" t="str">
        <v>Yes</v>
      </c>
      <c r="O156" t="str">
        <v>$28,500</v>
      </c>
      <c r="P156">
        <v>24510</v>
      </c>
      <c r="Q156">
        <v>28500</v>
      </c>
      <c r="R156">
        <v>420</v>
      </c>
      <c r="S156">
        <v>5</v>
      </c>
      <c r="T156">
        <v>0</v>
      </c>
    </row>
    <row r="157" spans="1:20" x14ac:dyDescent="0.25">
      <c r="A157" t="str">
        <v>Ford</v>
      </c>
      <c r="B157" t="str">
        <v>Focus ST Base</v>
      </c>
      <c r="C157">
        <v>2014</v>
      </c>
      <c r="D157">
        <v>177027.4</v>
      </c>
      <c r="E157">
        <v>110000</v>
      </c>
      <c r="F157" t="str">
        <v>110,000 mi.</v>
      </c>
      <c r="G157" t="str">
        <v>Gasoline</v>
      </c>
      <c r="H157" t="str">
        <v>252.0HP 2.0L 4 Cylinder Engine Gasoline Fuel</v>
      </c>
      <c r="I157" t="str">
        <v>6-Speed M/T</v>
      </c>
      <c r="J157" t="str">
        <v>Silver</v>
      </c>
      <c r="K157" t="str">
        <v>Gray</v>
      </c>
      <c r="L157" t="str">
        <v>None reported</v>
      </c>
      <c r="M157">
        <v>0</v>
      </c>
      <c r="N157" t="str">
        <v>Yes</v>
      </c>
      <c r="O157" t="str">
        <v>$9,495</v>
      </c>
      <c r="P157">
        <v>8165.7</v>
      </c>
      <c r="Q157">
        <v>9495</v>
      </c>
      <c r="R157">
        <v>252</v>
      </c>
      <c r="S157">
        <v>2</v>
      </c>
      <c r="T157">
        <v>0</v>
      </c>
    </row>
    <row r="158" spans="1:20" x14ac:dyDescent="0.25">
      <c r="A158" t="str">
        <v>Ford</v>
      </c>
      <c r="B158" t="str">
        <v>Explorer XLT</v>
      </c>
      <c r="C158">
        <v>2021</v>
      </c>
      <c r="D158">
        <v>54242.804700000001</v>
      </c>
      <c r="E158">
        <v>33705</v>
      </c>
      <c r="F158" t="str">
        <v>33,705 mi.</v>
      </c>
      <c r="G158" t="str">
        <v>Gasoline</v>
      </c>
      <c r="H158" t="str">
        <v>2.3L I4 16V GDI DOHC Turbo</v>
      </c>
      <c r="I158" t="str">
        <v>10-Speed Automatic</v>
      </c>
      <c r="J158" t="str">
        <v>White</v>
      </c>
      <c r="K158" t="str">
        <v>Light Slate</v>
      </c>
      <c r="L158" t="str">
        <v>At least 1 accident or damage reported</v>
      </c>
      <c r="M158">
        <v>1</v>
      </c>
      <c r="N158" t="str">
        <v>Yes</v>
      </c>
      <c r="O158" t="str">
        <v>$36,995</v>
      </c>
      <c r="P158">
        <v>31815.7</v>
      </c>
      <c r="Q158">
        <v>36995</v>
      </c>
      <c r="R158" t="e">
        <v>#VALUE!</v>
      </c>
      <c r="S158" t="e">
        <v>#VALUE!</v>
      </c>
      <c r="T158">
        <v>0</v>
      </c>
    </row>
    <row r="159" spans="1:20" x14ac:dyDescent="0.25">
      <c r="A159" t="str">
        <v>Ford</v>
      </c>
      <c r="B159" t="str">
        <v>F-250 XL</v>
      </c>
      <c r="C159">
        <v>2014</v>
      </c>
      <c r="D159">
        <v>57775.305999999997</v>
      </c>
      <c r="E159">
        <v>35900</v>
      </c>
      <c r="F159" t="str">
        <v>35,900 mi.</v>
      </c>
      <c r="G159" t="str">
        <v>E85 Flex Fuel</v>
      </c>
      <c r="H159" t="str">
        <v>385.0HP 6.2L 8 Cylinder Engine Flex Fuel Capability</v>
      </c>
      <c r="I159" t="str">
        <v>Transmission w/Dual Shift Mode</v>
      </c>
      <c r="J159" t="str">
        <v>Blue</v>
      </c>
      <c r="K159" t="str">
        <v>Gray</v>
      </c>
      <c r="L159" t="str">
        <v>At least 1 accident or damage reported</v>
      </c>
      <c r="M159">
        <v>1</v>
      </c>
      <c r="N159" t="str">
        <v>Yes</v>
      </c>
      <c r="O159" t="str">
        <v>$27,900</v>
      </c>
      <c r="P159">
        <v>23994</v>
      </c>
      <c r="Q159">
        <v>27900</v>
      </c>
      <c r="R159">
        <v>385</v>
      </c>
      <c r="S159">
        <v>6.2</v>
      </c>
      <c r="T159">
        <v>0</v>
      </c>
    </row>
    <row r="160" spans="1:20" x14ac:dyDescent="0.25">
      <c r="A160" t="str">
        <v>Ford</v>
      </c>
      <c r="B160" t="str">
        <v>Explorer Sport</v>
      </c>
      <c r="C160">
        <v>2016</v>
      </c>
      <c r="D160">
        <v>153691.97</v>
      </c>
      <c r="E160">
        <v>95500</v>
      </c>
      <c r="F160" t="str">
        <v>95,500 mi.</v>
      </c>
      <c r="G160" t="str">
        <v>Gasoline</v>
      </c>
      <c r="H160" t="str">
        <v>365.0HP 3.5L V6 Cylinder Engine Gasoline Fuel</v>
      </c>
      <c r="I160" t="str">
        <v>Transmission w/Dual Shift Mode</v>
      </c>
      <c r="J160" t="str">
        <v>Black</v>
      </c>
      <c r="K160" t="str">
        <v>Black</v>
      </c>
      <c r="L160" t="str">
        <v>None reported</v>
      </c>
      <c r="M160">
        <v>0</v>
      </c>
      <c r="N160" t="str">
        <v>Yes</v>
      </c>
      <c r="O160" t="str">
        <v>$20,000</v>
      </c>
      <c r="P160">
        <v>17200</v>
      </c>
      <c r="Q160">
        <v>20000</v>
      </c>
      <c r="R160">
        <v>365</v>
      </c>
      <c r="S160">
        <v>3.5</v>
      </c>
      <c r="T160">
        <v>0</v>
      </c>
    </row>
    <row r="161" spans="1:20" x14ac:dyDescent="0.25">
      <c r="A161" t="str">
        <v>Ford</v>
      </c>
      <c r="B161" t="str">
        <v>Fusion Hybrid SE Hybrid</v>
      </c>
      <c r="C161">
        <v>2013</v>
      </c>
      <c r="D161">
        <v>203138.94149999999</v>
      </c>
      <c r="E161">
        <v>126225</v>
      </c>
      <c r="F161" t="str">
        <v>126,225 mi.</v>
      </c>
      <c r="G161" t="str">
        <v>Hybrid</v>
      </c>
      <c r="H161" t="str">
        <v>188.0HP 2.0L 4 Cylinder Engine Gas/Electric Hybrid</v>
      </c>
      <c r="I161" t="str">
        <v>CVT Transmission</v>
      </c>
      <c r="J161" t="str">
        <v>Silver</v>
      </c>
      <c r="K161" t="str">
        <v>Black</v>
      </c>
      <c r="L161" t="str">
        <v>At least 1 accident or damage reported</v>
      </c>
      <c r="M161">
        <v>1</v>
      </c>
      <c r="N161" t="str">
        <v>Yes</v>
      </c>
      <c r="O161" t="str">
        <v>$11,500</v>
      </c>
      <c r="P161">
        <v>9890</v>
      </c>
      <c r="Q161">
        <v>11500</v>
      </c>
      <c r="R161">
        <v>188</v>
      </c>
      <c r="S161">
        <v>2</v>
      </c>
      <c r="T161">
        <v>0</v>
      </c>
    </row>
    <row r="162" spans="1:20" x14ac:dyDescent="0.25">
      <c r="A162" t="str">
        <v>Ford</v>
      </c>
      <c r="B162" t="str">
        <v>Bronco Sport Big Bend</v>
      </c>
      <c r="C162">
        <v>2021</v>
      </c>
      <c r="D162">
        <v>48563.44384</v>
      </c>
      <c r="E162">
        <v>30176</v>
      </c>
      <c r="F162" t="str">
        <v>30,176 mi.</v>
      </c>
      <c r="G162" t="str">
        <v>Gasoline</v>
      </c>
      <c r="H162" t="str">
        <v>1.5L I3 12V PDI DOHC Turbo</v>
      </c>
      <c r="I162" t="str">
        <v>8-Speed Automatic</v>
      </c>
      <c r="J162" t="str">
        <v>Black</v>
      </c>
      <c r="K162" t="str">
        <v>Medium Dark Slate</v>
      </c>
      <c r="L162" t="str">
        <v>None reported</v>
      </c>
      <c r="M162">
        <v>0</v>
      </c>
      <c r="N162" t="str">
        <v>Yes</v>
      </c>
      <c r="O162" t="str">
        <v>$28,979</v>
      </c>
      <c r="P162">
        <v>24921.94</v>
      </c>
      <c r="Q162">
        <v>28979</v>
      </c>
      <c r="R162" t="e">
        <v>#VALUE!</v>
      </c>
      <c r="S162" t="e">
        <v>#VALUE!</v>
      </c>
      <c r="T162">
        <v>0</v>
      </c>
    </row>
    <row r="163" spans="1:20" x14ac:dyDescent="0.25">
      <c r="A163" t="str">
        <v>Ford</v>
      </c>
      <c r="B163" t="str">
        <v>Focus RS Base</v>
      </c>
      <c r="C163">
        <v>2017</v>
      </c>
      <c r="D163">
        <v>41842.839999999997</v>
      </c>
      <c r="E163">
        <v>26000</v>
      </c>
      <c r="F163" t="str">
        <v>26,000 mi.</v>
      </c>
      <c r="G163" t="str">
        <v>Gasoline</v>
      </c>
      <c r="H163" t="str">
        <v>350.0HP 2.3L 4 Cylinder Engine Gasoline Fuel</v>
      </c>
      <c r="I163" t="str">
        <v>6-Speed M/T</v>
      </c>
      <c r="J163" t="str">
        <v>Gray</v>
      </c>
      <c r="K163" t="str">
        <v>Black</v>
      </c>
      <c r="L163" t="str">
        <v>None reported</v>
      </c>
      <c r="M163">
        <v>0</v>
      </c>
      <c r="N163" t="str">
        <v>Yes</v>
      </c>
      <c r="O163" t="str">
        <v>$37,000</v>
      </c>
      <c r="P163">
        <v>31820</v>
      </c>
      <c r="Q163">
        <v>37000</v>
      </c>
      <c r="R163">
        <v>350</v>
      </c>
      <c r="S163">
        <v>2.2999999999999998</v>
      </c>
      <c r="T163">
        <v>0</v>
      </c>
    </row>
    <row r="164" spans="1:20" x14ac:dyDescent="0.25">
      <c r="A164" t="str">
        <v>Ford</v>
      </c>
      <c r="B164" t="str">
        <v>F-350 Lariat</v>
      </c>
      <c r="C164">
        <v>2021</v>
      </c>
      <c r="D164">
        <v>45415.574800000002</v>
      </c>
      <c r="E164">
        <v>28220</v>
      </c>
      <c r="F164" t="str">
        <v>28,220 mi.</v>
      </c>
      <c r="G164" t="str">
        <v>Diesel</v>
      </c>
      <c r="H164" t="str">
        <v>475.0HP 6.7L 8 Cylinder Engine Diesel Fuel</v>
      </c>
      <c r="I164" t="str">
        <v>10-Speed A/T</v>
      </c>
      <c r="J164" t="str">
        <v>Silver</v>
      </c>
      <c r="K164" t="str">
        <v>Black</v>
      </c>
      <c r="L164" t="str">
        <v>None reported</v>
      </c>
      <c r="M164">
        <v>0</v>
      </c>
      <c r="N164" t="str">
        <v>Yes</v>
      </c>
      <c r="O164" t="str">
        <v>$73,600</v>
      </c>
      <c r="P164">
        <v>63296</v>
      </c>
      <c r="Q164">
        <v>73600</v>
      </c>
      <c r="R164">
        <v>475</v>
      </c>
      <c r="S164">
        <v>6.7</v>
      </c>
      <c r="T164">
        <v>0</v>
      </c>
    </row>
    <row r="165" spans="1:20" x14ac:dyDescent="0.25">
      <c r="A165" t="str">
        <v>Ford</v>
      </c>
      <c r="B165" t="str">
        <v>F-250 King Ranch</v>
      </c>
      <c r="C165">
        <v>2015</v>
      </c>
      <c r="D165">
        <v>157232.51800000001</v>
      </c>
      <c r="E165">
        <v>97700</v>
      </c>
      <c r="F165" t="str">
        <v>97,700 mi.</v>
      </c>
      <c r="G165" t="str">
        <v>Diesel</v>
      </c>
      <c r="H165" t="str">
        <v>440.0HP 6.7L 8 Cylinder Engine Diesel Fuel</v>
      </c>
      <c r="I165" t="str">
        <v>6-Speed A/T</v>
      </c>
      <c r="J165" t="str">
        <v>Black</v>
      </c>
      <c r="K165" t="str">
        <v>â€“</v>
      </c>
      <c r="L165" t="str">
        <v>None reported</v>
      </c>
      <c r="M165">
        <v>0</v>
      </c>
      <c r="N165" t="str">
        <v>Yes</v>
      </c>
      <c r="O165" t="str">
        <v>$39,950</v>
      </c>
      <c r="P165">
        <v>34357</v>
      </c>
      <c r="Q165">
        <v>39950</v>
      </c>
      <c r="R165">
        <v>440</v>
      </c>
      <c r="S165">
        <v>6.7</v>
      </c>
      <c r="T165">
        <v>0</v>
      </c>
    </row>
    <row r="166" spans="1:20" x14ac:dyDescent="0.25">
      <c r="A166" t="str">
        <v>Ford</v>
      </c>
      <c r="B166" t="str">
        <v>Excursion Limited</v>
      </c>
      <c r="C166">
        <v>2001</v>
      </c>
      <c r="D166">
        <v>536491.19174000004</v>
      </c>
      <c r="E166">
        <v>333361</v>
      </c>
      <c r="F166" t="str">
        <v>333,361 mi.</v>
      </c>
      <c r="G166" t="str">
        <v>Diesel</v>
      </c>
      <c r="H166" t="str">
        <v>250.0HP 7.3L 8 Cylinder Engine Diesel Fuel</v>
      </c>
      <c r="I166" t="str">
        <v>A/T</v>
      </c>
      <c r="J166" t="str">
        <v>Black</v>
      </c>
      <c r="K166" t="str">
        <v>Beige</v>
      </c>
      <c r="L166" t="str">
        <v>At least 1 accident or damage reported</v>
      </c>
      <c r="M166">
        <v>1</v>
      </c>
      <c r="N166" t="str">
        <v>Yes</v>
      </c>
      <c r="O166" t="str">
        <v>$17,000</v>
      </c>
      <c r="P166">
        <v>14620</v>
      </c>
      <c r="Q166">
        <v>17000</v>
      </c>
      <c r="R166">
        <v>250</v>
      </c>
      <c r="S166">
        <v>7.3</v>
      </c>
      <c r="T166">
        <v>0</v>
      </c>
    </row>
    <row r="167" spans="1:20" x14ac:dyDescent="0.25">
      <c r="A167" t="str">
        <v>Ford</v>
      </c>
      <c r="B167" t="str">
        <v>F-250 XLT</v>
      </c>
      <c r="C167">
        <v>2019</v>
      </c>
      <c r="D167">
        <v>199558.16</v>
      </c>
      <c r="E167">
        <v>124000</v>
      </c>
      <c r="F167" t="str">
        <v>124,000 mi.</v>
      </c>
      <c r="G167" t="str">
        <v>E85 Flex Fuel</v>
      </c>
      <c r="H167" t="str">
        <v>385.0HP 6.2L 8 Cylinder Engine Flex Fuel Capability</v>
      </c>
      <c r="I167" t="str">
        <v>6-Speed A/T</v>
      </c>
      <c r="J167" t="str">
        <v>White</v>
      </c>
      <c r="K167" t="str">
        <v>Gray</v>
      </c>
      <c r="L167" t="str">
        <v>None reported</v>
      </c>
      <c r="M167">
        <v>0</v>
      </c>
      <c r="N167" t="str">
        <v>Yes</v>
      </c>
      <c r="O167" t="str">
        <v>$40,100</v>
      </c>
      <c r="P167">
        <v>34486</v>
      </c>
      <c r="Q167">
        <v>40100</v>
      </c>
      <c r="R167">
        <v>385</v>
      </c>
      <c r="S167">
        <v>6.2</v>
      </c>
      <c r="T167">
        <v>0</v>
      </c>
    </row>
    <row r="168" spans="1:20" x14ac:dyDescent="0.25">
      <c r="A168" t="str">
        <v>Ford</v>
      </c>
      <c r="B168" t="str">
        <v>F-350 Lariat Crew Cab Super Duty DRW</v>
      </c>
      <c r="C168">
        <v>2005</v>
      </c>
      <c r="D168">
        <v>284355.89393999998</v>
      </c>
      <c r="E168">
        <v>176691</v>
      </c>
      <c r="F168" t="str">
        <v>176,691 mi.</v>
      </c>
      <c r="G168" t="str">
        <v>Diesel</v>
      </c>
      <c r="H168" t="str">
        <v>325.0HP 6.0L 8 Cylinder Engine Diesel Fuel</v>
      </c>
      <c r="I168" t="str">
        <v>A/T</v>
      </c>
      <c r="J168" t="str">
        <v>White</v>
      </c>
      <c r="K168" t="str">
        <v>Beige</v>
      </c>
      <c r="L168" t="str">
        <v>At least 1 accident or damage reported</v>
      </c>
      <c r="M168">
        <v>1</v>
      </c>
      <c r="N168" t="str">
        <v>Yes</v>
      </c>
      <c r="O168" t="str">
        <v>$13,000</v>
      </c>
      <c r="P168">
        <v>11180</v>
      </c>
      <c r="Q168">
        <v>13000</v>
      </c>
      <c r="R168">
        <v>325</v>
      </c>
      <c r="S168">
        <v>6</v>
      </c>
      <c r="T168">
        <v>0</v>
      </c>
    </row>
    <row r="169" spans="1:20" x14ac:dyDescent="0.25">
      <c r="A169" t="str">
        <v>Ford</v>
      </c>
      <c r="B169" t="str">
        <v>Fusion SE</v>
      </c>
      <c r="C169">
        <v>2011</v>
      </c>
      <c r="D169">
        <v>183984.57681999999</v>
      </c>
      <c r="E169">
        <v>114323</v>
      </c>
      <c r="F169" t="str">
        <v>114,323 mi.</v>
      </c>
      <c r="G169" t="str">
        <v>Gasoline</v>
      </c>
      <c r="H169" t="str">
        <v>175.0HP 2.5L 4 Cylinder Engine Gasoline Fuel</v>
      </c>
      <c r="I169" t="str">
        <v>6-Speed A/T</v>
      </c>
      <c r="J169" t="str">
        <v>Black</v>
      </c>
      <c r="K169" t="str">
        <v>Black</v>
      </c>
      <c r="L169" t="str">
        <v>None reported</v>
      </c>
      <c r="M169">
        <v>0</v>
      </c>
      <c r="N169" t="str">
        <v>Yes</v>
      </c>
      <c r="O169" t="str">
        <v>$6,000</v>
      </c>
      <c r="P169">
        <v>5160</v>
      </c>
      <c r="Q169">
        <v>6000</v>
      </c>
      <c r="R169">
        <v>175</v>
      </c>
      <c r="S169">
        <v>2.5</v>
      </c>
      <c r="T169">
        <v>0</v>
      </c>
    </row>
    <row r="170" spans="1:20" x14ac:dyDescent="0.25">
      <c r="A170" t="str">
        <v>Ford</v>
      </c>
      <c r="B170" t="str">
        <v>Expedition EL King Ranch</v>
      </c>
      <c r="C170">
        <v>2011</v>
      </c>
      <c r="D170">
        <v>252434.63503999999</v>
      </c>
      <c r="E170">
        <v>156856</v>
      </c>
      <c r="F170" t="str">
        <v>156,856 mi.</v>
      </c>
      <c r="G170" t="str">
        <v>E85 Flex Fuel</v>
      </c>
      <c r="H170" t="str">
        <v>310.0HP 5.4L 8 Cylinder Engine Flex Fuel Capability</v>
      </c>
      <c r="I170" t="str">
        <v>6-Speed A/T</v>
      </c>
      <c r="J170" t="str">
        <v>Black</v>
      </c>
      <c r="K170" t="str">
        <v>Brown</v>
      </c>
      <c r="L170" t="str">
        <v>None reported</v>
      </c>
      <c r="M170">
        <v>0</v>
      </c>
      <c r="N170" t="str">
        <v>Yes</v>
      </c>
      <c r="O170" t="str">
        <v>$14,300</v>
      </c>
      <c r="P170">
        <v>12298</v>
      </c>
      <c r="Q170">
        <v>14300</v>
      </c>
      <c r="R170">
        <v>310</v>
      </c>
      <c r="S170">
        <v>5.4</v>
      </c>
      <c r="T170">
        <v>0</v>
      </c>
    </row>
    <row r="171" spans="1:20" x14ac:dyDescent="0.25">
      <c r="A171" t="str">
        <v>Ford</v>
      </c>
      <c r="B171" t="str">
        <v>Mustang GT Premium</v>
      </c>
      <c r="C171">
        <v>2011</v>
      </c>
      <c r="D171">
        <v>119895.83</v>
      </c>
      <c r="E171">
        <v>74500</v>
      </c>
      <c r="F171" t="str">
        <v>74,500 mi.</v>
      </c>
      <c r="G171" t="str">
        <v>Gasoline</v>
      </c>
      <c r="H171" t="str">
        <v>412.0HP 5.0L 8 Cylinder Engine Gasoline Fuel</v>
      </c>
      <c r="I171" t="str">
        <v>6-Speed M/T</v>
      </c>
      <c r="J171" t="str">
        <v>Black</v>
      </c>
      <c r="K171" t="str">
        <v>Black</v>
      </c>
      <c r="L171" t="str">
        <v>None reported</v>
      </c>
      <c r="M171">
        <v>0</v>
      </c>
      <c r="N171" t="str">
        <v>Yes</v>
      </c>
      <c r="O171" t="str">
        <v>$22,000</v>
      </c>
      <c r="P171">
        <v>18920</v>
      </c>
      <c r="Q171">
        <v>22000</v>
      </c>
      <c r="R171">
        <v>412</v>
      </c>
      <c r="S171">
        <v>5</v>
      </c>
      <c r="T171">
        <v>0</v>
      </c>
    </row>
    <row r="172" spans="1:20" x14ac:dyDescent="0.25">
      <c r="A172" t="str">
        <v>Ford</v>
      </c>
      <c r="B172" t="str">
        <v>F-150 XLT</v>
      </c>
      <c r="C172">
        <v>2022</v>
      </c>
      <c r="D172">
        <v>29716.463100000001</v>
      </c>
      <c r="E172">
        <v>18465</v>
      </c>
      <c r="F172" t="str">
        <v>18,465 mi.</v>
      </c>
      <c r="G172" t="str">
        <v>Gasoline</v>
      </c>
      <c r="H172" t="str">
        <v>400.0HP 3.5L V6 Cylinder Engine Gasoline Fuel</v>
      </c>
      <c r="I172" t="str">
        <v>10-Speed A/T</v>
      </c>
      <c r="J172" t="str">
        <v>Black</v>
      </c>
      <c r="K172" t="str">
        <v>Gray</v>
      </c>
      <c r="L172" t="str">
        <v>None reported</v>
      </c>
      <c r="M172">
        <v>0</v>
      </c>
      <c r="N172" t="str">
        <v>Yes</v>
      </c>
      <c r="O172" t="str">
        <v>$47,500</v>
      </c>
      <c r="P172">
        <v>40850</v>
      </c>
      <c r="Q172">
        <v>47500</v>
      </c>
      <c r="R172">
        <v>400</v>
      </c>
      <c r="S172">
        <v>3.5</v>
      </c>
      <c r="T172">
        <v>0</v>
      </c>
    </row>
    <row r="173" spans="1:20" x14ac:dyDescent="0.25">
      <c r="A173" t="str">
        <v>Ford</v>
      </c>
      <c r="B173" t="str">
        <v>Transit-350 Base</v>
      </c>
      <c r="C173">
        <v>2018</v>
      </c>
      <c r="D173">
        <v>378194.9</v>
      </c>
      <c r="E173">
        <v>235000</v>
      </c>
      <c r="F173" t="str">
        <v>235,000 mi.</v>
      </c>
      <c r="G173" t="str">
        <v>Gasoline</v>
      </c>
      <c r="H173" t="str">
        <v>275.0HP 3.7L V6 Cylinder Engine Gasoline Fuel</v>
      </c>
      <c r="I173" t="str">
        <v>A/T</v>
      </c>
      <c r="J173" t="str">
        <v>White</v>
      </c>
      <c r="K173" t="str">
        <v>Gray</v>
      </c>
      <c r="L173">
        <v>0</v>
      </c>
      <c r="M173">
        <v>0</v>
      </c>
      <c r="N173">
        <v>0</v>
      </c>
      <c r="O173" t="str">
        <v>$18,000</v>
      </c>
      <c r="P173">
        <v>15480</v>
      </c>
      <c r="Q173">
        <v>18000</v>
      </c>
      <c r="R173">
        <v>275</v>
      </c>
      <c r="S173">
        <v>3.7</v>
      </c>
      <c r="T173">
        <v>0</v>
      </c>
    </row>
    <row r="174" spans="1:20" x14ac:dyDescent="0.25">
      <c r="A174" t="str">
        <v>Ford</v>
      </c>
      <c r="B174" t="str">
        <v>F-250 Base</v>
      </c>
      <c r="C174">
        <v>1997</v>
      </c>
      <c r="D174">
        <v>149346.75200000001</v>
      </c>
      <c r="E174">
        <v>92800</v>
      </c>
      <c r="F174" t="str">
        <v>92,800 mi.</v>
      </c>
      <c r="G174" t="str">
        <v>Gasoline</v>
      </c>
      <c r="H174" t="str">
        <v>210.0HP 5.8L 8 Cylinder Engine Gasoline Fuel</v>
      </c>
      <c r="I174" t="str">
        <v>4-Speed A/T</v>
      </c>
      <c r="J174" t="str">
        <v>White</v>
      </c>
      <c r="K174" t="str">
        <v>Gray</v>
      </c>
      <c r="L174" t="str">
        <v>None reported</v>
      </c>
      <c r="M174">
        <v>0</v>
      </c>
      <c r="N174" t="str">
        <v>Yes</v>
      </c>
      <c r="O174" t="str">
        <v>$9,000</v>
      </c>
      <c r="P174">
        <v>7740</v>
      </c>
      <c r="Q174">
        <v>9000</v>
      </c>
      <c r="R174">
        <v>210</v>
      </c>
      <c r="S174">
        <v>5.8</v>
      </c>
      <c r="T174">
        <v>0</v>
      </c>
    </row>
    <row r="175" spans="1:20" x14ac:dyDescent="0.25">
      <c r="A175" t="str">
        <v>Ford</v>
      </c>
      <c r="B175" t="str">
        <v>Focus SE</v>
      </c>
      <c r="C175">
        <v>2017</v>
      </c>
      <c r="D175">
        <v>146449.94</v>
      </c>
      <c r="E175">
        <v>91000</v>
      </c>
      <c r="F175" t="str">
        <v>91,000 mi.</v>
      </c>
      <c r="G175" t="str">
        <v>E85 Flex Fuel</v>
      </c>
      <c r="H175" t="str">
        <v>160.0HP 2.0L 4 Cylinder Engine Flex Fuel Capability</v>
      </c>
      <c r="I175" t="str">
        <v>6-Speed A/T</v>
      </c>
      <c r="J175" t="str">
        <v>Gray</v>
      </c>
      <c r="K175" t="str">
        <v>Black</v>
      </c>
      <c r="L175" t="str">
        <v>None reported</v>
      </c>
      <c r="M175">
        <v>0</v>
      </c>
      <c r="N175" t="str">
        <v>Yes</v>
      </c>
      <c r="O175" t="str">
        <v>$12,500</v>
      </c>
      <c r="P175">
        <v>10750</v>
      </c>
      <c r="Q175">
        <v>12500</v>
      </c>
      <c r="R175">
        <v>160</v>
      </c>
      <c r="S175">
        <v>2</v>
      </c>
      <c r="T175">
        <v>0</v>
      </c>
    </row>
    <row r="176" spans="1:20" x14ac:dyDescent="0.25">
      <c r="A176" t="str">
        <v>Ford</v>
      </c>
      <c r="B176" t="str">
        <v>Mustang GT Premium</v>
      </c>
      <c r="C176">
        <v>2019</v>
      </c>
      <c r="D176">
        <v>50855.144</v>
      </c>
      <c r="E176">
        <v>31600</v>
      </c>
      <c r="F176" t="str">
        <v>31,600 mi.</v>
      </c>
      <c r="G176" t="str">
        <v>Gasoline</v>
      </c>
      <c r="H176" t="str">
        <v>460.0HP 5.0L 8 Cylinder Engine Gasoline Fuel</v>
      </c>
      <c r="I176" t="str">
        <v>6-Speed M/T</v>
      </c>
      <c r="J176" t="str">
        <v>Blue</v>
      </c>
      <c r="K176" t="str">
        <v>Gray</v>
      </c>
      <c r="L176" t="str">
        <v>None reported</v>
      </c>
      <c r="M176">
        <v>0</v>
      </c>
      <c r="N176" t="str">
        <v>Yes</v>
      </c>
      <c r="O176" t="str">
        <v>$41,000</v>
      </c>
      <c r="P176">
        <v>35260</v>
      </c>
      <c r="Q176">
        <v>41000</v>
      </c>
      <c r="R176">
        <v>460</v>
      </c>
      <c r="S176">
        <v>5</v>
      </c>
      <c r="T176">
        <v>0</v>
      </c>
    </row>
    <row r="177" spans="1:20" x14ac:dyDescent="0.25">
      <c r="A177" t="str">
        <v>Ford</v>
      </c>
      <c r="B177" t="str">
        <v>Focus SE</v>
      </c>
      <c r="C177">
        <v>2014</v>
      </c>
      <c r="D177">
        <v>128127.6041</v>
      </c>
      <c r="E177">
        <v>79615</v>
      </c>
      <c r="F177" t="str">
        <v>79,615 mi.</v>
      </c>
      <c r="G177" t="str">
        <v>Gasoline</v>
      </c>
      <c r="H177" t="str">
        <v>2.0L I4 16V GDI DOHC</v>
      </c>
      <c r="I177" t="str">
        <v>6-Speed Automatic with Auto-Shift</v>
      </c>
      <c r="J177" t="str">
        <v>Black</v>
      </c>
      <c r="K177" t="str">
        <v>Charcoal Black</v>
      </c>
      <c r="L177" t="str">
        <v>None reported</v>
      </c>
      <c r="M177">
        <v>0</v>
      </c>
      <c r="N177" t="str">
        <v>Yes</v>
      </c>
      <c r="O177" t="str">
        <v>$10,995</v>
      </c>
      <c r="P177">
        <v>9455.7000000000007</v>
      </c>
      <c r="Q177">
        <v>10995</v>
      </c>
      <c r="R177" t="e">
        <v>#VALUE!</v>
      </c>
      <c r="S177" t="e">
        <v>#VALUE!</v>
      </c>
      <c r="T177">
        <v>0</v>
      </c>
    </row>
    <row r="178" spans="1:20" x14ac:dyDescent="0.25">
      <c r="A178" t="str">
        <v>Ford</v>
      </c>
      <c r="B178" t="str">
        <v>Expedition Limited</v>
      </c>
      <c r="C178">
        <v>2023</v>
      </c>
      <c r="D178">
        <v>15288.73</v>
      </c>
      <c r="E178">
        <v>9500</v>
      </c>
      <c r="F178" t="str">
        <v>9,500 mi.</v>
      </c>
      <c r="G178" t="str">
        <v>Gasoline</v>
      </c>
      <c r="H178" t="str">
        <v>400.0HP 3.5L V6 Cylinder Engine Gasoline Fuel</v>
      </c>
      <c r="I178" t="str">
        <v>10-Speed A/T</v>
      </c>
      <c r="J178" t="str">
        <v>Black</v>
      </c>
      <c r="K178" t="str">
        <v>Red</v>
      </c>
      <c r="L178" t="str">
        <v>At least 1 accident or damage reported</v>
      </c>
      <c r="M178">
        <v>1</v>
      </c>
      <c r="N178" t="str">
        <v>Yes</v>
      </c>
      <c r="O178" t="str">
        <v>$63,500</v>
      </c>
      <c r="P178">
        <v>54610</v>
      </c>
      <c r="Q178">
        <v>63500</v>
      </c>
      <c r="R178">
        <v>400</v>
      </c>
      <c r="S178">
        <v>3.5</v>
      </c>
      <c r="T178">
        <v>0</v>
      </c>
    </row>
    <row r="179" spans="1:20" x14ac:dyDescent="0.25">
      <c r="A179" t="str">
        <v>Ford</v>
      </c>
      <c r="B179" t="str">
        <v>Focus SEL</v>
      </c>
      <c r="C179">
        <v>2017</v>
      </c>
      <c r="D179">
        <v>128962.85156</v>
      </c>
      <c r="E179">
        <v>80134</v>
      </c>
      <c r="F179" t="str">
        <v>80,134 mi.</v>
      </c>
      <c r="G179" t="str">
        <v>E85 Flex Fuel</v>
      </c>
      <c r="H179" t="str">
        <v>2.0L I4 16V GDI DOHC Flexible Fuel</v>
      </c>
      <c r="I179" t="str">
        <v>6-Speed Automatic with Auto-Shift</v>
      </c>
      <c r="J179" t="str">
        <v>White</v>
      </c>
      <c r="K179" t="str">
        <v>Charcoal Black</v>
      </c>
      <c r="L179" t="str">
        <v>None reported</v>
      </c>
      <c r="M179">
        <v>0</v>
      </c>
      <c r="N179" t="str">
        <v>Yes</v>
      </c>
      <c r="O179" t="str">
        <v>$13,895</v>
      </c>
      <c r="P179">
        <v>11949.699999999999</v>
      </c>
      <c r="Q179">
        <v>13895</v>
      </c>
      <c r="R179" t="e">
        <v>#VALUE!</v>
      </c>
      <c r="S179" t="e">
        <v>#VALUE!</v>
      </c>
      <c r="T179">
        <v>0</v>
      </c>
    </row>
    <row r="180" spans="1:20" x14ac:dyDescent="0.25">
      <c r="A180" t="str">
        <v>Ford</v>
      </c>
      <c r="B180" t="str">
        <v>Mustang EcoBoost Premium</v>
      </c>
      <c r="C180">
        <v>2017</v>
      </c>
      <c r="D180">
        <v>95755.73</v>
      </c>
      <c r="E180">
        <v>59500</v>
      </c>
      <c r="F180" t="str">
        <v>59,500 mi.</v>
      </c>
      <c r="G180" t="str">
        <v>Gasoline</v>
      </c>
      <c r="H180" t="str">
        <v>310.0HP 2.3L 4 Cylinder Engine Gasoline Fuel</v>
      </c>
      <c r="I180" t="str">
        <v>A/T</v>
      </c>
      <c r="J180" t="str">
        <v>Black</v>
      </c>
      <c r="K180" t="str">
        <v>Black</v>
      </c>
      <c r="L180" t="str">
        <v>At least 1 accident or damage reported</v>
      </c>
      <c r="M180">
        <v>1</v>
      </c>
      <c r="N180" t="str">
        <v>Yes</v>
      </c>
      <c r="O180" t="str">
        <v>$21,000</v>
      </c>
      <c r="P180">
        <v>18060</v>
      </c>
      <c r="Q180">
        <v>21000</v>
      </c>
      <c r="R180">
        <v>310</v>
      </c>
      <c r="S180">
        <v>2.2999999999999998</v>
      </c>
      <c r="T180">
        <v>0</v>
      </c>
    </row>
    <row r="181" spans="1:20" x14ac:dyDescent="0.25">
      <c r="A181" t="str">
        <v>Ford</v>
      </c>
      <c r="B181" t="str">
        <v>Ranger XLT</v>
      </c>
      <c r="C181">
        <v>1999</v>
      </c>
      <c r="D181">
        <v>185721.05468</v>
      </c>
      <c r="E181">
        <v>115402</v>
      </c>
      <c r="F181" t="str">
        <v>115,402 mi.</v>
      </c>
      <c r="G181" t="str">
        <v>E85 Flex Fuel</v>
      </c>
      <c r="H181" t="str">
        <v>152.0HP 3.0L V6 Cylinder Engine Flex Fuel Capability</v>
      </c>
      <c r="I181" t="str">
        <v>A/T</v>
      </c>
      <c r="J181" t="str">
        <v>Gold</v>
      </c>
      <c r="K181" t="str">
        <v>Beige</v>
      </c>
      <c r="L181" t="str">
        <v>None reported</v>
      </c>
      <c r="M181">
        <v>0</v>
      </c>
      <c r="N181" t="str">
        <v>Yes</v>
      </c>
      <c r="O181" t="str">
        <v>$8,000</v>
      </c>
      <c r="P181">
        <v>6880</v>
      </c>
      <c r="Q181">
        <v>8000</v>
      </c>
      <c r="R181">
        <v>152</v>
      </c>
      <c r="S181">
        <v>3</v>
      </c>
      <c r="T181">
        <v>0</v>
      </c>
    </row>
    <row r="182" spans="1:20" x14ac:dyDescent="0.25">
      <c r="A182" t="str">
        <v>Ford</v>
      </c>
      <c r="B182" t="str">
        <v>Expedition EL XLT</v>
      </c>
      <c r="C182">
        <v>2017</v>
      </c>
      <c r="D182">
        <v>292899.88</v>
      </c>
      <c r="E182">
        <v>182000</v>
      </c>
      <c r="F182" t="str">
        <v>182,000 mi.</v>
      </c>
      <c r="G182" t="str">
        <v>Gasoline</v>
      </c>
      <c r="H182" t="str">
        <v>365.0HP 3.5L V6 Cylinder Engine Gasoline Fuel</v>
      </c>
      <c r="I182" t="str">
        <v>A/T</v>
      </c>
      <c r="J182" t="str">
        <v>Black</v>
      </c>
      <c r="K182" t="str">
        <v>Black</v>
      </c>
      <c r="L182" t="str">
        <v>At least 1 accident or damage reported</v>
      </c>
      <c r="M182">
        <v>1</v>
      </c>
      <c r="N182" t="str">
        <v>Yes</v>
      </c>
      <c r="O182" t="str">
        <v>$16,500</v>
      </c>
      <c r="P182">
        <v>14190</v>
      </c>
      <c r="Q182">
        <v>16500</v>
      </c>
      <c r="R182">
        <v>365</v>
      </c>
      <c r="S182">
        <v>3.5</v>
      </c>
      <c r="T182">
        <v>0</v>
      </c>
    </row>
    <row r="183" spans="1:20" x14ac:dyDescent="0.25">
      <c r="A183" t="str">
        <v>Ford</v>
      </c>
      <c r="B183" t="str">
        <v>Expedition EL Limited</v>
      </c>
      <c r="C183">
        <v>2017</v>
      </c>
      <c r="D183">
        <v>130356.54</v>
      </c>
      <c r="E183">
        <v>81000</v>
      </c>
      <c r="F183" t="str">
        <v>81,000 mi.</v>
      </c>
      <c r="G183" t="str">
        <v>Gasoline</v>
      </c>
      <c r="H183" t="str">
        <v>365.0HP 3.5L V6 Cylinder Engine Gasoline Fuel</v>
      </c>
      <c r="I183" t="str">
        <v>Transmission w/Dual Shift Mode</v>
      </c>
      <c r="J183" t="str">
        <v>Black</v>
      </c>
      <c r="K183" t="str">
        <v>Black</v>
      </c>
      <c r="L183" t="str">
        <v>None reported</v>
      </c>
      <c r="M183">
        <v>0</v>
      </c>
      <c r="N183" t="str">
        <v>Yes</v>
      </c>
      <c r="O183" t="str">
        <v>$27,000</v>
      </c>
      <c r="P183">
        <v>23220</v>
      </c>
      <c r="Q183">
        <v>27000</v>
      </c>
      <c r="R183">
        <v>365</v>
      </c>
      <c r="S183">
        <v>3.5</v>
      </c>
      <c r="T183">
        <v>0</v>
      </c>
    </row>
    <row r="184" spans="1:20" x14ac:dyDescent="0.25">
      <c r="A184" t="str">
        <v>Ford</v>
      </c>
      <c r="B184" t="str">
        <v>F-150 XLT</v>
      </c>
      <c r="C184">
        <v>2012</v>
      </c>
      <c r="D184">
        <v>333294.31400000001</v>
      </c>
      <c r="E184">
        <v>207100</v>
      </c>
      <c r="F184" t="str">
        <v>207,100 mi.</v>
      </c>
      <c r="G184" t="str">
        <v>Gasoline</v>
      </c>
      <c r="H184" t="str">
        <v>365.0HP 3.5L V6 Cylinder Engine Gasoline Fuel</v>
      </c>
      <c r="I184" t="str">
        <v>6-Speed A/T</v>
      </c>
      <c r="J184" t="str">
        <v>Black</v>
      </c>
      <c r="K184" t="str">
        <v>Gray</v>
      </c>
      <c r="L184" t="str">
        <v>At least 1 accident or damage reported</v>
      </c>
      <c r="M184">
        <v>1</v>
      </c>
      <c r="N184" t="str">
        <v>Yes</v>
      </c>
      <c r="O184" t="str">
        <v>$15,000</v>
      </c>
      <c r="P184">
        <v>12900</v>
      </c>
      <c r="Q184">
        <v>15000</v>
      </c>
      <c r="R184">
        <v>365</v>
      </c>
      <c r="S184">
        <v>3.5</v>
      </c>
      <c r="T184">
        <v>0</v>
      </c>
    </row>
    <row r="185" spans="1:20" x14ac:dyDescent="0.25">
      <c r="A185" t="str">
        <v>Ford</v>
      </c>
      <c r="B185" t="str">
        <v>F-150 XLT</v>
      </c>
      <c r="C185">
        <v>2017</v>
      </c>
      <c r="D185">
        <v>151277.96</v>
      </c>
      <c r="E185">
        <v>94000</v>
      </c>
      <c r="F185" t="str">
        <v>94,000 mi.</v>
      </c>
      <c r="G185" t="str">
        <v>Gasoline</v>
      </c>
      <c r="H185" t="str">
        <v>325.0HP 2.7L V6 Cylinder Engine Gasoline Fuel</v>
      </c>
      <c r="I185" t="str">
        <v>6-Speed A/T</v>
      </c>
      <c r="J185" t="str">
        <v>White</v>
      </c>
      <c r="K185" t="str">
        <v>Black</v>
      </c>
      <c r="L185" t="str">
        <v>None reported</v>
      </c>
      <c r="M185">
        <v>0</v>
      </c>
      <c r="N185" t="str">
        <v>Yes</v>
      </c>
      <c r="O185" t="str">
        <v>$26,000</v>
      </c>
      <c r="P185">
        <v>22360</v>
      </c>
      <c r="Q185">
        <v>26000</v>
      </c>
      <c r="R185">
        <v>325</v>
      </c>
      <c r="S185">
        <v>2.7</v>
      </c>
      <c r="T185">
        <v>0</v>
      </c>
    </row>
    <row r="186" spans="1:20" x14ac:dyDescent="0.25">
      <c r="A186" t="str">
        <v>Ford</v>
      </c>
      <c r="B186" t="str">
        <v>F-250 XLT Crew Cab Super Duty</v>
      </c>
      <c r="C186">
        <v>2008</v>
      </c>
      <c r="D186">
        <v>253471.05</v>
      </c>
      <c r="E186">
        <v>157500</v>
      </c>
      <c r="F186" t="str">
        <v>157,500 mi.</v>
      </c>
      <c r="G186" t="str">
        <v>Gasoline</v>
      </c>
      <c r="H186" t="str">
        <v>300.0HP 5.4L 8 Cylinder Engine Gasoline Fuel</v>
      </c>
      <c r="I186" t="str">
        <v>5-Speed A/T</v>
      </c>
      <c r="J186" t="str">
        <v>Green</v>
      </c>
      <c r="K186" t="str">
        <v>Gray</v>
      </c>
      <c r="L186" t="str">
        <v>At least 1 accident or damage reported</v>
      </c>
      <c r="M186">
        <v>1</v>
      </c>
      <c r="N186" t="str">
        <v>Yes</v>
      </c>
      <c r="O186" t="str">
        <v>$15,000</v>
      </c>
      <c r="P186">
        <v>12900</v>
      </c>
      <c r="Q186">
        <v>15000</v>
      </c>
      <c r="R186">
        <v>300</v>
      </c>
      <c r="S186">
        <v>5.4</v>
      </c>
      <c r="T186">
        <v>0</v>
      </c>
    </row>
    <row r="187" spans="1:20" x14ac:dyDescent="0.25">
      <c r="A187" t="str">
        <v>Ford</v>
      </c>
      <c r="B187" t="str">
        <v>Taurus SHO</v>
      </c>
      <c r="C187">
        <v>2014</v>
      </c>
      <c r="D187">
        <v>222756.79610000001</v>
      </c>
      <c r="E187">
        <v>138415</v>
      </c>
      <c r="F187" t="str">
        <v>138,415 mi.</v>
      </c>
      <c r="G187" t="str">
        <v>Gasoline</v>
      </c>
      <c r="H187" t="str">
        <v>365.0HP 3.5L V6 Cylinder Engine Gasoline Fuel</v>
      </c>
      <c r="I187" t="str">
        <v>A/T</v>
      </c>
      <c r="J187" t="str">
        <v>Silver</v>
      </c>
      <c r="K187" t="str">
        <v>Black</v>
      </c>
      <c r="L187" t="str">
        <v>At least 1 accident or damage reported</v>
      </c>
      <c r="M187">
        <v>1</v>
      </c>
      <c r="N187" t="str">
        <v>Yes</v>
      </c>
      <c r="O187" t="str">
        <v>$15,500</v>
      </c>
      <c r="P187">
        <v>13330</v>
      </c>
      <c r="Q187">
        <v>15500</v>
      </c>
      <c r="R187">
        <v>365</v>
      </c>
      <c r="S187">
        <v>3.5</v>
      </c>
      <c r="T187">
        <v>0</v>
      </c>
    </row>
    <row r="188" spans="1:20" x14ac:dyDescent="0.25">
      <c r="A188" t="str">
        <v>Ford</v>
      </c>
      <c r="B188" t="str">
        <v>Excursion Limited 4WD</v>
      </c>
      <c r="C188">
        <v>2003</v>
      </c>
      <c r="D188">
        <v>394288.3</v>
      </c>
      <c r="E188">
        <v>245000</v>
      </c>
      <c r="F188" t="str">
        <v>245,000 mi.</v>
      </c>
      <c r="G188" t="str">
        <v>Diesel</v>
      </c>
      <c r="H188" t="str">
        <v>325.0HP 6.0L 8 Cylinder Engine Diesel Fuel</v>
      </c>
      <c r="I188" t="str">
        <v>A/T</v>
      </c>
      <c r="J188" t="str">
        <v>Black</v>
      </c>
      <c r="K188" t="str">
        <v>Beige</v>
      </c>
      <c r="L188" t="str">
        <v>At least 1 accident or damage reported</v>
      </c>
      <c r="M188">
        <v>1</v>
      </c>
      <c r="N188" t="str">
        <v>Yes</v>
      </c>
      <c r="O188" t="str">
        <v>$17,999</v>
      </c>
      <c r="P188">
        <v>15479.14</v>
      </c>
      <c r="Q188">
        <v>17999</v>
      </c>
      <c r="R188">
        <v>325</v>
      </c>
      <c r="S188">
        <v>6</v>
      </c>
      <c r="T188">
        <v>0</v>
      </c>
    </row>
    <row r="189" spans="1:20" x14ac:dyDescent="0.25">
      <c r="A189" t="str">
        <v>Ford</v>
      </c>
      <c r="B189" t="str">
        <v>Transit-350 Base</v>
      </c>
      <c r="C189">
        <v>2015</v>
      </c>
      <c r="D189">
        <v>241401</v>
      </c>
      <c r="E189">
        <v>150000</v>
      </c>
      <c r="F189" t="str">
        <v>150,000 mi.</v>
      </c>
      <c r="G189" t="str">
        <v>Gasoline</v>
      </c>
      <c r="H189" t="str">
        <v>310.0HP 3.5L V6 Cylinder Engine Gasoline Fuel</v>
      </c>
      <c r="I189" t="str">
        <v>A/T</v>
      </c>
      <c r="J189" t="str">
        <v>Black</v>
      </c>
      <c r="K189" t="str">
        <v>Gray</v>
      </c>
      <c r="L189" t="str">
        <v>At least 1 accident or damage reported</v>
      </c>
      <c r="M189">
        <v>1</v>
      </c>
      <c r="N189" t="str">
        <v>Yes</v>
      </c>
      <c r="O189" t="str">
        <v>$17,100</v>
      </c>
      <c r="P189">
        <v>14706</v>
      </c>
      <c r="Q189">
        <v>17100</v>
      </c>
      <c r="R189">
        <v>310</v>
      </c>
      <c r="S189">
        <v>3.5</v>
      </c>
      <c r="T189">
        <v>0</v>
      </c>
    </row>
    <row r="190" spans="1:20" x14ac:dyDescent="0.25">
      <c r="A190" t="str">
        <v>Ford</v>
      </c>
      <c r="B190" t="str">
        <v>F-150 XLT</v>
      </c>
      <c r="C190">
        <v>2019</v>
      </c>
      <c r="D190">
        <v>131608.60652</v>
      </c>
      <c r="E190">
        <v>81778</v>
      </c>
      <c r="F190" t="str">
        <v>81,778 mi.</v>
      </c>
      <c r="G190" t="str">
        <v>Gasoline</v>
      </c>
      <c r="H190" t="str">
        <v>3.5L V6 24V PDI DOHC Twin Turbo</v>
      </c>
      <c r="I190" t="str">
        <v>Automatic</v>
      </c>
      <c r="J190" t="str">
        <v>Black</v>
      </c>
      <c r="K190" t="str">
        <v>Medium Earth Gray</v>
      </c>
      <c r="L190" t="str">
        <v>None reported</v>
      </c>
      <c r="M190">
        <v>0</v>
      </c>
      <c r="N190" t="str">
        <v>Yes</v>
      </c>
      <c r="O190" t="str">
        <v>$32,769</v>
      </c>
      <c r="P190">
        <v>28181.34</v>
      </c>
      <c r="Q190">
        <v>32769</v>
      </c>
      <c r="R190" t="e">
        <v>#VALUE!</v>
      </c>
      <c r="S190" t="e">
        <v>#VALUE!</v>
      </c>
      <c r="T190">
        <v>0</v>
      </c>
    </row>
    <row r="191" spans="1:20" x14ac:dyDescent="0.25">
      <c r="A191" t="str">
        <v>Ford</v>
      </c>
      <c r="B191" t="str">
        <v>Flex Limited</v>
      </c>
      <c r="C191">
        <v>2009</v>
      </c>
      <c r="D191">
        <v>260713.08</v>
      </c>
      <c r="E191">
        <v>162000</v>
      </c>
      <c r="F191" t="str">
        <v>162,000 mi.</v>
      </c>
      <c r="G191" t="str">
        <v>Gasoline</v>
      </c>
      <c r="H191" t="str">
        <v>262.0HP 3.5L V6 Cylinder Engine Gasoline Fuel</v>
      </c>
      <c r="I191" t="str">
        <v>6-Speed A/T</v>
      </c>
      <c r="J191" t="str">
        <v>Gray</v>
      </c>
      <c r="K191" t="str">
        <v>Black</v>
      </c>
      <c r="L191" t="str">
        <v>At least 1 accident or damage reported</v>
      </c>
      <c r="M191">
        <v>1</v>
      </c>
      <c r="N191" t="str">
        <v>Yes</v>
      </c>
      <c r="O191" t="str">
        <v>$7,500</v>
      </c>
      <c r="P191">
        <v>6450</v>
      </c>
      <c r="Q191">
        <v>7500</v>
      </c>
      <c r="R191">
        <v>262</v>
      </c>
      <c r="S191">
        <v>3.5</v>
      </c>
      <c r="T191">
        <v>0</v>
      </c>
    </row>
    <row r="192" spans="1:20" x14ac:dyDescent="0.25">
      <c r="A192" t="str">
        <v>Ford</v>
      </c>
      <c r="B192" t="str">
        <v>Edge SEL</v>
      </c>
      <c r="C192">
        <v>2021</v>
      </c>
      <c r="D192">
        <v>91645.475640000004</v>
      </c>
      <c r="E192">
        <v>56946</v>
      </c>
      <c r="F192" t="str">
        <v>56,946 mi.</v>
      </c>
      <c r="G192" t="str">
        <v>Gasoline</v>
      </c>
      <c r="H192" t="str">
        <v>2.0L I4 16V GDI DOHC Turbo</v>
      </c>
      <c r="I192" t="str">
        <v>8-Speed Automatic</v>
      </c>
      <c r="J192" t="str">
        <v>Silver</v>
      </c>
      <c r="K192" t="str">
        <v>Ebony</v>
      </c>
      <c r="L192" t="str">
        <v>None reported</v>
      </c>
      <c r="M192">
        <v>0</v>
      </c>
      <c r="N192" t="str">
        <v>Yes</v>
      </c>
      <c r="O192" t="str">
        <v>$26,299</v>
      </c>
      <c r="P192">
        <v>22617.14</v>
      </c>
      <c r="Q192">
        <v>26299</v>
      </c>
      <c r="R192" t="e">
        <v>#VALUE!</v>
      </c>
      <c r="S192" t="e">
        <v>#VALUE!</v>
      </c>
      <c r="T192">
        <v>0</v>
      </c>
    </row>
    <row r="193" spans="1:20" x14ac:dyDescent="0.25">
      <c r="A193" t="str">
        <v>Ford</v>
      </c>
      <c r="B193" t="str">
        <v>F-250 Lariat</v>
      </c>
      <c r="C193">
        <v>2017</v>
      </c>
      <c r="D193">
        <v>212865.79246</v>
      </c>
      <c r="E193">
        <v>132269</v>
      </c>
      <c r="F193" t="str">
        <v>132,269 mi.</v>
      </c>
      <c r="G193" t="str">
        <v>E85 Flex Fuel</v>
      </c>
      <c r="H193" t="str">
        <v>385.0HP 6.2L 8 Cylinder Engine Flex Fuel Capability</v>
      </c>
      <c r="I193" t="str">
        <v>A/T</v>
      </c>
      <c r="J193" t="str">
        <v>Gray</v>
      </c>
      <c r="K193" t="str">
        <v>Black</v>
      </c>
      <c r="L193" t="str">
        <v>None reported</v>
      </c>
      <c r="M193">
        <v>0</v>
      </c>
      <c r="N193" t="str">
        <v>Yes</v>
      </c>
      <c r="O193" t="str">
        <v>$35,900</v>
      </c>
      <c r="P193">
        <v>30874</v>
      </c>
      <c r="Q193">
        <v>35900</v>
      </c>
      <c r="R193">
        <v>385</v>
      </c>
      <c r="S193">
        <v>6.2</v>
      </c>
      <c r="T193">
        <v>0</v>
      </c>
    </row>
    <row r="194" spans="1:20" x14ac:dyDescent="0.25">
      <c r="A194" t="str">
        <v>Ford</v>
      </c>
      <c r="B194" t="str">
        <v>F-150 XLT</v>
      </c>
      <c r="C194">
        <v>2021</v>
      </c>
      <c r="D194">
        <v>40799.987679999998</v>
      </c>
      <c r="E194">
        <v>25352</v>
      </c>
      <c r="F194" t="str">
        <v>25,352 mi.</v>
      </c>
      <c r="G194" t="str">
        <v>Gasoline</v>
      </c>
      <c r="H194" t="str">
        <v>3.5L V6 24V PDI DOHC Twin Turbo</v>
      </c>
      <c r="I194" t="str">
        <v>10-Speed Automatic</v>
      </c>
      <c r="J194" t="str">
        <v>Gray</v>
      </c>
      <c r="K194" t="str">
        <v>Black</v>
      </c>
      <c r="L194" t="str">
        <v>None reported</v>
      </c>
      <c r="M194">
        <v>0</v>
      </c>
      <c r="N194" t="str">
        <v>Yes</v>
      </c>
      <c r="O194" t="str">
        <v>$48,459</v>
      </c>
      <c r="P194">
        <v>41674.74</v>
      </c>
      <c r="Q194">
        <v>48459</v>
      </c>
      <c r="R194" t="e">
        <v>#VALUE!</v>
      </c>
      <c r="S194" t="e">
        <v>#VALUE!</v>
      </c>
      <c r="T194">
        <v>0</v>
      </c>
    </row>
    <row r="195" spans="1:20" x14ac:dyDescent="0.25">
      <c r="A195" t="str">
        <v>Ford</v>
      </c>
      <c r="B195" t="str">
        <v>Explorer Platinum</v>
      </c>
      <c r="C195">
        <v>2018</v>
      </c>
      <c r="D195">
        <v>117560.67766</v>
      </c>
      <c r="E195">
        <v>73049</v>
      </c>
      <c r="F195" t="str">
        <v>73,049 mi.</v>
      </c>
      <c r="G195" t="str">
        <v>Gasoline</v>
      </c>
      <c r="H195" t="str">
        <v>3.5L V6 24V GDI DOHC Twin Turbo</v>
      </c>
      <c r="I195" t="str">
        <v>6-Speed Automatic</v>
      </c>
      <c r="J195" t="str">
        <v>Gray</v>
      </c>
      <c r="K195" t="str">
        <v>Ebony Black</v>
      </c>
      <c r="L195" t="str">
        <v>At least 1 accident or damage reported</v>
      </c>
      <c r="M195">
        <v>1</v>
      </c>
      <c r="N195" t="str">
        <v>Yes</v>
      </c>
      <c r="O195" t="str">
        <v>$30,510</v>
      </c>
      <c r="P195">
        <v>26238.6</v>
      </c>
      <c r="Q195">
        <v>30510</v>
      </c>
      <c r="R195" t="e">
        <v>#VALUE!</v>
      </c>
      <c r="S195" t="e">
        <v>#VALUE!</v>
      </c>
      <c r="T195">
        <v>0</v>
      </c>
    </row>
    <row r="196" spans="1:20" x14ac:dyDescent="0.25">
      <c r="A196" t="str">
        <v>Ford</v>
      </c>
      <c r="B196" t="str">
        <v>F-150 FX4</v>
      </c>
      <c r="C196">
        <v>2014</v>
      </c>
      <c r="D196">
        <v>137598.57</v>
      </c>
      <c r="E196">
        <v>85500</v>
      </c>
      <c r="F196" t="str">
        <v>85,500 mi.</v>
      </c>
      <c r="G196" t="str">
        <v>Gasoline</v>
      </c>
      <c r="H196" t="str">
        <v>411.0HP 6.2L 8 Cylinder Engine Gasoline Fuel</v>
      </c>
      <c r="I196" t="str">
        <v>Transmission w/Dual Shift Mode</v>
      </c>
      <c r="J196" t="str">
        <v>Black</v>
      </c>
      <c r="K196" t="str">
        <v>Black</v>
      </c>
      <c r="L196" t="str">
        <v>None reported</v>
      </c>
      <c r="M196">
        <v>0</v>
      </c>
      <c r="N196" t="str">
        <v>Yes</v>
      </c>
      <c r="O196" t="str">
        <v>$26,900</v>
      </c>
      <c r="P196">
        <v>23134</v>
      </c>
      <c r="Q196">
        <v>26900</v>
      </c>
      <c r="R196">
        <v>411</v>
      </c>
      <c r="S196">
        <v>6.2</v>
      </c>
      <c r="T196">
        <v>0</v>
      </c>
    </row>
    <row r="197" spans="1:20" x14ac:dyDescent="0.25">
      <c r="A197" t="str">
        <v>Ford</v>
      </c>
      <c r="B197" t="str">
        <v>Fiesta ST</v>
      </c>
      <c r="C197">
        <v>2019</v>
      </c>
      <c r="D197">
        <v>46226.682159999997</v>
      </c>
      <c r="E197">
        <v>28724</v>
      </c>
      <c r="F197" t="str">
        <v>28,724 mi.</v>
      </c>
      <c r="G197" t="str">
        <v>Gasoline</v>
      </c>
      <c r="H197" t="str">
        <v>197.0HP 1.6L 4 Cylinder Engine Gasoline Fuel</v>
      </c>
      <c r="I197" t="str">
        <v>6-Speed M/T</v>
      </c>
      <c r="J197" t="str">
        <v>Gray</v>
      </c>
      <c r="K197" t="str">
        <v>Black</v>
      </c>
      <c r="L197" t="str">
        <v>At least 1 accident or damage reported</v>
      </c>
      <c r="M197">
        <v>1</v>
      </c>
      <c r="N197" t="str">
        <v>Yes</v>
      </c>
      <c r="O197" t="str">
        <v>$18,300</v>
      </c>
      <c r="P197">
        <v>15738</v>
      </c>
      <c r="Q197">
        <v>18300</v>
      </c>
      <c r="R197">
        <v>197</v>
      </c>
      <c r="S197">
        <v>1.6</v>
      </c>
      <c r="T197">
        <v>0</v>
      </c>
    </row>
    <row r="198" spans="1:20" x14ac:dyDescent="0.25">
      <c r="A198" t="str">
        <v>Ford</v>
      </c>
      <c r="B198" t="str">
        <v>F-250 Platinum</v>
      </c>
      <c r="C198">
        <v>2022</v>
      </c>
      <c r="D198">
        <v>10621.644</v>
      </c>
      <c r="E198">
        <v>6600</v>
      </c>
      <c r="F198" t="str">
        <v>6,600 mi.</v>
      </c>
      <c r="G198" t="str">
        <v>Gasoline</v>
      </c>
      <c r="H198" t="str">
        <v>430.0HP 7.3L 8 Cylinder Engine Gasoline Fuel</v>
      </c>
      <c r="I198" t="str">
        <v>10-Speed A/T</v>
      </c>
      <c r="J198" t="str">
        <v>Blue</v>
      </c>
      <c r="K198" t="str">
        <v>Black</v>
      </c>
      <c r="L198" t="str">
        <v>At least 1 accident or damage reported</v>
      </c>
      <c r="M198">
        <v>1</v>
      </c>
      <c r="N198" t="str">
        <v>Yes</v>
      </c>
      <c r="O198" t="str">
        <v>$72,900</v>
      </c>
      <c r="P198">
        <v>62694</v>
      </c>
      <c r="Q198">
        <v>72900</v>
      </c>
      <c r="R198">
        <v>430</v>
      </c>
      <c r="S198">
        <v>7.3</v>
      </c>
      <c r="T198">
        <v>0</v>
      </c>
    </row>
    <row r="199" spans="1:20" x14ac:dyDescent="0.25">
      <c r="A199" t="str">
        <v>Ford</v>
      </c>
      <c r="B199" t="str">
        <v>Mustang GT</v>
      </c>
      <c r="C199">
        <v>2008</v>
      </c>
      <c r="D199">
        <v>103802.43</v>
      </c>
      <c r="E199">
        <v>64500</v>
      </c>
      <c r="F199" t="str">
        <v>64,500 mi.</v>
      </c>
      <c r="G199" t="str">
        <v>Gasoline</v>
      </c>
      <c r="H199" t="str">
        <v>300.0HP 4.6L 8 Cylinder Engine Gasoline Fuel</v>
      </c>
      <c r="I199" t="str">
        <v>5-Speed M/T</v>
      </c>
      <c r="J199" t="str">
        <v>Black</v>
      </c>
      <c r="K199" t="str">
        <v>Red</v>
      </c>
      <c r="L199" t="str">
        <v>At least 1 accident or damage reported</v>
      </c>
      <c r="M199">
        <v>1</v>
      </c>
      <c r="N199" t="str">
        <v>Yes</v>
      </c>
      <c r="O199" t="str">
        <v>$16,000</v>
      </c>
      <c r="P199">
        <v>13760</v>
      </c>
      <c r="Q199">
        <v>16000</v>
      </c>
      <c r="R199">
        <v>300</v>
      </c>
      <c r="S199">
        <v>4.5999999999999996</v>
      </c>
      <c r="T199">
        <v>0</v>
      </c>
    </row>
    <row r="200" spans="1:20" x14ac:dyDescent="0.25">
      <c r="A200" t="str">
        <v>Ford</v>
      </c>
      <c r="B200" t="str">
        <v>Excursion Limited Ultimate</v>
      </c>
      <c r="C200">
        <v>2002</v>
      </c>
      <c r="D200">
        <v>220479.58</v>
      </c>
      <c r="E200">
        <v>137000</v>
      </c>
      <c r="F200" t="str">
        <v>137,000 mi.</v>
      </c>
      <c r="G200" t="str">
        <v>Diesel</v>
      </c>
      <c r="H200" t="str">
        <v>250.0HP 7.3L 8 Cylinder Engine Diesel Fuel</v>
      </c>
      <c r="I200" t="str">
        <v>4-Speed A/T</v>
      </c>
      <c r="J200" t="str">
        <v>Gold</v>
      </c>
      <c r="K200" t="str">
        <v>Gold</v>
      </c>
      <c r="L200" t="str">
        <v>None reported</v>
      </c>
      <c r="M200">
        <v>0</v>
      </c>
      <c r="N200" t="str">
        <v>Yes</v>
      </c>
      <c r="O200" t="str">
        <v>$15,000</v>
      </c>
      <c r="P200">
        <v>12900</v>
      </c>
      <c r="Q200">
        <v>15000</v>
      </c>
      <c r="R200">
        <v>250</v>
      </c>
      <c r="S200">
        <v>7.3</v>
      </c>
      <c r="T200">
        <v>0</v>
      </c>
    </row>
    <row r="201" spans="1:20" x14ac:dyDescent="0.25">
      <c r="A201" t="str">
        <v>Ford</v>
      </c>
      <c r="B201" t="str">
        <v>F-250 Lariat</v>
      </c>
      <c r="C201">
        <v>2018</v>
      </c>
      <c r="D201">
        <v>193120.8</v>
      </c>
      <c r="E201">
        <v>120000</v>
      </c>
      <c r="F201" t="str">
        <v>120,000 mi.</v>
      </c>
      <c r="G201" t="str">
        <v>Diesel</v>
      </c>
      <c r="H201" t="str">
        <v>450.0HP 6.7L 8 Cylinder Engine Diesel Fuel</v>
      </c>
      <c r="I201" t="str">
        <v>6-Speed A/T</v>
      </c>
      <c r="J201" t="str">
        <v>Silver</v>
      </c>
      <c r="K201" t="str">
        <v>Black</v>
      </c>
      <c r="L201" t="str">
        <v>At least 1 accident or damage reported</v>
      </c>
      <c r="M201">
        <v>1</v>
      </c>
      <c r="N201" t="str">
        <v>Yes</v>
      </c>
      <c r="O201" t="str">
        <v>$55,000</v>
      </c>
      <c r="P201">
        <v>47300</v>
      </c>
      <c r="Q201">
        <v>55000</v>
      </c>
      <c r="R201">
        <v>450</v>
      </c>
      <c r="S201">
        <v>6.7</v>
      </c>
      <c r="T201">
        <v>0</v>
      </c>
    </row>
    <row r="202" spans="1:20" x14ac:dyDescent="0.25">
      <c r="A202" t="str">
        <v>Ford</v>
      </c>
      <c r="B202" t="str">
        <v>F-150 XL</v>
      </c>
      <c r="C202">
        <v>2021</v>
      </c>
      <c r="D202">
        <v>143042.96721999999</v>
      </c>
      <c r="E202">
        <v>88883</v>
      </c>
      <c r="F202" t="str">
        <v>88,883 mi.</v>
      </c>
      <c r="G202" t="str">
        <v>Gasoline</v>
      </c>
      <c r="H202" t="str">
        <v>2.7L V6 24V PDI DOHC Twin Turbo</v>
      </c>
      <c r="I202" t="str">
        <v>10-Speed Automatic</v>
      </c>
      <c r="J202" t="str">
        <v>Agate Black Metallic</v>
      </c>
      <c r="K202" t="str">
        <v>Black</v>
      </c>
      <c r="L202" t="str">
        <v>None reported</v>
      </c>
      <c r="M202">
        <v>0</v>
      </c>
      <c r="N202" t="str">
        <v>Yes</v>
      </c>
      <c r="O202" t="str">
        <v>$33,172</v>
      </c>
      <c r="P202">
        <v>28527.919999999998</v>
      </c>
      <c r="Q202">
        <v>33172</v>
      </c>
      <c r="R202" t="e">
        <v>#VALUE!</v>
      </c>
      <c r="S202" t="e">
        <v>#VALUE!</v>
      </c>
      <c r="T202">
        <v>0</v>
      </c>
    </row>
    <row r="203" spans="1:20" x14ac:dyDescent="0.25">
      <c r="A203" t="str">
        <v>Ford</v>
      </c>
      <c r="B203" t="str">
        <v>Focus SE</v>
      </c>
      <c r="C203">
        <v>2018</v>
      </c>
      <c r="D203">
        <v>54234.758000000002</v>
      </c>
      <c r="E203">
        <v>33700</v>
      </c>
      <c r="F203" t="str">
        <v>33,700 mi.</v>
      </c>
      <c r="G203" t="str">
        <v>E85 Flex Fuel</v>
      </c>
      <c r="H203" t="str">
        <v>160.0HP 2.0L 4 Cylinder Engine Flex Fuel Capability</v>
      </c>
      <c r="I203" t="str">
        <v>A/T</v>
      </c>
      <c r="J203" t="str">
        <v>Gray</v>
      </c>
      <c r="K203" t="str">
        <v>Black</v>
      </c>
      <c r="L203" t="str">
        <v>At least 1 accident or damage reported</v>
      </c>
      <c r="M203">
        <v>1</v>
      </c>
      <c r="N203" t="str">
        <v>Yes</v>
      </c>
      <c r="O203" t="str">
        <v>$12,000</v>
      </c>
      <c r="P203">
        <v>10320</v>
      </c>
      <c r="Q203">
        <v>12000</v>
      </c>
      <c r="R203">
        <v>160</v>
      </c>
      <c r="S203">
        <v>2</v>
      </c>
      <c r="T203">
        <v>0</v>
      </c>
    </row>
    <row r="204" spans="1:20" x14ac:dyDescent="0.25">
      <c r="A204" t="str">
        <v>Ford</v>
      </c>
      <c r="B204" t="str">
        <v>F-150 XLT</v>
      </c>
      <c r="C204">
        <v>2021</v>
      </c>
      <c r="D204">
        <v>38957.293380000003</v>
      </c>
      <c r="E204">
        <v>24207</v>
      </c>
      <c r="F204" t="str">
        <v>24,207 mi.</v>
      </c>
      <c r="G204" t="str">
        <v>Gasoline</v>
      </c>
      <c r="H204" t="str">
        <v>2.7L V6 24V PDI DOHC Twin Turbo</v>
      </c>
      <c r="I204" t="str">
        <v>10-Speed Automatic</v>
      </c>
      <c r="J204" t="str">
        <v>Black</v>
      </c>
      <c r="K204" t="str">
        <v>â€“</v>
      </c>
      <c r="L204" t="str">
        <v>None reported</v>
      </c>
      <c r="M204">
        <v>0</v>
      </c>
      <c r="N204" t="str">
        <v>Yes</v>
      </c>
      <c r="O204" t="str">
        <v>$43,430</v>
      </c>
      <c r="P204">
        <v>37349.800000000003</v>
      </c>
      <c r="Q204">
        <v>43430</v>
      </c>
      <c r="R204" t="e">
        <v>#VALUE!</v>
      </c>
      <c r="S204" t="e">
        <v>#VALUE!</v>
      </c>
      <c r="T204">
        <v>0</v>
      </c>
    </row>
    <row r="205" spans="1:20" x14ac:dyDescent="0.25">
      <c r="A205" t="str">
        <v>Ford</v>
      </c>
      <c r="B205" t="str">
        <v>Maverick XLT</v>
      </c>
      <c r="C205">
        <v>2022</v>
      </c>
      <c r="D205">
        <v>26393.175999999999</v>
      </c>
      <c r="E205">
        <v>16400</v>
      </c>
      <c r="F205" t="str">
        <v>16,400 mi.</v>
      </c>
      <c r="G205" t="str">
        <v>Hybrid</v>
      </c>
      <c r="H205" t="str">
        <v>191.0HP 2.5L 4 Cylinder Engine Gas/Electric Hybrid</v>
      </c>
      <c r="I205" t="str">
        <v>CVT Transmission</v>
      </c>
      <c r="J205" t="str">
        <v>Gray</v>
      </c>
      <c r="K205" t="str">
        <v>Gray</v>
      </c>
      <c r="L205" t="str">
        <v>None reported</v>
      </c>
      <c r="M205">
        <v>0</v>
      </c>
      <c r="N205" t="str">
        <v>Yes</v>
      </c>
      <c r="O205" t="str">
        <v>$34,000</v>
      </c>
      <c r="P205">
        <v>29240</v>
      </c>
      <c r="Q205">
        <v>34000</v>
      </c>
      <c r="R205">
        <v>191</v>
      </c>
      <c r="S205">
        <v>2.5</v>
      </c>
      <c r="T205">
        <v>0</v>
      </c>
    </row>
    <row r="206" spans="1:20" x14ac:dyDescent="0.25">
      <c r="A206" t="str">
        <v>Ford</v>
      </c>
      <c r="B206" t="str">
        <v>Mustang GT</v>
      </c>
      <c r="C206">
        <v>1998</v>
      </c>
      <c r="D206">
        <v>79131.247799999997</v>
      </c>
      <c r="E206">
        <v>49170</v>
      </c>
      <c r="F206" t="str">
        <v>49,170 mi.</v>
      </c>
      <c r="G206" t="str">
        <v>Gasoline</v>
      </c>
      <c r="H206" t="str">
        <v>225.0HP 4.6L 8 Cylinder Engine Gasoline Fuel</v>
      </c>
      <c r="I206" t="str">
        <v>A/T</v>
      </c>
      <c r="J206" t="str">
        <v>Silver</v>
      </c>
      <c r="K206" t="str">
        <v>Black</v>
      </c>
      <c r="L206" t="str">
        <v>None reported</v>
      </c>
      <c r="M206">
        <v>0</v>
      </c>
      <c r="N206" t="str">
        <v>Yes</v>
      </c>
      <c r="O206" t="str">
        <v>$12,500</v>
      </c>
      <c r="P206">
        <v>10750</v>
      </c>
      <c r="Q206">
        <v>12500</v>
      </c>
      <c r="R206">
        <v>225</v>
      </c>
      <c r="S206">
        <v>4.5999999999999996</v>
      </c>
      <c r="T206">
        <v>0</v>
      </c>
    </row>
    <row r="207" spans="1:20" x14ac:dyDescent="0.25">
      <c r="A207" t="str">
        <v>Ford</v>
      </c>
      <c r="B207" t="str">
        <v>Fusion SE</v>
      </c>
      <c r="C207">
        <v>2016</v>
      </c>
      <c r="D207">
        <v>177751.603</v>
      </c>
      <c r="E207">
        <v>110450</v>
      </c>
      <c r="F207" t="str">
        <v>110,450 mi.</v>
      </c>
      <c r="G207" t="str">
        <v>Gasoline</v>
      </c>
      <c r="H207" t="str">
        <v>231.0HP 2.0L 4 Cylinder Engine Gasoline Fuel</v>
      </c>
      <c r="I207" t="str">
        <v>6-Speed A/T</v>
      </c>
      <c r="J207" t="str">
        <v>Silver</v>
      </c>
      <c r="K207" t="str">
        <v>Brown</v>
      </c>
      <c r="L207" t="str">
        <v>None reported</v>
      </c>
      <c r="M207">
        <v>0</v>
      </c>
      <c r="N207" t="str">
        <v>Yes</v>
      </c>
      <c r="O207" t="str">
        <v>$11,000</v>
      </c>
      <c r="P207">
        <v>9460</v>
      </c>
      <c r="Q207">
        <v>11000</v>
      </c>
      <c r="R207">
        <v>231</v>
      </c>
      <c r="S207">
        <v>2</v>
      </c>
      <c r="T207">
        <v>0</v>
      </c>
    </row>
    <row r="208" spans="1:20" x14ac:dyDescent="0.25">
      <c r="A208" t="str">
        <v>Ford</v>
      </c>
      <c r="B208" t="str">
        <v>Bronco Big Bend</v>
      </c>
      <c r="C208">
        <v>2022</v>
      </c>
      <c r="D208">
        <v>27358.78</v>
      </c>
      <c r="E208">
        <v>17000</v>
      </c>
      <c r="F208" t="str">
        <v>17,000 mi.</v>
      </c>
      <c r="G208" t="str">
        <v>Gasoline</v>
      </c>
      <c r="H208" t="str">
        <v>275.0HP 2.3L 4 Cylinder Engine Gasoline Fuel</v>
      </c>
      <c r="I208" t="str">
        <v>A/T</v>
      </c>
      <c r="J208" t="str">
        <v>Gray</v>
      </c>
      <c r="K208" t="str">
        <v>â€“</v>
      </c>
      <c r="L208" t="str">
        <v>None reported</v>
      </c>
      <c r="M208">
        <v>0</v>
      </c>
      <c r="N208" t="str">
        <v>Yes</v>
      </c>
      <c r="O208" t="str">
        <v>$44,000</v>
      </c>
      <c r="P208">
        <v>37840</v>
      </c>
      <c r="Q208">
        <v>44000</v>
      </c>
      <c r="R208">
        <v>275</v>
      </c>
      <c r="S208">
        <v>2.2999999999999998</v>
      </c>
      <c r="T208">
        <v>0</v>
      </c>
    </row>
    <row r="209" spans="1:20" x14ac:dyDescent="0.25">
      <c r="A209" t="str">
        <v>Ford</v>
      </c>
      <c r="B209" t="str">
        <v>F-250 XL</v>
      </c>
      <c r="C209">
        <v>2016</v>
      </c>
      <c r="D209">
        <v>121022.368</v>
      </c>
      <c r="E209">
        <v>75200</v>
      </c>
      <c r="F209" t="str">
        <v>75,200 mi.</v>
      </c>
      <c r="G209" t="str">
        <v>E85 Flex Fuel</v>
      </c>
      <c r="H209" t="str">
        <v>385.0HP 6.2L 8 Cylinder Engine Flex Fuel Capability</v>
      </c>
      <c r="I209" t="str">
        <v>6-Speed A/T</v>
      </c>
      <c r="J209" t="str">
        <v>White</v>
      </c>
      <c r="K209" t="str">
        <v>Gray</v>
      </c>
      <c r="L209" t="str">
        <v>None reported</v>
      </c>
      <c r="M209">
        <v>0</v>
      </c>
      <c r="N209" t="str">
        <v>Yes</v>
      </c>
      <c r="O209" t="str">
        <v>$22,000</v>
      </c>
      <c r="P209">
        <v>18920</v>
      </c>
      <c r="Q209">
        <v>22000</v>
      </c>
      <c r="R209">
        <v>385</v>
      </c>
      <c r="S209">
        <v>6.2</v>
      </c>
      <c r="T209">
        <v>0</v>
      </c>
    </row>
    <row r="210" spans="1:20" x14ac:dyDescent="0.25">
      <c r="A210" t="str">
        <v>Ford</v>
      </c>
      <c r="B210" t="str">
        <v>Explorer Limited</v>
      </c>
      <c r="C210">
        <v>2017</v>
      </c>
      <c r="D210">
        <v>244619.68</v>
      </c>
      <c r="E210">
        <v>152000</v>
      </c>
      <c r="F210" t="str">
        <v>152,000 mi.</v>
      </c>
      <c r="G210" t="str">
        <v>Gasoline</v>
      </c>
      <c r="H210" t="str">
        <v>290.0HP 3.5L V6 Cylinder Engine Gasoline Fuel</v>
      </c>
      <c r="I210" t="str">
        <v>6-Speed A/T</v>
      </c>
      <c r="J210" t="str">
        <v>Gray</v>
      </c>
      <c r="K210" t="str">
        <v>Black</v>
      </c>
      <c r="L210" t="str">
        <v>None reported</v>
      </c>
      <c r="M210">
        <v>0</v>
      </c>
      <c r="N210" t="str">
        <v>Yes</v>
      </c>
      <c r="O210" t="str">
        <v>$15,499</v>
      </c>
      <c r="P210">
        <v>13329.14</v>
      </c>
      <c r="Q210">
        <v>15499</v>
      </c>
      <c r="R210">
        <v>290</v>
      </c>
      <c r="S210">
        <v>3.5</v>
      </c>
      <c r="T210">
        <v>0</v>
      </c>
    </row>
    <row r="211" spans="1:20" x14ac:dyDescent="0.25">
      <c r="A211" t="str">
        <v>Ford</v>
      </c>
      <c r="B211" t="str">
        <v>F-250 XLT</v>
      </c>
      <c r="C211">
        <v>2019</v>
      </c>
      <c r="D211">
        <v>51930.183120000002</v>
      </c>
      <c r="E211">
        <v>32268</v>
      </c>
      <c r="F211" t="str">
        <v>32,268 mi.</v>
      </c>
      <c r="G211" t="str">
        <v>E85 Flex Fuel</v>
      </c>
      <c r="H211" t="str">
        <v>385.0HP 6.2L 8 Cylinder Engine Flex Fuel Capability</v>
      </c>
      <c r="I211" t="str">
        <v>6-Speed A/T</v>
      </c>
      <c r="J211" t="str">
        <v>White</v>
      </c>
      <c r="K211" t="str">
        <v>Gray</v>
      </c>
      <c r="L211" t="str">
        <v>None reported</v>
      </c>
      <c r="M211">
        <v>0</v>
      </c>
      <c r="N211" t="str">
        <v>Yes</v>
      </c>
      <c r="O211" t="str">
        <v>$46,500</v>
      </c>
      <c r="P211">
        <v>39990</v>
      </c>
      <c r="Q211">
        <v>46500</v>
      </c>
      <c r="R211">
        <v>385</v>
      </c>
      <c r="S211">
        <v>6.2</v>
      </c>
      <c r="T211">
        <v>0</v>
      </c>
    </row>
    <row r="212" spans="1:20" x14ac:dyDescent="0.25">
      <c r="A212" t="str">
        <v>Ford</v>
      </c>
      <c r="B212" t="str">
        <v>Mustang GT Premium</v>
      </c>
      <c r="C212">
        <v>2019</v>
      </c>
      <c r="D212">
        <v>16737.135999999999</v>
      </c>
      <c r="E212">
        <v>10400</v>
      </c>
      <c r="F212" t="str">
        <v>10,400 mi.</v>
      </c>
      <c r="G212" t="str">
        <v>Gasoline</v>
      </c>
      <c r="H212" t="str">
        <v>460.0HP 5.0L 8 Cylinder Engine Gasoline Fuel</v>
      </c>
      <c r="I212" t="str">
        <v>10-Speed A/T</v>
      </c>
      <c r="J212" t="str">
        <v>Red</v>
      </c>
      <c r="K212" t="str">
        <v>Gray</v>
      </c>
      <c r="L212" t="str">
        <v>None reported</v>
      </c>
      <c r="M212">
        <v>0</v>
      </c>
      <c r="N212" t="str">
        <v>Yes</v>
      </c>
      <c r="O212" t="str">
        <v>$40,000</v>
      </c>
      <c r="P212">
        <v>34400</v>
      </c>
      <c r="Q212">
        <v>40000</v>
      </c>
      <c r="R212">
        <v>460</v>
      </c>
      <c r="S212">
        <v>5</v>
      </c>
      <c r="T212">
        <v>0</v>
      </c>
    </row>
    <row r="213" spans="1:20" x14ac:dyDescent="0.25">
      <c r="A213" t="str">
        <v>Ford</v>
      </c>
      <c r="B213" t="str">
        <v>Thunderbird Deluxe</v>
      </c>
      <c r="C213">
        <v>2002</v>
      </c>
      <c r="D213">
        <v>64550.627399999998</v>
      </c>
      <c r="E213">
        <v>40110</v>
      </c>
      <c r="F213" t="str">
        <v>40,110 mi.</v>
      </c>
      <c r="G213" t="str">
        <v>Gasoline</v>
      </c>
      <c r="H213" t="str">
        <v>252.0HP 3.9L 8 Cylinder Engine Gasoline Fuel</v>
      </c>
      <c r="I213" t="str">
        <v>A/T</v>
      </c>
      <c r="J213" t="str">
        <v>Yellow</v>
      </c>
      <c r="K213" t="str">
        <v>Black</v>
      </c>
      <c r="L213" t="str">
        <v>None reported</v>
      </c>
      <c r="M213">
        <v>0</v>
      </c>
      <c r="N213" t="str">
        <v>Yes</v>
      </c>
      <c r="O213" t="str">
        <v>$18,500</v>
      </c>
      <c r="P213">
        <v>15910</v>
      </c>
      <c r="Q213">
        <v>18500</v>
      </c>
      <c r="R213">
        <v>252</v>
      </c>
      <c r="S213">
        <v>3.9</v>
      </c>
      <c r="T213">
        <v>0</v>
      </c>
    </row>
    <row r="214" spans="1:20" x14ac:dyDescent="0.25">
      <c r="A214" t="str">
        <v>Ford</v>
      </c>
      <c r="B214" t="str">
        <v>F-350 XLT</v>
      </c>
      <c r="C214">
        <v>2013</v>
      </c>
      <c r="D214">
        <v>49889.54</v>
      </c>
      <c r="E214">
        <v>31000</v>
      </c>
      <c r="F214" t="str">
        <v>31,000 mi.</v>
      </c>
      <c r="G214" t="str">
        <v>E85 Flex Fuel</v>
      </c>
      <c r="H214" t="str">
        <v>316.0HP 6.2L 8 Cylinder Engine Flex Fuel Capability</v>
      </c>
      <c r="I214" t="str">
        <v>A/T</v>
      </c>
      <c r="J214" t="str">
        <v>Black</v>
      </c>
      <c r="K214" t="str">
        <v>Gray</v>
      </c>
      <c r="L214" t="str">
        <v>At least 1 accident or damage reported</v>
      </c>
      <c r="M214">
        <v>1</v>
      </c>
      <c r="N214" t="str">
        <v>Yes</v>
      </c>
      <c r="O214" t="str">
        <v>$35,000</v>
      </c>
      <c r="P214">
        <v>30100</v>
      </c>
      <c r="Q214">
        <v>35000</v>
      </c>
      <c r="R214">
        <v>316</v>
      </c>
      <c r="S214">
        <v>6.2</v>
      </c>
      <c r="T214">
        <v>0</v>
      </c>
    </row>
    <row r="215" spans="1:20" x14ac:dyDescent="0.25">
      <c r="A215" t="str">
        <v>Ford</v>
      </c>
      <c r="B215" t="str">
        <v>Focus SE</v>
      </c>
      <c r="C215">
        <v>2009</v>
      </c>
      <c r="D215">
        <v>173004.05</v>
      </c>
      <c r="E215">
        <v>107500</v>
      </c>
      <c r="F215" t="str">
        <v>107,500 mi.</v>
      </c>
      <c r="G215" t="str">
        <v>Gasoline</v>
      </c>
      <c r="H215" t="str">
        <v>132.0HP 2.0L 4 Cylinder Engine Gasoline Fuel</v>
      </c>
      <c r="I215" t="str">
        <v>A/T</v>
      </c>
      <c r="J215" t="str">
        <v>White</v>
      </c>
      <c r="K215" t="str">
        <v>Black</v>
      </c>
      <c r="L215" t="str">
        <v>None reported</v>
      </c>
      <c r="M215">
        <v>0</v>
      </c>
      <c r="N215" t="str">
        <v>Yes</v>
      </c>
      <c r="O215" t="str">
        <v>$9,500</v>
      </c>
      <c r="P215">
        <v>8170</v>
      </c>
      <c r="Q215">
        <v>9500</v>
      </c>
      <c r="R215">
        <v>132</v>
      </c>
      <c r="S215">
        <v>2</v>
      </c>
      <c r="T215">
        <v>0</v>
      </c>
    </row>
    <row r="216" spans="1:20" x14ac:dyDescent="0.25">
      <c r="A216" t="str">
        <v>Ford</v>
      </c>
      <c r="B216" t="str">
        <v>F-150 XLT SuperCab</v>
      </c>
      <c r="C216">
        <v>1999</v>
      </c>
      <c r="D216">
        <v>77335.224359999993</v>
      </c>
      <c r="E216">
        <v>48054</v>
      </c>
      <c r="F216" t="str">
        <v>48,054 mi.</v>
      </c>
      <c r="G216" t="str">
        <v>Gasoline</v>
      </c>
      <c r="H216" t="str">
        <v>220.0HP 4.6L 8 Cylinder Engine Gasoline Fuel</v>
      </c>
      <c r="I216" t="str">
        <v>A/T</v>
      </c>
      <c r="J216" t="str">
        <v>White</v>
      </c>
      <c r="K216" t="str">
        <v>Gray</v>
      </c>
      <c r="L216" t="str">
        <v>None reported</v>
      </c>
      <c r="M216">
        <v>0</v>
      </c>
      <c r="N216" t="str">
        <v>Yes</v>
      </c>
      <c r="O216" t="str">
        <v>$9,500</v>
      </c>
      <c r="P216">
        <v>8170</v>
      </c>
      <c r="Q216">
        <v>9500</v>
      </c>
      <c r="R216">
        <v>220</v>
      </c>
      <c r="S216">
        <v>4.5999999999999996</v>
      </c>
      <c r="T216">
        <v>0</v>
      </c>
    </row>
    <row r="217" spans="1:20" x14ac:dyDescent="0.25">
      <c r="A217" t="str">
        <v>Ford</v>
      </c>
      <c r="B217" t="str">
        <v>F-250 XLT</v>
      </c>
      <c r="C217">
        <v>2019</v>
      </c>
      <c r="D217">
        <v>62120.523999999998</v>
      </c>
      <c r="E217">
        <v>38600</v>
      </c>
      <c r="F217" t="str">
        <v>38,600 mi.</v>
      </c>
      <c r="G217" t="str">
        <v>Diesel</v>
      </c>
      <c r="H217" t="str">
        <v>450.0HP 6.7L 8 Cylinder Engine Diesel Fuel</v>
      </c>
      <c r="I217" t="str">
        <v>6-Speed A/T</v>
      </c>
      <c r="J217" t="str">
        <v>Blue</v>
      </c>
      <c r="K217" t="str">
        <v>â€“</v>
      </c>
      <c r="L217" t="str">
        <v>None reported</v>
      </c>
      <c r="M217">
        <v>0</v>
      </c>
      <c r="N217" t="str">
        <v>Yes</v>
      </c>
      <c r="O217" t="str">
        <v>$54,500</v>
      </c>
      <c r="P217">
        <v>46870</v>
      </c>
      <c r="Q217">
        <v>54500</v>
      </c>
      <c r="R217">
        <v>450</v>
      </c>
      <c r="S217">
        <v>6.7</v>
      </c>
      <c r="T217">
        <v>0</v>
      </c>
    </row>
    <row r="218" spans="1:20" x14ac:dyDescent="0.25">
      <c r="A218" t="str">
        <v>Ford</v>
      </c>
      <c r="B218" t="str">
        <v>Mustang GT Premium</v>
      </c>
      <c r="C218">
        <v>2010</v>
      </c>
      <c r="D218">
        <v>94146.39</v>
      </c>
      <c r="E218">
        <v>58500</v>
      </c>
      <c r="F218" t="str">
        <v>58,500 mi.</v>
      </c>
      <c r="G218" t="str">
        <v>Gasoline</v>
      </c>
      <c r="H218" t="str">
        <v>315.0HP 4.6L 8 Cylinder Engine Gasoline Fuel</v>
      </c>
      <c r="I218" t="str">
        <v>5-Speed M/T</v>
      </c>
      <c r="J218" t="str">
        <v>White</v>
      </c>
      <c r="K218" t="str">
        <v>Red</v>
      </c>
      <c r="L218" t="str">
        <v>At least 1 accident or damage reported</v>
      </c>
      <c r="M218">
        <v>1</v>
      </c>
      <c r="N218" t="str">
        <v>Yes</v>
      </c>
      <c r="O218" t="str">
        <v>$20,000</v>
      </c>
      <c r="P218">
        <v>17200</v>
      </c>
      <c r="Q218">
        <v>20000</v>
      </c>
      <c r="R218">
        <v>315</v>
      </c>
      <c r="S218">
        <v>4.5999999999999996</v>
      </c>
      <c r="T218">
        <v>0</v>
      </c>
    </row>
    <row r="219" spans="1:20" x14ac:dyDescent="0.25">
      <c r="A219" t="str">
        <v>Ford</v>
      </c>
      <c r="B219" t="str">
        <v>F-250 Limited</v>
      </c>
      <c r="C219">
        <v>2018</v>
      </c>
      <c r="D219">
        <v>102997.75999999999</v>
      </c>
      <c r="E219">
        <v>64000</v>
      </c>
      <c r="F219" t="str">
        <v>64,000 mi.</v>
      </c>
      <c r="G219" t="str">
        <v>Diesel</v>
      </c>
      <c r="H219" t="str">
        <v>450.0HP 6.7L 8 Cylinder Engine Diesel Fuel</v>
      </c>
      <c r="I219" t="str">
        <v>A/T</v>
      </c>
      <c r="J219" t="str">
        <v>Red</v>
      </c>
      <c r="K219" t="str">
        <v>Beige</v>
      </c>
      <c r="L219" t="str">
        <v>None reported</v>
      </c>
      <c r="M219">
        <v>0</v>
      </c>
      <c r="N219" t="str">
        <v>Yes</v>
      </c>
      <c r="O219" t="str">
        <v>$64,000</v>
      </c>
      <c r="P219">
        <v>55040</v>
      </c>
      <c r="Q219">
        <v>64000</v>
      </c>
      <c r="R219">
        <v>450</v>
      </c>
      <c r="S219">
        <v>6.7</v>
      </c>
      <c r="T219">
        <v>0</v>
      </c>
    </row>
    <row r="220" spans="1:20" x14ac:dyDescent="0.25">
      <c r="A220" t="str">
        <v>Ford</v>
      </c>
      <c r="B220" t="str">
        <v>Explorer XLT</v>
      </c>
      <c r="C220">
        <v>2013</v>
      </c>
      <c r="D220">
        <v>133414.28599999999</v>
      </c>
      <c r="E220">
        <v>82900</v>
      </c>
      <c r="F220" t="str">
        <v>82,900 mi.</v>
      </c>
      <c r="G220" t="str">
        <v>Gasoline</v>
      </c>
      <c r="H220" t="str">
        <v>290.0HP 3.5L V6 Cylinder Engine Gasoline Fuel</v>
      </c>
      <c r="I220" t="str">
        <v>6-Speed A/T</v>
      </c>
      <c r="J220" t="str">
        <v>White</v>
      </c>
      <c r="K220" t="str">
        <v>Gray</v>
      </c>
      <c r="L220" t="str">
        <v>At least 1 accident or damage reported</v>
      </c>
      <c r="M220">
        <v>1</v>
      </c>
      <c r="N220" t="str">
        <v>Yes</v>
      </c>
      <c r="O220" t="str">
        <v>$16,000</v>
      </c>
      <c r="P220">
        <v>13760</v>
      </c>
      <c r="Q220">
        <v>16000</v>
      </c>
      <c r="R220">
        <v>290</v>
      </c>
      <c r="S220">
        <v>3.5</v>
      </c>
      <c r="T220">
        <v>0</v>
      </c>
    </row>
    <row r="221" spans="1:20" x14ac:dyDescent="0.25">
      <c r="A221" t="str">
        <v>Ford</v>
      </c>
      <c r="B221" t="str">
        <v>Expedition Max XLT</v>
      </c>
      <c r="C221">
        <v>2020</v>
      </c>
      <c r="D221">
        <v>107941.65248</v>
      </c>
      <c r="E221">
        <v>67072</v>
      </c>
      <c r="F221" t="str">
        <v>67,072 mi.</v>
      </c>
      <c r="G221" t="str">
        <v>Gasoline</v>
      </c>
      <c r="H221" t="str">
        <v>375.0HP 3.5L V6 Cylinder Engine Gasoline Fuel</v>
      </c>
      <c r="I221" t="str">
        <v>A/T</v>
      </c>
      <c r="J221" t="str">
        <v>Purple</v>
      </c>
      <c r="K221" t="str">
        <v>Black</v>
      </c>
      <c r="L221" t="str">
        <v>None reported</v>
      </c>
      <c r="M221">
        <v>0</v>
      </c>
      <c r="N221" t="str">
        <v>Yes</v>
      </c>
      <c r="O221" t="str">
        <v>$38,500</v>
      </c>
      <c r="P221">
        <v>33110</v>
      </c>
      <c r="Q221">
        <v>38500</v>
      </c>
      <c r="R221">
        <v>375</v>
      </c>
      <c r="S221">
        <v>3.5</v>
      </c>
      <c r="T221">
        <v>0</v>
      </c>
    </row>
    <row r="222" spans="1:20" x14ac:dyDescent="0.25">
      <c r="A222" t="str">
        <v>Ford</v>
      </c>
      <c r="B222" t="str">
        <v>Fusion SE</v>
      </c>
      <c r="C222">
        <v>2014</v>
      </c>
      <c r="D222">
        <v>130034.67200000001</v>
      </c>
      <c r="E222">
        <v>80800</v>
      </c>
      <c r="F222" t="str">
        <v>80,800 mi.</v>
      </c>
      <c r="G222" t="str">
        <v>Gasoline</v>
      </c>
      <c r="H222" t="str">
        <v>175.0HP 2.5L 4 Cylinder Engine Gasoline Fuel</v>
      </c>
      <c r="I222" t="str">
        <v>A/T</v>
      </c>
      <c r="J222" t="str">
        <v>Blue</v>
      </c>
      <c r="K222" t="str">
        <v>Beige</v>
      </c>
      <c r="L222" t="str">
        <v>None reported</v>
      </c>
      <c r="M222">
        <v>0</v>
      </c>
      <c r="N222" t="str">
        <v>Yes</v>
      </c>
      <c r="O222" t="str">
        <v>$10,000</v>
      </c>
      <c r="P222">
        <v>8600</v>
      </c>
      <c r="Q222">
        <v>10000</v>
      </c>
      <c r="R222">
        <v>175</v>
      </c>
      <c r="S222">
        <v>2.5</v>
      </c>
      <c r="T222">
        <v>0</v>
      </c>
    </row>
    <row r="223" spans="1:20" x14ac:dyDescent="0.25">
      <c r="A223" t="str">
        <v>Ford</v>
      </c>
      <c r="B223" t="str">
        <v>F-150 XLT</v>
      </c>
      <c r="C223">
        <v>2020</v>
      </c>
      <c r="D223">
        <v>85940.365340000004</v>
      </c>
      <c r="E223">
        <v>53401</v>
      </c>
      <c r="F223" t="str">
        <v>53,401 mi.</v>
      </c>
      <c r="G223" t="str">
        <v>Gasoline</v>
      </c>
      <c r="H223" t="str">
        <v>375.0HP 3.5L V6 Cylinder Engine Gasoline Fuel</v>
      </c>
      <c r="I223" t="str">
        <v>10-Speed A/T</v>
      </c>
      <c r="J223" t="str">
        <v>Gray</v>
      </c>
      <c r="K223" t="str">
        <v>Black</v>
      </c>
      <c r="L223" t="str">
        <v>None reported</v>
      </c>
      <c r="M223">
        <v>0</v>
      </c>
      <c r="N223" t="str">
        <v>Yes</v>
      </c>
      <c r="O223" t="str">
        <v>$39,500</v>
      </c>
      <c r="P223">
        <v>33970</v>
      </c>
      <c r="Q223">
        <v>39500</v>
      </c>
      <c r="R223">
        <v>375</v>
      </c>
      <c r="S223">
        <v>3.5</v>
      </c>
      <c r="T223">
        <v>0</v>
      </c>
    </row>
    <row r="224" spans="1:20" x14ac:dyDescent="0.25">
      <c r="A224" t="str">
        <v>Ford</v>
      </c>
      <c r="B224" t="str">
        <v>F-150 Platinum</v>
      </c>
      <c r="C224">
        <v>2021</v>
      </c>
      <c r="D224">
        <v>25033.2837</v>
      </c>
      <c r="E224">
        <v>15555</v>
      </c>
      <c r="F224" t="str">
        <v>15,555 mi.</v>
      </c>
      <c r="G224" t="str">
        <v>Gasoline</v>
      </c>
      <c r="H224" t="str">
        <v>5.0L 8 Cylinder</v>
      </c>
      <c r="I224" t="str">
        <v>10-Speed Automatic</v>
      </c>
      <c r="J224" t="str">
        <v>Blue</v>
      </c>
      <c r="K224" t="str">
        <v>Black</v>
      </c>
      <c r="L224" t="str">
        <v>None reported</v>
      </c>
      <c r="M224">
        <v>0</v>
      </c>
      <c r="N224" t="str">
        <v>Yes</v>
      </c>
      <c r="O224" t="str">
        <v>$62,890</v>
      </c>
      <c r="P224">
        <v>54085.4</v>
      </c>
      <c r="Q224">
        <v>62890</v>
      </c>
      <c r="R224" t="e">
        <v>#VALUE!</v>
      </c>
      <c r="S224" t="e">
        <v>#VALUE!</v>
      </c>
      <c r="T224">
        <v>0</v>
      </c>
    </row>
    <row r="225" spans="1:20" x14ac:dyDescent="0.25">
      <c r="A225" t="str">
        <v>Ford</v>
      </c>
      <c r="B225" t="str">
        <v>F-250 XLT</v>
      </c>
      <c r="C225">
        <v>2019</v>
      </c>
      <c r="D225">
        <v>61982.120759999998</v>
      </c>
      <c r="E225">
        <v>38514</v>
      </c>
      <c r="F225" t="str">
        <v>38,514 mi.</v>
      </c>
      <c r="G225" t="str">
        <v>E85 Flex Fuel</v>
      </c>
      <c r="H225" t="str">
        <v>385.0HP 6.2L 8 Cylinder Engine Flex Fuel Capability</v>
      </c>
      <c r="I225" t="str">
        <v>A/T</v>
      </c>
      <c r="J225" t="str">
        <v>Black</v>
      </c>
      <c r="K225" t="str">
        <v>Gray</v>
      </c>
      <c r="L225" t="str">
        <v>At least 1 accident or damage reported</v>
      </c>
      <c r="M225">
        <v>1</v>
      </c>
      <c r="N225" t="str">
        <v>Yes</v>
      </c>
      <c r="O225" t="str">
        <v>$45,998</v>
      </c>
      <c r="P225">
        <v>39558.28</v>
      </c>
      <c r="Q225">
        <v>45998</v>
      </c>
      <c r="R225">
        <v>385</v>
      </c>
      <c r="S225">
        <v>6.2</v>
      </c>
      <c r="T225">
        <v>0</v>
      </c>
    </row>
    <row r="226" spans="1:20" x14ac:dyDescent="0.25">
      <c r="A226" t="str">
        <v>Ford</v>
      </c>
      <c r="B226" t="str">
        <v>Explorer XLT</v>
      </c>
      <c r="C226">
        <v>2017</v>
      </c>
      <c r="D226">
        <v>85295.02</v>
      </c>
      <c r="E226">
        <v>53000</v>
      </c>
      <c r="F226" t="str">
        <v>53,000 mi.</v>
      </c>
      <c r="G226" t="str">
        <v>E85 Flex Fuel</v>
      </c>
      <c r="H226" t="str">
        <v>290.0HP 3.5L V6 Cylinder Engine Flex Fuel Capability</v>
      </c>
      <c r="I226" t="str">
        <v>6-Speed A/T</v>
      </c>
      <c r="J226" t="str">
        <v>Red</v>
      </c>
      <c r="K226" t="str">
        <v>Gray</v>
      </c>
      <c r="L226" t="str">
        <v>At least 1 accident or damage reported</v>
      </c>
      <c r="M226">
        <v>1</v>
      </c>
      <c r="N226" t="str">
        <v>Yes</v>
      </c>
      <c r="O226" t="str">
        <v>$25,000</v>
      </c>
      <c r="P226">
        <v>21500</v>
      </c>
      <c r="Q226">
        <v>25000</v>
      </c>
      <c r="R226">
        <v>290</v>
      </c>
      <c r="S226">
        <v>3.5</v>
      </c>
      <c r="T226">
        <v>0</v>
      </c>
    </row>
    <row r="227" spans="1:20" x14ac:dyDescent="0.25">
      <c r="A227" t="str">
        <v>Ford</v>
      </c>
      <c r="B227" t="str">
        <v>Explorer Eddie Bauer</v>
      </c>
      <c r="C227">
        <v>2010</v>
      </c>
      <c r="D227">
        <v>232066.82800000001</v>
      </c>
      <c r="E227">
        <v>144200</v>
      </c>
      <c r="F227" t="str">
        <v>144,200 mi.</v>
      </c>
      <c r="G227" t="str">
        <v>Gasoline</v>
      </c>
      <c r="H227" t="str">
        <v>210.0HP 4.0L V6 Cylinder Engine Gasoline Fuel</v>
      </c>
      <c r="I227" t="str">
        <v>5-Speed A/T</v>
      </c>
      <c r="J227" t="str">
        <v>Black</v>
      </c>
      <c r="K227" t="str">
        <v>Beige</v>
      </c>
      <c r="L227" t="str">
        <v>None reported</v>
      </c>
      <c r="M227">
        <v>0</v>
      </c>
      <c r="N227" t="str">
        <v>Yes</v>
      </c>
      <c r="O227" t="str">
        <v>$9,999</v>
      </c>
      <c r="P227">
        <v>8599.14</v>
      </c>
      <c r="Q227">
        <v>9999</v>
      </c>
      <c r="R227">
        <v>210</v>
      </c>
      <c r="S227">
        <v>4</v>
      </c>
      <c r="T227">
        <v>0</v>
      </c>
    </row>
    <row r="228" spans="1:20" x14ac:dyDescent="0.25">
      <c r="A228" t="str">
        <v>Ford</v>
      </c>
      <c r="B228" t="str">
        <v>Focus SE</v>
      </c>
      <c r="C228">
        <v>2012</v>
      </c>
      <c r="D228">
        <v>173881.1403</v>
      </c>
      <c r="E228">
        <v>108045</v>
      </c>
      <c r="F228" t="str">
        <v>108,045 mi.</v>
      </c>
      <c r="G228" t="str">
        <v>Gasoline</v>
      </c>
      <c r="H228" t="str">
        <v>160.0HP 2.0L 4 Cylinder Engine Gasoline Fuel</v>
      </c>
      <c r="I228" t="str">
        <v>6-Speed A/T</v>
      </c>
      <c r="J228" t="str">
        <v>Blue</v>
      </c>
      <c r="K228" t="str">
        <v>Gray</v>
      </c>
      <c r="L228" t="str">
        <v>None reported</v>
      </c>
      <c r="M228">
        <v>0</v>
      </c>
      <c r="N228" t="str">
        <v>Yes</v>
      </c>
      <c r="O228" t="str">
        <v>$6,500</v>
      </c>
      <c r="P228">
        <v>5590</v>
      </c>
      <c r="Q228">
        <v>6500</v>
      </c>
      <c r="R228">
        <v>160</v>
      </c>
      <c r="S228">
        <v>2</v>
      </c>
      <c r="T228">
        <v>0</v>
      </c>
    </row>
    <row r="229" spans="1:20" x14ac:dyDescent="0.25">
      <c r="A229" t="str">
        <v>Ford</v>
      </c>
      <c r="B229" t="str">
        <v>Edge SE</v>
      </c>
      <c r="C229">
        <v>2020</v>
      </c>
      <c r="D229">
        <v>114585.008</v>
      </c>
      <c r="E229">
        <v>71200</v>
      </c>
      <c r="F229" t="str">
        <v>71,200 mi.</v>
      </c>
      <c r="G229" t="str">
        <v>Gasoline</v>
      </c>
      <c r="H229" t="str">
        <v>250.0HP 2.0L 4 Cylinder Engine Gasoline Fuel</v>
      </c>
      <c r="I229" t="str">
        <v>8-Speed A/T</v>
      </c>
      <c r="J229" t="str">
        <v>White</v>
      </c>
      <c r="K229" t="str">
        <v>Beige</v>
      </c>
      <c r="L229" t="str">
        <v>None reported</v>
      </c>
      <c r="M229">
        <v>0</v>
      </c>
      <c r="N229" t="str">
        <v>Yes</v>
      </c>
      <c r="O229" t="str">
        <v>$18,900</v>
      </c>
      <c r="P229">
        <v>16254</v>
      </c>
      <c r="Q229">
        <v>18900</v>
      </c>
      <c r="R229">
        <v>250</v>
      </c>
      <c r="S229">
        <v>2</v>
      </c>
      <c r="T229">
        <v>0</v>
      </c>
    </row>
    <row r="230" spans="1:20" x14ac:dyDescent="0.25">
      <c r="A230" t="str">
        <v>Ford</v>
      </c>
      <c r="B230" t="str">
        <v>Ranger XLT SuperCab</v>
      </c>
      <c r="C230">
        <v>2002</v>
      </c>
      <c r="D230">
        <v>309154.21399999998</v>
      </c>
      <c r="E230">
        <v>192100</v>
      </c>
      <c r="F230" t="str">
        <v>192,100 mi.</v>
      </c>
      <c r="G230" t="str">
        <v>Gasoline</v>
      </c>
      <c r="H230" t="str">
        <v>207.0HP 4.0L V6 Cylinder Engine Gasoline Fuel</v>
      </c>
      <c r="I230" t="str">
        <v>5-Speed A/T</v>
      </c>
      <c r="J230" t="str">
        <v>Gold</v>
      </c>
      <c r="K230" t="str">
        <v>Beige</v>
      </c>
      <c r="L230" t="str">
        <v>At least 1 accident or damage reported</v>
      </c>
      <c r="M230">
        <v>1</v>
      </c>
      <c r="N230" t="str">
        <v>Yes</v>
      </c>
      <c r="O230" t="str">
        <v>$6,450</v>
      </c>
      <c r="P230">
        <v>5547</v>
      </c>
      <c r="Q230">
        <v>6450</v>
      </c>
      <c r="R230">
        <v>207</v>
      </c>
      <c r="S230">
        <v>4</v>
      </c>
      <c r="T230">
        <v>0</v>
      </c>
    </row>
    <row r="231" spans="1:20" x14ac:dyDescent="0.25">
      <c r="A231" t="str">
        <v>Ford</v>
      </c>
      <c r="B231" t="str">
        <v>Bronco Badlands</v>
      </c>
      <c r="C231">
        <v>2021</v>
      </c>
      <c r="D231">
        <v>52202.16158</v>
      </c>
      <c r="E231">
        <v>32437</v>
      </c>
      <c r="F231" t="str">
        <v>32,437 mi.</v>
      </c>
      <c r="G231" t="str">
        <v>Gasoline</v>
      </c>
      <c r="H231" t="str">
        <v>315.0HP 2.7L V6 Cylinder Engine Gasoline Fuel</v>
      </c>
      <c r="I231" t="str">
        <v>10-Speed A/T</v>
      </c>
      <c r="J231" t="str">
        <v>Gray</v>
      </c>
      <c r="K231" t="str">
        <v>Black</v>
      </c>
      <c r="L231" t="str">
        <v>None reported</v>
      </c>
      <c r="M231">
        <v>0</v>
      </c>
      <c r="N231" t="str">
        <v>Yes</v>
      </c>
      <c r="O231" t="str">
        <v>$51,000</v>
      </c>
      <c r="P231">
        <v>43860</v>
      </c>
      <c r="Q231">
        <v>51000</v>
      </c>
      <c r="R231">
        <v>315</v>
      </c>
      <c r="S231">
        <v>2.7</v>
      </c>
      <c r="T231">
        <v>0</v>
      </c>
    </row>
    <row r="232" spans="1:20" x14ac:dyDescent="0.25">
      <c r="A232" t="str">
        <v>Ford</v>
      </c>
      <c r="B232" t="str">
        <v>F-250 Lariat</v>
      </c>
      <c r="C232">
        <v>2023</v>
      </c>
      <c r="D232">
        <v>6055.9464200000002</v>
      </c>
      <c r="E232">
        <v>3763</v>
      </c>
      <c r="F232" t="str">
        <v>3,763 mi.</v>
      </c>
      <c r="G232" t="str">
        <v>Diesel</v>
      </c>
      <c r="H232" t="str">
        <v>475.0HP 6.7L 8 Cylinder Engine Diesel Fuel</v>
      </c>
      <c r="I232" t="str">
        <v>10-Speed A/T</v>
      </c>
      <c r="J232" t="str">
        <v>Red</v>
      </c>
      <c r="K232" t="str">
        <v>Black</v>
      </c>
      <c r="L232" t="str">
        <v>None reported</v>
      </c>
      <c r="M232">
        <v>0</v>
      </c>
      <c r="N232" t="str">
        <v>Yes</v>
      </c>
      <c r="O232" t="str">
        <v>$92,000</v>
      </c>
      <c r="P232">
        <v>79120</v>
      </c>
      <c r="Q232">
        <v>92000</v>
      </c>
      <c r="R232">
        <v>475</v>
      </c>
      <c r="S232">
        <v>6.7</v>
      </c>
      <c r="T232">
        <v>0</v>
      </c>
    </row>
    <row r="233" spans="1:20" x14ac:dyDescent="0.25">
      <c r="A233" t="str">
        <v>Ford</v>
      </c>
      <c r="B233" t="str">
        <v>F-250 XLT Crew Cab Super Duty</v>
      </c>
      <c r="C233">
        <v>2008</v>
      </c>
      <c r="D233">
        <v>306291.19813999999</v>
      </c>
      <c r="E233">
        <v>190321</v>
      </c>
      <c r="F233" t="str">
        <v>190,321 mi.</v>
      </c>
      <c r="G233" t="str">
        <v>Diesel</v>
      </c>
      <c r="H233" t="str">
        <v>350.0HP 6.4L 8 Cylinder Engine Diesel Fuel</v>
      </c>
      <c r="I233" t="str">
        <v>A/T</v>
      </c>
      <c r="J233" t="str">
        <v>White</v>
      </c>
      <c r="K233" t="str">
        <v>Beige</v>
      </c>
      <c r="L233" t="str">
        <v>None reported</v>
      </c>
      <c r="M233">
        <v>0</v>
      </c>
      <c r="N233" t="str">
        <v>Yes</v>
      </c>
      <c r="O233" t="str">
        <v>$15,900</v>
      </c>
      <c r="P233">
        <v>13674</v>
      </c>
      <c r="Q233">
        <v>15900</v>
      </c>
      <c r="R233">
        <v>350</v>
      </c>
      <c r="S233">
        <v>6.4</v>
      </c>
      <c r="T233">
        <v>0</v>
      </c>
    </row>
    <row r="234" spans="1:20" x14ac:dyDescent="0.25">
      <c r="A234" t="str">
        <v>Ford</v>
      </c>
      <c r="B234" t="str">
        <v>F-250 XLT</v>
      </c>
      <c r="C234">
        <v>2019</v>
      </c>
      <c r="D234">
        <v>53108.22</v>
      </c>
      <c r="E234">
        <v>33000</v>
      </c>
      <c r="F234" t="str">
        <v>33,000 mi.</v>
      </c>
      <c r="G234" t="str">
        <v>Diesel</v>
      </c>
      <c r="H234" t="str">
        <v>450.0HP 6.7L 8 Cylinder Engine Diesel Fuel</v>
      </c>
      <c r="I234" t="str">
        <v>6-Speed A/T</v>
      </c>
      <c r="J234" t="str">
        <v>Black</v>
      </c>
      <c r="K234" t="str">
        <v>Gray</v>
      </c>
      <c r="L234" t="str">
        <v>None reported</v>
      </c>
      <c r="M234">
        <v>0</v>
      </c>
      <c r="N234" t="str">
        <v>Yes</v>
      </c>
      <c r="O234" t="str">
        <v>$59,000</v>
      </c>
      <c r="P234">
        <v>50740</v>
      </c>
      <c r="Q234">
        <v>59000</v>
      </c>
      <c r="R234">
        <v>450</v>
      </c>
      <c r="S234">
        <v>6.7</v>
      </c>
      <c r="T234">
        <v>0</v>
      </c>
    </row>
    <row r="235" spans="1:20" x14ac:dyDescent="0.25">
      <c r="A235" t="str">
        <v>Ford</v>
      </c>
      <c r="B235" t="str">
        <v>Fusion SE</v>
      </c>
      <c r="C235">
        <v>2016</v>
      </c>
      <c r="D235">
        <v>109435.12</v>
      </c>
      <c r="E235">
        <v>68000</v>
      </c>
      <c r="F235" t="str">
        <v>68,000 mi.</v>
      </c>
      <c r="G235" t="str">
        <v>Gasoline</v>
      </c>
      <c r="H235" t="str">
        <v>175.0HP 2.5L 4 Cylinder Engine Gasoline Fuel</v>
      </c>
      <c r="I235" t="str">
        <v>A/T</v>
      </c>
      <c r="J235" t="str">
        <v>Black</v>
      </c>
      <c r="K235" t="str">
        <v>Black</v>
      </c>
      <c r="L235" t="str">
        <v>None reported</v>
      </c>
      <c r="M235">
        <v>0</v>
      </c>
      <c r="N235" t="str">
        <v>Yes</v>
      </c>
      <c r="O235" t="str">
        <v>$12,500</v>
      </c>
      <c r="P235">
        <v>10750</v>
      </c>
      <c r="Q235">
        <v>12500</v>
      </c>
      <c r="R235">
        <v>175</v>
      </c>
      <c r="S235">
        <v>2.5</v>
      </c>
      <c r="T235">
        <v>0</v>
      </c>
    </row>
    <row r="236" spans="1:20" x14ac:dyDescent="0.25">
      <c r="A236" t="str">
        <v>Ford</v>
      </c>
      <c r="B236" t="str">
        <v>F-150 XLT</v>
      </c>
      <c r="C236">
        <v>2020</v>
      </c>
      <c r="D236">
        <v>91732.38</v>
      </c>
      <c r="E236">
        <v>57000</v>
      </c>
      <c r="F236" t="str">
        <v>57,000 mi.</v>
      </c>
      <c r="G236" t="str">
        <v>Gasoline</v>
      </c>
      <c r="H236" t="str">
        <v>375.0HP 3.5L V6 Cylinder Engine Gasoline Fuel</v>
      </c>
      <c r="I236" t="str">
        <v>10-Speed A/T</v>
      </c>
      <c r="J236" t="str">
        <v>Gray</v>
      </c>
      <c r="K236" t="str">
        <v>Gray</v>
      </c>
      <c r="L236" t="str">
        <v>At least 1 accident or damage reported</v>
      </c>
      <c r="M236">
        <v>1</v>
      </c>
      <c r="N236" t="str">
        <v>Yes</v>
      </c>
      <c r="O236" t="str">
        <v>$37,500</v>
      </c>
      <c r="P236">
        <v>32250</v>
      </c>
      <c r="Q236">
        <v>37500</v>
      </c>
      <c r="R236">
        <v>375</v>
      </c>
      <c r="S236">
        <v>3.5</v>
      </c>
      <c r="T236">
        <v>0</v>
      </c>
    </row>
    <row r="237" spans="1:20" x14ac:dyDescent="0.25">
      <c r="A237" t="str">
        <v>Ford</v>
      </c>
      <c r="B237" t="str">
        <v>Expedition Limited</v>
      </c>
      <c r="C237">
        <v>2013</v>
      </c>
      <c r="D237">
        <v>263127.09000000003</v>
      </c>
      <c r="E237">
        <v>163500</v>
      </c>
      <c r="F237" t="str">
        <v>163,500 mi.</v>
      </c>
      <c r="G237" t="str">
        <v>E85 Flex Fuel</v>
      </c>
      <c r="H237" t="str">
        <v>310.0HP 5.4L 8 Cylinder Engine Flex Fuel Capability</v>
      </c>
      <c r="I237" t="str">
        <v>A/T</v>
      </c>
      <c r="J237" t="str">
        <v>Gray</v>
      </c>
      <c r="K237" t="str">
        <v>Black</v>
      </c>
      <c r="L237" t="str">
        <v>None reported</v>
      </c>
      <c r="M237">
        <v>0</v>
      </c>
      <c r="N237" t="str">
        <v>Yes</v>
      </c>
      <c r="O237" t="str">
        <v>$16,490</v>
      </c>
      <c r="P237">
        <v>14181.4</v>
      </c>
      <c r="Q237">
        <v>16490</v>
      </c>
      <c r="R237">
        <v>310</v>
      </c>
      <c r="S237">
        <v>5.4</v>
      </c>
      <c r="T237">
        <v>0</v>
      </c>
    </row>
    <row r="238" spans="1:20" x14ac:dyDescent="0.25">
      <c r="A238" t="str">
        <v>Ford</v>
      </c>
      <c r="B238" t="str">
        <v>F-150 Lariat</v>
      </c>
      <c r="C238">
        <v>2021</v>
      </c>
      <c r="D238">
        <v>14712.58628</v>
      </c>
      <c r="E238">
        <v>9142</v>
      </c>
      <c r="F238" t="str">
        <v>9,142 mi.</v>
      </c>
      <c r="G238" t="str">
        <v>Hybrid</v>
      </c>
      <c r="H238" t="str">
        <v>430.0HP 3.5L V6 Cylinder Engine Gas/Electric Hybrid</v>
      </c>
      <c r="I238" t="str">
        <v>10-Speed A/T</v>
      </c>
      <c r="J238" t="str">
        <v>Black</v>
      </c>
      <c r="K238" t="str">
        <v>Gray</v>
      </c>
      <c r="L238" t="str">
        <v>None reported</v>
      </c>
      <c r="M238">
        <v>0</v>
      </c>
      <c r="N238" t="str">
        <v>Yes</v>
      </c>
      <c r="O238" t="str">
        <v>$61,500</v>
      </c>
      <c r="P238">
        <v>52890</v>
      </c>
      <c r="Q238">
        <v>61500</v>
      </c>
      <c r="R238">
        <v>430</v>
      </c>
      <c r="S238">
        <v>3.5</v>
      </c>
      <c r="T238">
        <v>0</v>
      </c>
    </row>
    <row r="239" spans="1:20" x14ac:dyDescent="0.25">
      <c r="A239" t="str">
        <v>Ford</v>
      </c>
      <c r="B239" t="str">
        <v>Explorer XLT</v>
      </c>
      <c r="C239">
        <v>2020</v>
      </c>
      <c r="D239">
        <v>72420.3</v>
      </c>
      <c r="E239">
        <v>45000</v>
      </c>
      <c r="F239" t="str">
        <v>45,000 mi.</v>
      </c>
      <c r="G239" t="str">
        <v>Gasoline</v>
      </c>
      <c r="H239" t="str">
        <v>300.0HP 2.3L 4 Cylinder Engine Gasoline Fuel</v>
      </c>
      <c r="I239" t="str">
        <v>10-Speed A/T</v>
      </c>
      <c r="J239" t="str">
        <v>Silver</v>
      </c>
      <c r="K239" t="str">
        <v>Black</v>
      </c>
      <c r="L239" t="str">
        <v>None reported</v>
      </c>
      <c r="M239">
        <v>0</v>
      </c>
      <c r="N239" t="str">
        <v>Yes</v>
      </c>
      <c r="O239" t="str">
        <v>$33,500</v>
      </c>
      <c r="P239">
        <v>28810</v>
      </c>
      <c r="Q239">
        <v>33500</v>
      </c>
      <c r="R239">
        <v>300</v>
      </c>
      <c r="S239">
        <v>2.2999999999999998</v>
      </c>
      <c r="T239">
        <v>0</v>
      </c>
    </row>
    <row r="240" spans="1:20" x14ac:dyDescent="0.25">
      <c r="A240" t="str">
        <v>Ford</v>
      </c>
      <c r="B240" t="str">
        <v>F-150 Lariat</v>
      </c>
      <c r="C240">
        <v>2013</v>
      </c>
      <c r="D240">
        <v>164152.68</v>
      </c>
      <c r="E240">
        <v>102000</v>
      </c>
      <c r="F240" t="str">
        <v>102,000 mi.</v>
      </c>
      <c r="G240" t="str">
        <v>Gasoline</v>
      </c>
      <c r="H240" t="str">
        <v>365.0HP 3.5L V6 Cylinder Engine Gasoline Fuel</v>
      </c>
      <c r="I240" t="str">
        <v>6-Speed A/T</v>
      </c>
      <c r="J240" t="str">
        <v>White</v>
      </c>
      <c r="K240" t="str">
        <v>Black</v>
      </c>
      <c r="L240" t="str">
        <v>None reported</v>
      </c>
      <c r="M240">
        <v>0</v>
      </c>
      <c r="N240" t="str">
        <v>Yes</v>
      </c>
      <c r="O240" t="str">
        <v>$23,000</v>
      </c>
      <c r="P240">
        <v>19780</v>
      </c>
      <c r="Q240">
        <v>23000</v>
      </c>
      <c r="R240">
        <v>365</v>
      </c>
      <c r="S240">
        <v>3.5</v>
      </c>
      <c r="T240">
        <v>0</v>
      </c>
    </row>
    <row r="241" spans="1:20" x14ac:dyDescent="0.25">
      <c r="A241" t="str">
        <v>Ford</v>
      </c>
      <c r="B241" t="str">
        <v>Excursion XLS</v>
      </c>
      <c r="C241">
        <v>2004</v>
      </c>
      <c r="D241">
        <v>262322.42</v>
      </c>
      <c r="E241">
        <v>163000</v>
      </c>
      <c r="F241" t="str">
        <v>163,000 mi.</v>
      </c>
      <c r="G241" t="str">
        <v>Diesel</v>
      </c>
      <c r="H241" t="str">
        <v>325.0HP 6.0L 8 Cylinder Engine Diesel Fuel</v>
      </c>
      <c r="I241" t="str">
        <v>5-Speed A/T</v>
      </c>
      <c r="J241" t="str">
        <v>Silver</v>
      </c>
      <c r="K241" t="str">
        <v>Gray</v>
      </c>
      <c r="L241" t="str">
        <v>At least 1 accident or damage reported</v>
      </c>
      <c r="M241">
        <v>1</v>
      </c>
      <c r="N241" t="str">
        <v>Yes</v>
      </c>
      <c r="O241" t="str">
        <v>$18,000</v>
      </c>
      <c r="P241">
        <v>15480</v>
      </c>
      <c r="Q241">
        <v>18000</v>
      </c>
      <c r="R241">
        <v>325</v>
      </c>
      <c r="S241">
        <v>6</v>
      </c>
      <c r="T241">
        <v>0</v>
      </c>
    </row>
    <row r="242" spans="1:20" x14ac:dyDescent="0.25">
      <c r="A242" t="str">
        <v>Ford</v>
      </c>
      <c r="B242" t="str">
        <v>F-250 XLT</v>
      </c>
      <c r="C242">
        <v>2017</v>
      </c>
      <c r="D242">
        <v>47827.975460000001</v>
      </c>
      <c r="E242">
        <v>29719</v>
      </c>
      <c r="F242" t="str">
        <v>29,719 mi.</v>
      </c>
      <c r="G242" t="str">
        <v>E85 Flex Fuel</v>
      </c>
      <c r="H242" t="str">
        <v>385.0HP 6.2L 8 Cylinder Engine Flex Fuel Capability</v>
      </c>
      <c r="I242" t="str">
        <v>A/T</v>
      </c>
      <c r="J242" t="str">
        <v>White</v>
      </c>
      <c r="K242" t="str">
        <v>Gray</v>
      </c>
      <c r="L242" t="str">
        <v>None reported</v>
      </c>
      <c r="M242">
        <v>0</v>
      </c>
      <c r="N242" t="str">
        <v>Yes</v>
      </c>
      <c r="O242" t="str">
        <v>$31,000</v>
      </c>
      <c r="P242">
        <v>26660</v>
      </c>
      <c r="Q242">
        <v>31000</v>
      </c>
      <c r="R242">
        <v>385</v>
      </c>
      <c r="S242">
        <v>6.2</v>
      </c>
      <c r="T242">
        <v>0</v>
      </c>
    </row>
    <row r="243" spans="1:20" x14ac:dyDescent="0.25">
      <c r="A243" t="str">
        <v>Ford</v>
      </c>
      <c r="B243" t="str">
        <v>Explorer Limited</v>
      </c>
      <c r="C243">
        <v>2022</v>
      </c>
      <c r="D243">
        <v>28163.45</v>
      </c>
      <c r="E243">
        <v>17500</v>
      </c>
      <c r="F243" t="str">
        <v>17,500 mi.</v>
      </c>
      <c r="G243" t="str">
        <v>Hybrid</v>
      </c>
      <c r="H243" t="str">
        <v>318.0HP 3.3L V6 Cylinder Engine Gas/Electric Hybrid</v>
      </c>
      <c r="I243" t="str">
        <v>10-Speed A/T</v>
      </c>
      <c r="J243" t="str">
        <v>White</v>
      </c>
      <c r="K243" t="str">
        <v>Black</v>
      </c>
      <c r="L243" t="str">
        <v>None reported</v>
      </c>
      <c r="M243">
        <v>0</v>
      </c>
      <c r="N243" t="str">
        <v>Yes</v>
      </c>
      <c r="O243" t="str">
        <v>$46,000</v>
      </c>
      <c r="P243">
        <v>39560</v>
      </c>
      <c r="Q243">
        <v>46000</v>
      </c>
      <c r="R243">
        <v>318</v>
      </c>
      <c r="S243">
        <v>3.3</v>
      </c>
      <c r="T243">
        <v>0</v>
      </c>
    </row>
    <row r="244" spans="1:20" x14ac:dyDescent="0.25">
      <c r="A244" t="str">
        <v>Ford</v>
      </c>
      <c r="B244" t="str">
        <v>F-250 Platinum</v>
      </c>
      <c r="C244">
        <v>2022</v>
      </c>
      <c r="D244">
        <v>7242.03</v>
      </c>
      <c r="E244">
        <v>4500</v>
      </c>
      <c r="F244" t="str">
        <v>4,500 mi.</v>
      </c>
      <c r="G244" t="str">
        <v>Gasoline</v>
      </c>
      <c r="H244" t="str">
        <v>430.0HP 7.3L 8 Cylinder Engine Gasoline Fuel</v>
      </c>
      <c r="I244" t="str">
        <v>10-Speed A/T</v>
      </c>
      <c r="J244" t="str">
        <v>Black</v>
      </c>
      <c r="K244" t="str">
        <v>Black</v>
      </c>
      <c r="L244" t="str">
        <v>None reported</v>
      </c>
      <c r="M244">
        <v>0</v>
      </c>
      <c r="N244" t="str">
        <v>Yes</v>
      </c>
      <c r="O244" t="str">
        <v>$86,500</v>
      </c>
      <c r="P244">
        <v>74390</v>
      </c>
      <c r="Q244">
        <v>86500</v>
      </c>
      <c r="R244">
        <v>430</v>
      </c>
      <c r="S244">
        <v>7.3</v>
      </c>
      <c r="T244">
        <v>0</v>
      </c>
    </row>
    <row r="245" spans="1:20" x14ac:dyDescent="0.25">
      <c r="A245" t="str">
        <v>Ford</v>
      </c>
      <c r="B245" t="str">
        <v>Mustang EcoBoost Premium</v>
      </c>
      <c r="C245">
        <v>2017</v>
      </c>
      <c r="D245">
        <v>67029.010999999999</v>
      </c>
      <c r="E245">
        <v>41650</v>
      </c>
      <c r="F245" t="str">
        <v>41,650 mi.</v>
      </c>
      <c r="G245" t="str">
        <v>Gasoline</v>
      </c>
      <c r="H245" t="str">
        <v>310.0HP 2.3L 4 Cylinder Engine Gasoline Fuel</v>
      </c>
      <c r="I245" t="str">
        <v>A/T</v>
      </c>
      <c r="J245" t="str">
        <v>Blue</v>
      </c>
      <c r="K245" t="str">
        <v>Black</v>
      </c>
      <c r="L245" t="str">
        <v>None reported</v>
      </c>
      <c r="M245">
        <v>0</v>
      </c>
      <c r="N245" t="str">
        <v>Yes</v>
      </c>
      <c r="O245" t="str">
        <v>$23,600</v>
      </c>
      <c r="P245">
        <v>20296</v>
      </c>
      <c r="Q245">
        <v>23600</v>
      </c>
      <c r="R245">
        <v>310</v>
      </c>
      <c r="S245">
        <v>2.2999999999999998</v>
      </c>
      <c r="T245">
        <v>0</v>
      </c>
    </row>
    <row r="246" spans="1:20" x14ac:dyDescent="0.25">
      <c r="A246" t="str">
        <v>Ford</v>
      </c>
      <c r="B246" t="str">
        <v>F-150 Raptor</v>
      </c>
      <c r="C246">
        <v>2018</v>
      </c>
      <c r="D246">
        <v>103829.78878</v>
      </c>
      <c r="E246">
        <v>64517</v>
      </c>
      <c r="F246" t="str">
        <v>64,517 mi.</v>
      </c>
      <c r="G246" t="str">
        <v>Gasoline</v>
      </c>
      <c r="H246" t="str">
        <v>450.0HP 3.5L V6 Cylinder Engine Gasoline Fuel</v>
      </c>
      <c r="I246" t="str">
        <v>10-Speed A/T</v>
      </c>
      <c r="J246" t="str">
        <v>Black</v>
      </c>
      <c r="K246" t="str">
        <v>Black</v>
      </c>
      <c r="L246" t="str">
        <v>None reported</v>
      </c>
      <c r="M246">
        <v>0</v>
      </c>
      <c r="N246" t="str">
        <v>Yes</v>
      </c>
      <c r="O246" t="str">
        <v>$47,995</v>
      </c>
      <c r="P246">
        <v>41275.699999999997</v>
      </c>
      <c r="Q246">
        <v>47995</v>
      </c>
      <c r="R246">
        <v>450</v>
      </c>
      <c r="S246">
        <v>3.5</v>
      </c>
      <c r="T246">
        <v>0</v>
      </c>
    </row>
    <row r="247" spans="1:20" x14ac:dyDescent="0.25">
      <c r="A247" t="str">
        <v>Ford</v>
      </c>
      <c r="B247" t="str">
        <v>F-150 Lariat</v>
      </c>
      <c r="C247">
        <v>2021</v>
      </c>
      <c r="D247">
        <v>59257.508139999998</v>
      </c>
      <c r="E247">
        <v>36821</v>
      </c>
      <c r="F247" t="str">
        <v>36,821 mi.</v>
      </c>
      <c r="G247" t="str">
        <v>Gasoline</v>
      </c>
      <c r="H247" t="str">
        <v>3.5L V6 24V PDI DOHC Twin Turbo</v>
      </c>
      <c r="I247" t="str">
        <v>Automatic</v>
      </c>
      <c r="J247" t="str">
        <v>Agate Black Metallic</v>
      </c>
      <c r="K247" t="str">
        <v>Black</v>
      </c>
      <c r="L247">
        <v>0</v>
      </c>
      <c r="M247">
        <v>0</v>
      </c>
      <c r="N247">
        <v>0</v>
      </c>
      <c r="O247" t="str">
        <v>$49,273</v>
      </c>
      <c r="P247">
        <v>42374.78</v>
      </c>
      <c r="Q247">
        <v>49273</v>
      </c>
      <c r="R247" t="e">
        <v>#VALUE!</v>
      </c>
      <c r="S247" t="e">
        <v>#VALUE!</v>
      </c>
      <c r="T247">
        <v>0</v>
      </c>
    </row>
    <row r="248" spans="1:20" x14ac:dyDescent="0.25">
      <c r="A248" t="str">
        <v>Ford</v>
      </c>
      <c r="B248" t="str">
        <v>Expedition Timberline</v>
      </c>
      <c r="C248">
        <v>2022</v>
      </c>
      <c r="D248">
        <v>37497.622000000003</v>
      </c>
      <c r="E248">
        <v>23300</v>
      </c>
      <c r="F248" t="str">
        <v>23,300 mi.</v>
      </c>
      <c r="G248" t="str">
        <v>Gasoline</v>
      </c>
      <c r="H248" t="str">
        <v>440.0HP 3.5L V6 Cylinder Engine Gasoline Fuel</v>
      </c>
      <c r="I248" t="str">
        <v>10-Speed A/T</v>
      </c>
      <c r="J248" t="str">
        <v>Green</v>
      </c>
      <c r="K248" t="str">
        <v>Green</v>
      </c>
      <c r="L248" t="str">
        <v>None reported</v>
      </c>
      <c r="M248">
        <v>0</v>
      </c>
      <c r="N248" t="str">
        <v>Yes</v>
      </c>
      <c r="O248" t="str">
        <v>$67,500</v>
      </c>
      <c r="P248">
        <v>58050</v>
      </c>
      <c r="Q248">
        <v>67500</v>
      </c>
      <c r="R248">
        <v>440</v>
      </c>
      <c r="S248">
        <v>3.5</v>
      </c>
      <c r="T248">
        <v>0</v>
      </c>
    </row>
    <row r="249" spans="1:20" x14ac:dyDescent="0.25">
      <c r="A249" t="str">
        <v>Ford</v>
      </c>
      <c r="B249" t="str">
        <v>F-250 XLT</v>
      </c>
      <c r="C249">
        <v>2017</v>
      </c>
      <c r="D249">
        <v>392678.96</v>
      </c>
      <c r="E249">
        <v>244000</v>
      </c>
      <c r="F249" t="str">
        <v>244,000 mi.</v>
      </c>
      <c r="G249" t="str">
        <v>Diesel</v>
      </c>
      <c r="H249" t="str">
        <v>440.0HP 6.7L 8 Cylinder Engine Diesel Fuel</v>
      </c>
      <c r="I249" t="str">
        <v>6-Speed A/T</v>
      </c>
      <c r="J249" t="str">
        <v>Red</v>
      </c>
      <c r="K249" t="str">
        <v>Beige</v>
      </c>
      <c r="L249" t="str">
        <v>None reported</v>
      </c>
      <c r="M249">
        <v>0</v>
      </c>
      <c r="N249" t="str">
        <v>Yes</v>
      </c>
      <c r="O249" t="str">
        <v>$35,500</v>
      </c>
      <c r="P249">
        <v>30530</v>
      </c>
      <c r="Q249">
        <v>35500</v>
      </c>
      <c r="R249">
        <v>440</v>
      </c>
      <c r="S249">
        <v>6.7</v>
      </c>
      <c r="T249">
        <v>0</v>
      </c>
    </row>
    <row r="250" spans="1:20" x14ac:dyDescent="0.25">
      <c r="A250" t="str">
        <v>Ford</v>
      </c>
      <c r="B250" t="str">
        <v>Transit Connect XLT</v>
      </c>
      <c r="C250">
        <v>2015</v>
      </c>
      <c r="D250">
        <v>180246.08</v>
      </c>
      <c r="E250">
        <v>112000</v>
      </c>
      <c r="F250" t="str">
        <v>112,000 mi.</v>
      </c>
      <c r="G250" t="str">
        <v>Gasoline</v>
      </c>
      <c r="H250" t="str">
        <v>169.0HP 2.5L 4 Cylinder Engine Gasoline Fuel</v>
      </c>
      <c r="I250" t="str">
        <v>A/T</v>
      </c>
      <c r="J250" t="str">
        <v>White</v>
      </c>
      <c r="K250" t="str">
        <v>Black</v>
      </c>
      <c r="L250" t="str">
        <v>At least 1 accident or damage reported</v>
      </c>
      <c r="M250">
        <v>1</v>
      </c>
      <c r="N250" t="str">
        <v>Yes</v>
      </c>
      <c r="O250" t="str">
        <v>$14,500</v>
      </c>
      <c r="P250">
        <v>12470</v>
      </c>
      <c r="Q250">
        <v>14500</v>
      </c>
      <c r="R250">
        <v>169</v>
      </c>
      <c r="S250">
        <v>2.5</v>
      </c>
      <c r="T250">
        <v>0</v>
      </c>
    </row>
    <row r="251" spans="1:20" x14ac:dyDescent="0.25">
      <c r="A251" t="str">
        <v>Ford</v>
      </c>
      <c r="B251" t="str">
        <v>Explorer XLT</v>
      </c>
      <c r="C251">
        <v>2014</v>
      </c>
      <c r="D251">
        <v>205284.19172</v>
      </c>
      <c r="E251">
        <v>127558</v>
      </c>
      <c r="F251" t="str">
        <v>127,558 mi.</v>
      </c>
      <c r="G251" t="str">
        <v>Gasoline</v>
      </c>
      <c r="H251" t="str">
        <v>3.5L V6 24V MPFI DOHC</v>
      </c>
      <c r="I251" t="str">
        <v>6-Speed Automatic</v>
      </c>
      <c r="J251" t="str">
        <v>Green</v>
      </c>
      <c r="K251" t="str">
        <v>Charcoal Black</v>
      </c>
      <c r="L251" t="str">
        <v>None reported</v>
      </c>
      <c r="M251">
        <v>0</v>
      </c>
      <c r="N251" t="str">
        <v>Yes</v>
      </c>
      <c r="O251" t="str">
        <v>$13,715</v>
      </c>
      <c r="P251">
        <v>11794.9</v>
      </c>
      <c r="Q251">
        <v>13715</v>
      </c>
      <c r="R251" t="e">
        <v>#VALUE!</v>
      </c>
      <c r="S251" t="e">
        <v>#VALUE!</v>
      </c>
      <c r="T251">
        <v>0</v>
      </c>
    </row>
    <row r="252" spans="1:20" x14ac:dyDescent="0.25">
      <c r="A252" t="str">
        <v>Ford</v>
      </c>
      <c r="B252" t="str">
        <v>Mustang Mach-E Premium</v>
      </c>
      <c r="C252">
        <v>2023</v>
      </c>
      <c r="D252">
        <v>21294.78688</v>
      </c>
      <c r="E252">
        <v>13232</v>
      </c>
      <c r="F252" t="str">
        <v>13,232 mi.</v>
      </c>
      <c r="G252">
        <v>0</v>
      </c>
      <c r="H252" t="str">
        <v>346.0HP Electric Motor Electric Fuel System</v>
      </c>
      <c r="I252" t="str">
        <v>1-Speed A/T</v>
      </c>
      <c r="J252" t="str">
        <v>Gray</v>
      </c>
      <c r="K252" t="str">
        <v>Black</v>
      </c>
      <c r="L252" t="str">
        <v>None reported</v>
      </c>
      <c r="M252">
        <v>0</v>
      </c>
      <c r="N252" t="str">
        <v>Yes</v>
      </c>
      <c r="O252" t="str">
        <v>$45,000</v>
      </c>
      <c r="P252">
        <v>38700</v>
      </c>
      <c r="Q252">
        <v>45000</v>
      </c>
      <c r="R252">
        <v>346</v>
      </c>
      <c r="S252" t="e">
        <v>#VALUE!</v>
      </c>
      <c r="T252">
        <v>0</v>
      </c>
    </row>
    <row r="253" spans="1:20" x14ac:dyDescent="0.25">
      <c r="A253" t="str">
        <v>Ford</v>
      </c>
      <c r="B253" t="str">
        <v>Bronco Big Bend Advanced</v>
      </c>
      <c r="C253">
        <v>2023</v>
      </c>
      <c r="D253">
        <v>18507.41</v>
      </c>
      <c r="E253">
        <v>11500</v>
      </c>
      <c r="F253" t="str">
        <v>11,500 mi.</v>
      </c>
      <c r="G253" t="str">
        <v>Gasoline</v>
      </c>
      <c r="H253" t="str">
        <v>315.0HP 2.7L V6 Cylinder Engine Gasoline Fuel</v>
      </c>
      <c r="I253" t="str">
        <v>10-Speed A/T</v>
      </c>
      <c r="J253" t="str">
        <v>Gray</v>
      </c>
      <c r="K253" t="str">
        <v>Black</v>
      </c>
      <c r="L253" t="str">
        <v>None reported</v>
      </c>
      <c r="M253">
        <v>0</v>
      </c>
      <c r="N253" t="str">
        <v>Yes</v>
      </c>
      <c r="O253" t="str">
        <v>$54,490</v>
      </c>
      <c r="P253">
        <v>46861.4</v>
      </c>
      <c r="Q253">
        <v>54490</v>
      </c>
      <c r="R253">
        <v>315</v>
      </c>
      <c r="S253">
        <v>2.7</v>
      </c>
      <c r="T253">
        <v>0</v>
      </c>
    </row>
    <row r="254" spans="1:20" x14ac:dyDescent="0.25">
      <c r="A254" t="str">
        <v>Ford</v>
      </c>
      <c r="B254" t="str">
        <v>Bronco Sport Big Bend</v>
      </c>
      <c r="C254">
        <v>2022</v>
      </c>
      <c r="D254">
        <v>26875.977999999999</v>
      </c>
      <c r="E254">
        <v>16700</v>
      </c>
      <c r="F254" t="str">
        <v>16,700 mi.</v>
      </c>
      <c r="G254" t="str">
        <v>Gasoline</v>
      </c>
      <c r="H254" t="str">
        <v>181.0HP 1.5L 3 Cylinder Engine Gasoline Fuel</v>
      </c>
      <c r="I254" t="str">
        <v>8-Speed A/T</v>
      </c>
      <c r="J254" t="str">
        <v>Blue</v>
      </c>
      <c r="K254" t="str">
        <v>Black</v>
      </c>
      <c r="L254" t="str">
        <v>None reported</v>
      </c>
      <c r="M254">
        <v>0</v>
      </c>
      <c r="N254" t="str">
        <v>Yes</v>
      </c>
      <c r="O254" t="str">
        <v>$31,000</v>
      </c>
      <c r="P254">
        <v>26660</v>
      </c>
      <c r="Q254">
        <v>31000</v>
      </c>
      <c r="R254">
        <v>181</v>
      </c>
      <c r="S254">
        <v>1.5</v>
      </c>
      <c r="T254">
        <v>0</v>
      </c>
    </row>
    <row r="255" spans="1:20" x14ac:dyDescent="0.25">
      <c r="A255" t="str">
        <v>Ford</v>
      </c>
      <c r="B255" t="str">
        <v>Shelby GT350 Base</v>
      </c>
      <c r="C255">
        <v>2018</v>
      </c>
      <c r="D255">
        <v>13256.13358</v>
      </c>
      <c r="E255">
        <v>8237</v>
      </c>
      <c r="F255" t="str">
        <v>8,237 mi.</v>
      </c>
      <c r="G255" t="str">
        <v>Gasoline</v>
      </c>
      <c r="H255" t="str">
        <v>526.0HP 5.2L 8 Cylinder Engine Gasoline Fuel</v>
      </c>
      <c r="I255" t="str">
        <v>6-Speed M/T</v>
      </c>
      <c r="J255" t="str">
        <v>Gray</v>
      </c>
      <c r="K255" t="str">
        <v>Black</v>
      </c>
      <c r="L255" t="str">
        <v>None reported</v>
      </c>
      <c r="M255">
        <v>0</v>
      </c>
      <c r="N255" t="str">
        <v>Yes</v>
      </c>
      <c r="O255" t="str">
        <v>$62,900</v>
      </c>
      <c r="P255">
        <v>54094</v>
      </c>
      <c r="Q255">
        <v>62900</v>
      </c>
      <c r="R255">
        <v>526</v>
      </c>
      <c r="S255">
        <v>5.2</v>
      </c>
      <c r="T255">
        <v>0</v>
      </c>
    </row>
    <row r="256" spans="1:20" x14ac:dyDescent="0.25">
      <c r="A256" t="str">
        <v>Ford</v>
      </c>
      <c r="B256" t="str">
        <v>F-250 XLT</v>
      </c>
      <c r="C256">
        <v>2016</v>
      </c>
      <c r="D256">
        <v>151760.76199999999</v>
      </c>
      <c r="E256">
        <v>94300</v>
      </c>
      <c r="F256" t="str">
        <v>94,300 mi.</v>
      </c>
      <c r="G256" t="str">
        <v>E85 Flex Fuel</v>
      </c>
      <c r="H256" t="str">
        <v>385.0HP 6.2L 8 Cylinder Engine Flex Fuel Capability</v>
      </c>
      <c r="I256" t="str">
        <v>6-Speed A/T</v>
      </c>
      <c r="J256" t="str">
        <v>Silver</v>
      </c>
      <c r="K256" t="str">
        <v>Gray</v>
      </c>
      <c r="L256" t="str">
        <v>At least 1 accident or damage reported</v>
      </c>
      <c r="M256">
        <v>1</v>
      </c>
      <c r="N256" t="str">
        <v>Yes</v>
      </c>
      <c r="O256" t="str">
        <v>$28,999</v>
      </c>
      <c r="P256">
        <v>24939.14</v>
      </c>
      <c r="Q256">
        <v>28999</v>
      </c>
      <c r="R256">
        <v>385</v>
      </c>
      <c r="S256">
        <v>6.2</v>
      </c>
      <c r="T256">
        <v>0</v>
      </c>
    </row>
    <row r="257" spans="1:20" x14ac:dyDescent="0.25">
      <c r="A257" t="str">
        <v>Ford</v>
      </c>
      <c r="B257" t="str">
        <v>F-250 XLT</v>
      </c>
      <c r="C257">
        <v>2014</v>
      </c>
      <c r="D257">
        <v>95689.747059999994</v>
      </c>
      <c r="E257">
        <v>59459</v>
      </c>
      <c r="F257" t="str">
        <v>59,459 mi.</v>
      </c>
      <c r="G257" t="str">
        <v>Diesel</v>
      </c>
      <c r="H257" t="str">
        <v>400.0HP 6.7L 8 Cylinder Engine Diesel Fuel</v>
      </c>
      <c r="I257" t="str">
        <v>6-Speed A/T</v>
      </c>
      <c r="J257" t="str">
        <v>Black</v>
      </c>
      <c r="K257" t="str">
        <v>Silver</v>
      </c>
      <c r="L257" t="str">
        <v>At least 1 accident or damage reported</v>
      </c>
      <c r="M257">
        <v>1</v>
      </c>
      <c r="N257" t="str">
        <v>Yes</v>
      </c>
      <c r="O257" t="str">
        <v>$40,999</v>
      </c>
      <c r="P257">
        <v>35259.14</v>
      </c>
      <c r="Q257">
        <v>40999</v>
      </c>
      <c r="R257">
        <v>400</v>
      </c>
      <c r="S257">
        <v>6.7</v>
      </c>
      <c r="T257">
        <v>0</v>
      </c>
    </row>
    <row r="258" spans="1:20" x14ac:dyDescent="0.25">
      <c r="A258" t="str">
        <v>Ford</v>
      </c>
      <c r="B258" t="str">
        <v>F-150 Lariat</v>
      </c>
      <c r="C258">
        <v>2016</v>
      </c>
      <c r="D258">
        <v>188292.78</v>
      </c>
      <c r="E258">
        <v>117000</v>
      </c>
      <c r="F258" t="str">
        <v>117,000 mi.</v>
      </c>
      <c r="G258" t="str">
        <v>Gasoline</v>
      </c>
      <c r="H258" t="str">
        <v>365.0HP 3.5L V6 Cylinder Engine Gasoline Fuel</v>
      </c>
      <c r="I258" t="str">
        <v>A/T</v>
      </c>
      <c r="J258" t="str">
        <v>White</v>
      </c>
      <c r="K258" t="str">
        <v>Black</v>
      </c>
      <c r="L258" t="str">
        <v>None reported</v>
      </c>
      <c r="M258">
        <v>0</v>
      </c>
      <c r="N258" t="str">
        <v>Yes</v>
      </c>
      <c r="O258" t="str">
        <v>$26,500</v>
      </c>
      <c r="P258">
        <v>22790</v>
      </c>
      <c r="Q258">
        <v>26500</v>
      </c>
      <c r="R258">
        <v>365</v>
      </c>
      <c r="S258">
        <v>3.5</v>
      </c>
      <c r="T258">
        <v>0</v>
      </c>
    </row>
    <row r="259" spans="1:20" x14ac:dyDescent="0.25">
      <c r="A259" t="str">
        <v>Ford</v>
      </c>
      <c r="B259" t="str">
        <v>F-150 XLT</v>
      </c>
      <c r="C259">
        <v>2022</v>
      </c>
      <c r="D259">
        <v>54424.66012</v>
      </c>
      <c r="E259">
        <v>33818</v>
      </c>
      <c r="F259" t="str">
        <v>33,818 mi.</v>
      </c>
      <c r="G259" t="str">
        <v>Gasoline</v>
      </c>
      <c r="H259" t="str">
        <v>5.0L V8 32V PDI DOHC</v>
      </c>
      <c r="I259" t="str">
        <v>Automatic</v>
      </c>
      <c r="J259" t="str">
        <v>Agate Black Metallic</v>
      </c>
      <c r="K259" t="str">
        <v>Black</v>
      </c>
      <c r="L259" t="str">
        <v>None reported</v>
      </c>
      <c r="M259">
        <v>0</v>
      </c>
      <c r="N259" t="str">
        <v>Yes</v>
      </c>
      <c r="O259" t="str">
        <v>$46,552</v>
      </c>
      <c r="P259">
        <v>40034.720000000001</v>
      </c>
      <c r="Q259">
        <v>46552</v>
      </c>
      <c r="R259" t="e">
        <v>#VALUE!</v>
      </c>
      <c r="S259" t="e">
        <v>#VALUE!</v>
      </c>
      <c r="T259">
        <v>0</v>
      </c>
    </row>
    <row r="260" spans="1:20" x14ac:dyDescent="0.25">
      <c r="A260" t="str">
        <v>Ford</v>
      </c>
      <c r="B260" t="str">
        <v>F-150 XLT SuperCab</v>
      </c>
      <c r="C260">
        <v>2010</v>
      </c>
      <c r="D260">
        <v>373366.88</v>
      </c>
      <c r="E260">
        <v>232000</v>
      </c>
      <c r="F260" t="str">
        <v>232,000 mi.</v>
      </c>
      <c r="G260" t="str">
        <v>Gasoline</v>
      </c>
      <c r="H260" t="str">
        <v>292.0HP 4.6L 8 Cylinder Engine Gasoline Fuel</v>
      </c>
      <c r="I260" t="str">
        <v>A/T</v>
      </c>
      <c r="J260" t="str">
        <v>Blue</v>
      </c>
      <c r="K260" t="str">
        <v>Gray</v>
      </c>
      <c r="L260" t="str">
        <v>None reported</v>
      </c>
      <c r="M260">
        <v>0</v>
      </c>
      <c r="N260" t="str">
        <v>Yes</v>
      </c>
      <c r="O260" t="str">
        <v>$3,000</v>
      </c>
      <c r="P260">
        <v>2580</v>
      </c>
      <c r="Q260">
        <v>3000</v>
      </c>
      <c r="R260">
        <v>292</v>
      </c>
      <c r="S260">
        <v>4.5999999999999996</v>
      </c>
      <c r="T260">
        <v>0</v>
      </c>
    </row>
    <row r="261" spans="1:20" x14ac:dyDescent="0.25">
      <c r="A261" t="str">
        <v>Ford</v>
      </c>
      <c r="B261" t="str">
        <v>Shelby GT500 Base</v>
      </c>
      <c r="C261">
        <v>2021</v>
      </c>
      <c r="D261">
        <v>914.10511999999994</v>
      </c>
      <c r="E261">
        <v>568</v>
      </c>
      <c r="F261" t="str">
        <v>568 mi.</v>
      </c>
      <c r="G261" t="str">
        <v>Gasoline</v>
      </c>
      <c r="H261" t="str">
        <v>760.0HP 5.2L 8 Cylinder Engine Gasoline Fuel</v>
      </c>
      <c r="I261" t="str">
        <v>7-Speed A/T</v>
      </c>
      <c r="J261" t="str">
        <v>Orange</v>
      </c>
      <c r="K261" t="str">
        <v>Black</v>
      </c>
      <c r="L261" t="str">
        <v>None reported</v>
      </c>
      <c r="M261">
        <v>0</v>
      </c>
      <c r="N261" t="str">
        <v>Yes</v>
      </c>
      <c r="O261" t="str">
        <v>$90,788</v>
      </c>
      <c r="P261">
        <v>78077.679999999993</v>
      </c>
      <c r="Q261">
        <v>90788</v>
      </c>
      <c r="R261">
        <v>760</v>
      </c>
      <c r="S261">
        <v>5.2</v>
      </c>
      <c r="T261">
        <v>0</v>
      </c>
    </row>
    <row r="262" spans="1:20" x14ac:dyDescent="0.25">
      <c r="A262" t="str">
        <v>Ford</v>
      </c>
      <c r="B262" t="str">
        <v>F-150 XLT SuperCab</v>
      </c>
      <c r="C262">
        <v>2004</v>
      </c>
      <c r="D262">
        <v>300946.58</v>
      </c>
      <c r="E262">
        <v>187000</v>
      </c>
      <c r="F262" t="str">
        <v>187,000 mi.</v>
      </c>
      <c r="G262" t="str">
        <v>Gasoline</v>
      </c>
      <c r="H262" t="str">
        <v>300.0HP 5.4L 8 Cylinder Engine Gasoline Fuel</v>
      </c>
      <c r="I262" t="str">
        <v>A/T</v>
      </c>
      <c r="J262" t="str">
        <v>Beige</v>
      </c>
      <c r="K262" t="str">
        <v>Beige</v>
      </c>
      <c r="L262" t="str">
        <v>None reported</v>
      </c>
      <c r="M262">
        <v>0</v>
      </c>
      <c r="N262" t="str">
        <v>Yes</v>
      </c>
      <c r="O262" t="str">
        <v>$6,299</v>
      </c>
      <c r="P262">
        <v>5417.14</v>
      </c>
      <c r="Q262">
        <v>6299</v>
      </c>
      <c r="R262">
        <v>300</v>
      </c>
      <c r="S262">
        <v>5.4</v>
      </c>
      <c r="T262">
        <v>0</v>
      </c>
    </row>
    <row r="263" spans="1:20" x14ac:dyDescent="0.25">
      <c r="A263" t="str">
        <v>Ford</v>
      </c>
      <c r="B263" t="str">
        <v>F-150 Heritage XL SuperCab Flareside</v>
      </c>
      <c r="C263">
        <v>2004</v>
      </c>
      <c r="D263">
        <v>96978.828399999999</v>
      </c>
      <c r="E263">
        <v>60260</v>
      </c>
      <c r="F263" t="str">
        <v>60,260 mi.</v>
      </c>
      <c r="G263" t="str">
        <v>Gasoline</v>
      </c>
      <c r="H263" t="str">
        <v>380.0HP 5.4L 8 Cylinder Engine Gasoline Fuel</v>
      </c>
      <c r="I263" t="str">
        <v>4-Speed A/T</v>
      </c>
      <c r="J263" t="str">
        <v>Blue</v>
      </c>
      <c r="K263" t="str">
        <v>Gray</v>
      </c>
      <c r="L263" t="str">
        <v>At least 1 accident or damage reported</v>
      </c>
      <c r="M263">
        <v>1</v>
      </c>
      <c r="N263" t="str">
        <v>Yes</v>
      </c>
      <c r="O263" t="str">
        <v>$30,500</v>
      </c>
      <c r="P263">
        <v>26230</v>
      </c>
      <c r="Q263">
        <v>30500</v>
      </c>
      <c r="R263">
        <v>380</v>
      </c>
      <c r="S263">
        <v>5.4</v>
      </c>
      <c r="T263">
        <v>0</v>
      </c>
    </row>
    <row r="264" spans="1:20" x14ac:dyDescent="0.25">
      <c r="A264" t="str">
        <v>Ford</v>
      </c>
      <c r="B264" t="str">
        <v>Expedition EL XLT</v>
      </c>
      <c r="C264">
        <v>2011</v>
      </c>
      <c r="D264">
        <v>314625.96999999997</v>
      </c>
      <c r="E264">
        <v>195500</v>
      </c>
      <c r="F264" t="str">
        <v>195,500 mi.</v>
      </c>
      <c r="G264" t="str">
        <v>E85 Flex Fuel</v>
      </c>
      <c r="H264" t="str">
        <v>310.0HP 5.4L 8 Cylinder Engine Flex Fuel Capability</v>
      </c>
      <c r="I264" t="str">
        <v>6-Speed A/T</v>
      </c>
      <c r="J264" t="str">
        <v>White</v>
      </c>
      <c r="K264" t="str">
        <v>Beige</v>
      </c>
      <c r="L264" t="str">
        <v>None reported</v>
      </c>
      <c r="M264">
        <v>0</v>
      </c>
      <c r="N264" t="str">
        <v>Yes</v>
      </c>
      <c r="O264" t="str">
        <v>$8,999</v>
      </c>
      <c r="P264">
        <v>7739.14</v>
      </c>
      <c r="Q264">
        <v>8999</v>
      </c>
      <c r="R264">
        <v>310</v>
      </c>
      <c r="S264">
        <v>5.4</v>
      </c>
      <c r="T264">
        <v>0</v>
      </c>
    </row>
    <row r="265" spans="1:20" x14ac:dyDescent="0.25">
      <c r="A265" t="str">
        <v>Ford</v>
      </c>
      <c r="B265" t="str">
        <v>Utility Police Interceptor Base</v>
      </c>
      <c r="C265">
        <v>2017</v>
      </c>
      <c r="D265">
        <v>189902.12</v>
      </c>
      <c r="E265">
        <v>118000</v>
      </c>
      <c r="F265" t="str">
        <v>118,000 mi.</v>
      </c>
      <c r="G265" t="str">
        <v>Gasoline</v>
      </c>
      <c r="H265" t="str">
        <v>365.0HP 3.5L V6 Cylinder Engine Gasoline Fuel</v>
      </c>
      <c r="I265" t="str">
        <v>6-Speed A/T</v>
      </c>
      <c r="J265" t="str">
        <v>Black</v>
      </c>
      <c r="K265" t="str">
        <v>Black</v>
      </c>
      <c r="L265" t="str">
        <v>None reported</v>
      </c>
      <c r="M265">
        <v>0</v>
      </c>
      <c r="N265" t="str">
        <v>Yes</v>
      </c>
      <c r="O265" t="str">
        <v>$15,000</v>
      </c>
      <c r="P265">
        <v>12900</v>
      </c>
      <c r="Q265">
        <v>15000</v>
      </c>
      <c r="R265">
        <v>365</v>
      </c>
      <c r="S265">
        <v>3.5</v>
      </c>
      <c r="T265">
        <v>0</v>
      </c>
    </row>
    <row r="266" spans="1:20" x14ac:dyDescent="0.25">
      <c r="A266" t="str">
        <v>Ford</v>
      </c>
      <c r="B266" t="str">
        <v>F-150 Lariat</v>
      </c>
      <c r="C266">
        <v>2021</v>
      </c>
      <c r="D266">
        <v>53236.967199999999</v>
      </c>
      <c r="E266">
        <v>33080</v>
      </c>
      <c r="F266" t="str">
        <v>33,080 mi.</v>
      </c>
      <c r="G266" t="str">
        <v>Gasoline</v>
      </c>
      <c r="H266" t="str">
        <v>325.0HP 2.7L V6 Cylinder Engine Gasoline Fuel</v>
      </c>
      <c r="I266" t="str">
        <v>10-Speed A/T</v>
      </c>
      <c r="J266" t="str">
        <v>White</v>
      </c>
      <c r="K266" t="str">
        <v>Black</v>
      </c>
      <c r="L266" t="str">
        <v>None reported</v>
      </c>
      <c r="M266">
        <v>0</v>
      </c>
      <c r="N266" t="str">
        <v>Yes</v>
      </c>
      <c r="O266" t="str">
        <v>$47,850</v>
      </c>
      <c r="P266">
        <v>41151</v>
      </c>
      <c r="Q266">
        <v>47850</v>
      </c>
      <c r="R266">
        <v>325</v>
      </c>
      <c r="S266">
        <v>2.7</v>
      </c>
      <c r="T266">
        <v>0</v>
      </c>
    </row>
    <row r="267" spans="1:20" x14ac:dyDescent="0.25">
      <c r="A267" t="str">
        <v>Ford</v>
      </c>
      <c r="B267" t="str">
        <v>Ranger XLT</v>
      </c>
      <c r="C267">
        <v>2021</v>
      </c>
      <c r="D267">
        <v>143231.26</v>
      </c>
      <c r="E267">
        <v>89000</v>
      </c>
      <c r="F267" t="str">
        <v>89,000 mi.</v>
      </c>
      <c r="G267" t="str">
        <v>Gasoline</v>
      </c>
      <c r="H267" t="str">
        <v>270.0HP 2.3L 4 Cylinder Engine Gasoline Fuel</v>
      </c>
      <c r="I267" t="str">
        <v>10-Speed A/T</v>
      </c>
      <c r="J267" t="str">
        <v>Black</v>
      </c>
      <c r="K267" t="str">
        <v>Black</v>
      </c>
      <c r="L267" t="str">
        <v>None reported</v>
      </c>
      <c r="M267">
        <v>0</v>
      </c>
      <c r="N267" t="str">
        <v>Yes</v>
      </c>
      <c r="O267" t="str">
        <v>$34,000</v>
      </c>
      <c r="P267">
        <v>29240</v>
      </c>
      <c r="Q267">
        <v>34000</v>
      </c>
      <c r="R267">
        <v>270</v>
      </c>
      <c r="S267">
        <v>2.2999999999999998</v>
      </c>
      <c r="T267">
        <v>0</v>
      </c>
    </row>
    <row r="268" spans="1:20" x14ac:dyDescent="0.25">
      <c r="A268" t="str">
        <v>Ford</v>
      </c>
      <c r="B268" t="str">
        <v>Fusion SE</v>
      </c>
      <c r="C268">
        <v>2012</v>
      </c>
      <c r="D268">
        <v>257494.39999999999</v>
      </c>
      <c r="E268">
        <v>160000</v>
      </c>
      <c r="F268" t="str">
        <v>160,000 mi.</v>
      </c>
      <c r="G268" t="str">
        <v>E85 Flex Fuel</v>
      </c>
      <c r="H268" t="str">
        <v>240.0HP 3.0L V6 Cylinder Engine Flex Fuel Capability</v>
      </c>
      <c r="I268" t="str">
        <v>A/T</v>
      </c>
      <c r="J268" t="str">
        <v>Gray</v>
      </c>
      <c r="K268" t="str">
        <v>Black</v>
      </c>
      <c r="L268" t="str">
        <v>None reported</v>
      </c>
      <c r="M268">
        <v>0</v>
      </c>
      <c r="N268" t="str">
        <v>Yes</v>
      </c>
      <c r="O268" t="str">
        <v>$4,500</v>
      </c>
      <c r="P268">
        <v>3870</v>
      </c>
      <c r="Q268">
        <v>4500</v>
      </c>
      <c r="R268">
        <v>240</v>
      </c>
      <c r="S268">
        <v>3</v>
      </c>
      <c r="T268">
        <v>0</v>
      </c>
    </row>
    <row r="269" spans="1:20" x14ac:dyDescent="0.25">
      <c r="A269" t="str">
        <v>Ford</v>
      </c>
      <c r="B269" t="str">
        <v>Fusion Hybrid Base</v>
      </c>
      <c r="C269">
        <v>2012</v>
      </c>
      <c r="D269">
        <v>254864.73843999999</v>
      </c>
      <c r="E269">
        <v>158366</v>
      </c>
      <c r="F269" t="str">
        <v>158,366 mi.</v>
      </c>
      <c r="G269" t="str">
        <v>Hybrid</v>
      </c>
      <c r="H269" t="str">
        <v>191.0HP 2.5L 4 Cylinder Engine Gas/Electric Hybrid</v>
      </c>
      <c r="I269" t="str">
        <v>A/T</v>
      </c>
      <c r="J269" t="str">
        <v>Gray</v>
      </c>
      <c r="K269" t="str">
        <v>Black</v>
      </c>
      <c r="L269" t="str">
        <v>At least 1 accident or damage reported</v>
      </c>
      <c r="M269">
        <v>1</v>
      </c>
      <c r="N269" t="str">
        <v>Yes</v>
      </c>
      <c r="O269" t="str">
        <v>$8,250</v>
      </c>
      <c r="P269">
        <v>7095</v>
      </c>
      <c r="Q269">
        <v>8250</v>
      </c>
      <c r="R269">
        <v>191</v>
      </c>
      <c r="S269">
        <v>2.5</v>
      </c>
      <c r="T269">
        <v>0</v>
      </c>
    </row>
    <row r="270" spans="1:20" x14ac:dyDescent="0.25">
      <c r="A270" t="str">
        <v>Ford</v>
      </c>
      <c r="B270" t="str">
        <v>Mustang SVT Cobra</v>
      </c>
      <c r="C270">
        <v>2003</v>
      </c>
      <c r="D270">
        <v>25910.374</v>
      </c>
      <c r="E270">
        <v>16100</v>
      </c>
      <c r="F270" t="str">
        <v>16,100 mi.</v>
      </c>
      <c r="G270" t="str">
        <v>Gasoline</v>
      </c>
      <c r="H270" t="str">
        <v>390.0HP 4.6L 8 Cylinder Engine Gasoline Fuel</v>
      </c>
      <c r="I270" t="str">
        <v>M/T</v>
      </c>
      <c r="J270" t="str">
        <v>Red</v>
      </c>
      <c r="K270" t="str">
        <v>Beige</v>
      </c>
      <c r="L270" t="str">
        <v>None reported</v>
      </c>
      <c r="M270">
        <v>0</v>
      </c>
      <c r="N270" t="str">
        <v>Yes</v>
      </c>
      <c r="O270" t="str">
        <v>$35,500</v>
      </c>
      <c r="P270">
        <v>30530</v>
      </c>
      <c r="Q270">
        <v>35500</v>
      </c>
      <c r="R270">
        <v>390</v>
      </c>
      <c r="S270">
        <v>4.5999999999999996</v>
      </c>
      <c r="T270">
        <v>0</v>
      </c>
    </row>
    <row r="271" spans="1:20" x14ac:dyDescent="0.25">
      <c r="A271" t="str">
        <v>Ford</v>
      </c>
      <c r="B271" t="str">
        <v>E250 Cargo</v>
      </c>
      <c r="C271">
        <v>2013</v>
      </c>
      <c r="D271">
        <v>140818.85934</v>
      </c>
      <c r="E271">
        <v>87501</v>
      </c>
      <c r="F271" t="str">
        <v>87,501 mi.</v>
      </c>
      <c r="G271" t="str">
        <v>E85 Flex Fuel</v>
      </c>
      <c r="H271" t="str">
        <v>225.0HP 4.6L 8 Cylinder Engine Flex Fuel Capability</v>
      </c>
      <c r="I271" t="str">
        <v>4-Speed A/T</v>
      </c>
      <c r="J271" t="str">
        <v>White</v>
      </c>
      <c r="K271" t="str">
        <v>Gray</v>
      </c>
      <c r="L271" t="str">
        <v>At least 1 accident or damage reported</v>
      </c>
      <c r="M271">
        <v>1</v>
      </c>
      <c r="N271" t="str">
        <v>Yes</v>
      </c>
      <c r="O271" t="str">
        <v>$17,777</v>
      </c>
      <c r="P271">
        <v>15288.22</v>
      </c>
      <c r="Q271">
        <v>17777</v>
      </c>
      <c r="R271">
        <v>225</v>
      </c>
      <c r="S271">
        <v>4.5999999999999996</v>
      </c>
      <c r="T271">
        <v>0</v>
      </c>
    </row>
    <row r="272" spans="1:20" x14ac:dyDescent="0.25">
      <c r="A272" t="str">
        <v>Ford</v>
      </c>
      <c r="B272" t="str">
        <v>Mustang GT Premium</v>
      </c>
      <c r="C272">
        <v>2013</v>
      </c>
      <c r="D272">
        <v>28968.12</v>
      </c>
      <c r="E272">
        <v>18000</v>
      </c>
      <c r="F272" t="str">
        <v>18,000 mi.</v>
      </c>
      <c r="G272" t="str">
        <v>Gasoline</v>
      </c>
      <c r="H272" t="str">
        <v>412.0HP 5.0L 8 Cylinder Engine Gasoline Fuel</v>
      </c>
      <c r="I272" t="str">
        <v>6-Speed A/T</v>
      </c>
      <c r="J272" t="str">
        <v>Silver</v>
      </c>
      <c r="K272" t="str">
        <v>Black</v>
      </c>
      <c r="L272" t="str">
        <v>None reported</v>
      </c>
      <c r="M272">
        <v>0</v>
      </c>
      <c r="N272" t="str">
        <v>Yes</v>
      </c>
      <c r="O272" t="str">
        <v>$29,000</v>
      </c>
      <c r="P272">
        <v>24940</v>
      </c>
      <c r="Q272">
        <v>29000</v>
      </c>
      <c r="R272">
        <v>412</v>
      </c>
      <c r="S272">
        <v>5</v>
      </c>
      <c r="T272">
        <v>0</v>
      </c>
    </row>
    <row r="273" spans="1:20" x14ac:dyDescent="0.25">
      <c r="A273" t="str">
        <v>Ford</v>
      </c>
      <c r="B273" t="str">
        <v>Shelby GT500 Base</v>
      </c>
      <c r="C273">
        <v>2021</v>
      </c>
      <c r="D273">
        <v>30899.328000000001</v>
      </c>
      <c r="E273">
        <v>19200</v>
      </c>
      <c r="F273" t="str">
        <v>19,200 mi.</v>
      </c>
      <c r="G273" t="str">
        <v>Gasoline</v>
      </c>
      <c r="H273" t="str">
        <v>760.0HP 5.2L 8 Cylinder Engine Gasoline Fuel</v>
      </c>
      <c r="I273" t="str">
        <v>Transmission w/Dual Shift Mode</v>
      </c>
      <c r="J273" t="str">
        <v>Black</v>
      </c>
      <c r="K273" t="str">
        <v>Black</v>
      </c>
      <c r="L273" t="str">
        <v>None reported</v>
      </c>
      <c r="M273">
        <v>0</v>
      </c>
      <c r="N273" t="str">
        <v>Yes</v>
      </c>
      <c r="O273" t="str">
        <v>$82,950</v>
      </c>
      <c r="P273">
        <v>71337</v>
      </c>
      <c r="Q273">
        <v>82950</v>
      </c>
      <c r="R273">
        <v>760</v>
      </c>
      <c r="S273">
        <v>5.2</v>
      </c>
      <c r="T273">
        <v>0</v>
      </c>
    </row>
    <row r="274" spans="1:20" x14ac:dyDescent="0.25">
      <c r="A274" t="str">
        <v>Ford</v>
      </c>
      <c r="B274" t="str">
        <v>Bronco XLT</v>
      </c>
      <c r="C274">
        <v>1995</v>
      </c>
      <c r="D274">
        <v>313821.3</v>
      </c>
      <c r="E274">
        <v>195000</v>
      </c>
      <c r="F274" t="str">
        <v>195,000 mi.</v>
      </c>
      <c r="G274" t="str">
        <v>â€“</v>
      </c>
      <c r="H274" t="str">
        <v>â€“</v>
      </c>
      <c r="I274" t="str">
        <v>A/T</v>
      </c>
      <c r="J274" t="str">
        <v>Blue</v>
      </c>
      <c r="K274" t="str">
        <v>Gray</v>
      </c>
      <c r="L274" t="str">
        <v>None reported</v>
      </c>
      <c r="M274">
        <v>0</v>
      </c>
      <c r="N274" t="str">
        <v>Yes</v>
      </c>
      <c r="O274" t="str">
        <v>$15,000</v>
      </c>
      <c r="P274">
        <v>12900</v>
      </c>
      <c r="Q274">
        <v>15000</v>
      </c>
      <c r="R274" t="e">
        <v>#VALUE!</v>
      </c>
      <c r="S274" t="e">
        <v>#VALUE!</v>
      </c>
      <c r="T274">
        <v>0</v>
      </c>
    </row>
    <row r="275" spans="1:20" x14ac:dyDescent="0.25">
      <c r="A275" t="str">
        <v>Ford</v>
      </c>
      <c r="B275" t="str">
        <v>Mustang GT Premium</v>
      </c>
      <c r="C275">
        <v>2012</v>
      </c>
      <c r="D275">
        <v>32025.865999999998</v>
      </c>
      <c r="E275">
        <v>19900</v>
      </c>
      <c r="F275" t="str">
        <v>19,900 mi.</v>
      </c>
      <c r="G275" t="str">
        <v>Gasoline</v>
      </c>
      <c r="H275" t="str">
        <v>412.0HP 5.0L 8 Cylinder Engine Gasoline Fuel</v>
      </c>
      <c r="I275" t="str">
        <v>6-Speed A/T</v>
      </c>
      <c r="J275" t="str">
        <v>White</v>
      </c>
      <c r="K275" t="str">
        <v>Black</v>
      </c>
      <c r="L275" t="str">
        <v>None reported</v>
      </c>
      <c r="M275">
        <v>0</v>
      </c>
      <c r="N275" t="str">
        <v>Yes</v>
      </c>
      <c r="O275" t="str">
        <v>$26,500</v>
      </c>
      <c r="P275">
        <v>22790</v>
      </c>
      <c r="Q275">
        <v>26500</v>
      </c>
      <c r="R275">
        <v>412</v>
      </c>
      <c r="S275">
        <v>5</v>
      </c>
      <c r="T275">
        <v>0</v>
      </c>
    </row>
    <row r="276" spans="1:20" x14ac:dyDescent="0.25">
      <c r="A276" t="str">
        <v>Ford</v>
      </c>
      <c r="B276" t="str">
        <v>Mustang GT</v>
      </c>
      <c r="C276">
        <v>2016</v>
      </c>
      <c r="D276">
        <v>57936.24</v>
      </c>
      <c r="E276">
        <v>36000</v>
      </c>
      <c r="F276" t="str">
        <v>36,000 mi.</v>
      </c>
      <c r="G276" t="str">
        <v>Gasoline</v>
      </c>
      <c r="H276" t="str">
        <v>435.0HP 5.0L 8 Cylinder Engine Gasoline Fuel</v>
      </c>
      <c r="I276" t="str">
        <v>6-Speed M/T</v>
      </c>
      <c r="J276" t="str">
        <v>Orange</v>
      </c>
      <c r="K276" t="str">
        <v>Black</v>
      </c>
      <c r="L276" t="str">
        <v>At least 1 accident or damage reported</v>
      </c>
      <c r="M276">
        <v>1</v>
      </c>
      <c r="N276" t="str">
        <v>Yes</v>
      </c>
      <c r="O276" t="str">
        <v>$31,000</v>
      </c>
      <c r="P276">
        <v>26660</v>
      </c>
      <c r="Q276">
        <v>31000</v>
      </c>
      <c r="R276">
        <v>435</v>
      </c>
      <c r="S276">
        <v>5</v>
      </c>
      <c r="T276">
        <v>0</v>
      </c>
    </row>
    <row r="277" spans="1:20" x14ac:dyDescent="0.25">
      <c r="A277" t="str">
        <v>Ford</v>
      </c>
      <c r="B277" t="str">
        <v>Flex SEL</v>
      </c>
      <c r="C277">
        <v>2011</v>
      </c>
      <c r="D277">
        <v>239791.66</v>
      </c>
      <c r="E277">
        <v>149000</v>
      </c>
      <c r="F277" t="str">
        <v>149,000 mi.</v>
      </c>
      <c r="G277" t="str">
        <v>Gasoline</v>
      </c>
      <c r="H277" t="str">
        <v>262.0HP 3.5L V6 Cylinder Engine Gasoline Fuel</v>
      </c>
      <c r="I277" t="str">
        <v>6-Speed A/T</v>
      </c>
      <c r="J277" t="str">
        <v>Black</v>
      </c>
      <c r="K277" t="str">
        <v>Beige</v>
      </c>
      <c r="L277" t="str">
        <v>None reported</v>
      </c>
      <c r="M277">
        <v>0</v>
      </c>
      <c r="N277" t="str">
        <v>Yes</v>
      </c>
      <c r="O277" t="str">
        <v>$7,999</v>
      </c>
      <c r="P277">
        <v>6879.14</v>
      </c>
      <c r="Q277">
        <v>7999</v>
      </c>
      <c r="R277">
        <v>262</v>
      </c>
      <c r="S277">
        <v>3.5</v>
      </c>
      <c r="T277">
        <v>0</v>
      </c>
    </row>
    <row r="278" spans="1:20" x14ac:dyDescent="0.25">
      <c r="A278" t="str">
        <v>Ford</v>
      </c>
      <c r="B278" t="str">
        <v>F-150 XL</v>
      </c>
      <c r="C278">
        <v>2021</v>
      </c>
      <c r="D278">
        <v>73995.843859999994</v>
      </c>
      <c r="E278">
        <v>45979</v>
      </c>
      <c r="F278" t="str">
        <v>45,979 mi.</v>
      </c>
      <c r="G278" t="str">
        <v>Gasoline</v>
      </c>
      <c r="H278" t="str">
        <v>3.5L V6 24V PDI DOHC Twin Turbo</v>
      </c>
      <c r="I278" t="str">
        <v>10-Speed Automatic</v>
      </c>
      <c r="J278" t="str">
        <v>Agate Black Metallic</v>
      </c>
      <c r="K278" t="str">
        <v>Black</v>
      </c>
      <c r="L278" t="str">
        <v>None reported</v>
      </c>
      <c r="M278">
        <v>0</v>
      </c>
      <c r="N278" t="str">
        <v>Yes</v>
      </c>
      <c r="O278" t="str">
        <v>$38,532</v>
      </c>
      <c r="P278">
        <v>33137.519999999997</v>
      </c>
      <c r="Q278">
        <v>38532</v>
      </c>
      <c r="R278" t="e">
        <v>#VALUE!</v>
      </c>
      <c r="S278" t="e">
        <v>#VALUE!</v>
      </c>
      <c r="T278">
        <v>0</v>
      </c>
    </row>
    <row r="279" spans="1:20" x14ac:dyDescent="0.25">
      <c r="A279" t="str">
        <v>Ford</v>
      </c>
      <c r="B279" t="str">
        <v>F-150 Lariat</v>
      </c>
      <c r="C279">
        <v>2020</v>
      </c>
      <c r="D279">
        <v>50291.875</v>
      </c>
      <c r="E279">
        <v>31250</v>
      </c>
      <c r="F279" t="str">
        <v>31,250 mi.</v>
      </c>
      <c r="G279" t="str">
        <v>Gasoline</v>
      </c>
      <c r="H279" t="str">
        <v>325.0HP 2.7L V6 Cylinder Engine Gasoline Fuel</v>
      </c>
      <c r="I279" t="str">
        <v>A/T</v>
      </c>
      <c r="J279" t="str">
        <v>Blue</v>
      </c>
      <c r="K279" t="str">
        <v>Gray</v>
      </c>
      <c r="L279" t="str">
        <v>None reported</v>
      </c>
      <c r="M279">
        <v>0</v>
      </c>
      <c r="N279" t="str">
        <v>Yes</v>
      </c>
      <c r="O279" t="str">
        <v>$42,500</v>
      </c>
      <c r="P279">
        <v>36550</v>
      </c>
      <c r="Q279">
        <v>42500</v>
      </c>
      <c r="R279">
        <v>325</v>
      </c>
      <c r="S279">
        <v>2.7</v>
      </c>
      <c r="T279">
        <v>0</v>
      </c>
    </row>
    <row r="280" spans="1:20" x14ac:dyDescent="0.25">
      <c r="A280" t="str">
        <v>Ford</v>
      </c>
      <c r="B280" t="str">
        <v>Explorer ST</v>
      </c>
      <c r="C280">
        <v>2022</v>
      </c>
      <c r="D280">
        <v>16898.07</v>
      </c>
      <c r="E280">
        <v>10500</v>
      </c>
      <c r="F280" t="str">
        <v>10,500 mi.</v>
      </c>
      <c r="G280" t="str">
        <v>Gasoline</v>
      </c>
      <c r="H280" t="str">
        <v>400.0HP 3.0L V6 Cylinder Engine Gasoline Fuel</v>
      </c>
      <c r="I280" t="str">
        <v>Transmission w/Dual Shift Mode</v>
      </c>
      <c r="J280" t="str">
        <v>Black</v>
      </c>
      <c r="K280" t="str">
        <v>Black</v>
      </c>
      <c r="L280">
        <v>0</v>
      </c>
      <c r="M280">
        <v>0</v>
      </c>
      <c r="N280">
        <v>0</v>
      </c>
      <c r="O280" t="str">
        <v>$50,000</v>
      </c>
      <c r="P280">
        <v>43000</v>
      </c>
      <c r="Q280">
        <v>50000</v>
      </c>
      <c r="R280">
        <v>400</v>
      </c>
      <c r="S280">
        <v>3</v>
      </c>
      <c r="T280">
        <v>0</v>
      </c>
    </row>
    <row r="281" spans="1:20" x14ac:dyDescent="0.25">
      <c r="A281" t="str">
        <v>Ford</v>
      </c>
      <c r="B281" t="str">
        <v>Mustang EcoBoost Premium</v>
      </c>
      <c r="C281">
        <v>2019</v>
      </c>
      <c r="D281">
        <v>49889.54</v>
      </c>
      <c r="E281">
        <v>31000</v>
      </c>
      <c r="F281" t="str">
        <v>31,000 mi.</v>
      </c>
      <c r="G281" t="str">
        <v>â€“</v>
      </c>
      <c r="H281" t="str">
        <v>â€“</v>
      </c>
      <c r="I281" t="str">
        <v>6-Speed M/T</v>
      </c>
      <c r="J281" t="str">
        <v>Gray</v>
      </c>
      <c r="K281" t="str">
        <v>Black</v>
      </c>
      <c r="L281" t="str">
        <v>None reported</v>
      </c>
      <c r="M281">
        <v>0</v>
      </c>
      <c r="N281" t="str">
        <v>Yes</v>
      </c>
      <c r="O281" t="str">
        <v>$34,700</v>
      </c>
      <c r="P281">
        <v>29842</v>
      </c>
      <c r="Q281">
        <v>34700</v>
      </c>
      <c r="R281" t="e">
        <v>#VALUE!</v>
      </c>
      <c r="S281" t="e">
        <v>#VALUE!</v>
      </c>
      <c r="T281">
        <v>0</v>
      </c>
    </row>
    <row r="282" spans="1:20" x14ac:dyDescent="0.25">
      <c r="A282" t="str">
        <v>Ford</v>
      </c>
      <c r="B282" t="str">
        <v>Mustang Mach-E GT</v>
      </c>
      <c r="C282">
        <v>2022</v>
      </c>
      <c r="D282">
        <v>22299.015039999998</v>
      </c>
      <c r="E282">
        <v>13856</v>
      </c>
      <c r="F282" t="str">
        <v>13,856 mi.</v>
      </c>
      <c r="G282">
        <v>0</v>
      </c>
      <c r="H282" t="str">
        <v>480.0HP Electric Motor Electric Fuel System</v>
      </c>
      <c r="I282" t="str">
        <v>1-Speed A/T</v>
      </c>
      <c r="J282" t="str">
        <v>White</v>
      </c>
      <c r="K282" t="str">
        <v>Black</v>
      </c>
      <c r="L282" t="str">
        <v>None reported</v>
      </c>
      <c r="M282">
        <v>0</v>
      </c>
      <c r="N282" t="str">
        <v>Yes</v>
      </c>
      <c r="O282" t="str">
        <v>$54,000</v>
      </c>
      <c r="P282">
        <v>46440</v>
      </c>
      <c r="Q282">
        <v>54000</v>
      </c>
      <c r="R282">
        <v>480</v>
      </c>
      <c r="S282" t="e">
        <v>#VALUE!</v>
      </c>
      <c r="T282">
        <v>0</v>
      </c>
    </row>
    <row r="283" spans="1:20" x14ac:dyDescent="0.25">
      <c r="A283" t="str">
        <v>Ford</v>
      </c>
      <c r="B283" t="str">
        <v>F-250 Lariat</v>
      </c>
      <c r="C283">
        <v>2016</v>
      </c>
      <c r="D283">
        <v>197385.55100000001</v>
      </c>
      <c r="E283">
        <v>122650</v>
      </c>
      <c r="F283" t="str">
        <v>122,650 mi.</v>
      </c>
      <c r="G283" t="str">
        <v>Diesel</v>
      </c>
      <c r="H283" t="str">
        <v>440.0HP 6.7L 8 Cylinder Engine Diesel Fuel</v>
      </c>
      <c r="I283" t="str">
        <v>6-Speed A/T</v>
      </c>
      <c r="J283" t="str">
        <v>Gray</v>
      </c>
      <c r="K283" t="str">
        <v>Black</v>
      </c>
      <c r="L283" t="str">
        <v>None reported</v>
      </c>
      <c r="M283">
        <v>0</v>
      </c>
      <c r="N283" t="str">
        <v>Yes</v>
      </c>
      <c r="O283" t="str">
        <v>$38,900</v>
      </c>
      <c r="P283">
        <v>33454</v>
      </c>
      <c r="Q283">
        <v>38900</v>
      </c>
      <c r="R283">
        <v>440</v>
      </c>
      <c r="S283">
        <v>6.7</v>
      </c>
      <c r="T283">
        <v>0</v>
      </c>
    </row>
    <row r="284" spans="1:20" x14ac:dyDescent="0.25">
      <c r="A284" t="str">
        <v>Ford</v>
      </c>
      <c r="B284" t="str">
        <v>F-150 Platinum</v>
      </c>
      <c r="C284">
        <v>2018</v>
      </c>
      <c r="D284">
        <v>97622.564400000003</v>
      </c>
      <c r="E284">
        <v>60660</v>
      </c>
      <c r="F284" t="str">
        <v>60,660 mi.</v>
      </c>
      <c r="G284" t="str">
        <v>Gasoline</v>
      </c>
      <c r="H284" t="str">
        <v>375.0HP 3.5L V6 Cylinder Engine Gasoline Fuel</v>
      </c>
      <c r="I284" t="str">
        <v>A/T</v>
      </c>
      <c r="J284" t="str">
        <v>Gold</v>
      </c>
      <c r="K284" t="str">
        <v>Black</v>
      </c>
      <c r="L284" t="str">
        <v>At least 1 accident or damage reported</v>
      </c>
      <c r="M284">
        <v>1</v>
      </c>
      <c r="N284" t="str">
        <v>Yes</v>
      </c>
      <c r="O284" t="str">
        <v>$46,900</v>
      </c>
      <c r="P284">
        <v>40334</v>
      </c>
      <c r="Q284">
        <v>46900</v>
      </c>
      <c r="R284">
        <v>375</v>
      </c>
      <c r="S284">
        <v>3.5</v>
      </c>
      <c r="T284">
        <v>0</v>
      </c>
    </row>
    <row r="285" spans="1:20" x14ac:dyDescent="0.25">
      <c r="A285" t="str">
        <v>Ford</v>
      </c>
      <c r="B285" t="str">
        <v>F-350 Lariat</v>
      </c>
      <c r="C285">
        <v>2015</v>
      </c>
      <c r="D285">
        <v>260713.08</v>
      </c>
      <c r="E285">
        <v>162000</v>
      </c>
      <c r="F285" t="str">
        <v>162,000 mi.</v>
      </c>
      <c r="G285" t="str">
        <v>Diesel</v>
      </c>
      <c r="H285" t="str">
        <v>440.0HP 6.7L 8 Cylinder Engine Diesel Fuel</v>
      </c>
      <c r="I285" t="str">
        <v>Transmission w/Dual Shift Mode</v>
      </c>
      <c r="J285" t="str">
        <v>Red</v>
      </c>
      <c r="K285" t="str">
        <v>Beige</v>
      </c>
      <c r="L285" t="str">
        <v>None reported</v>
      </c>
      <c r="M285">
        <v>0</v>
      </c>
      <c r="N285" t="str">
        <v>Yes</v>
      </c>
      <c r="O285" t="str">
        <v>$32,000</v>
      </c>
      <c r="P285">
        <v>27520</v>
      </c>
      <c r="Q285">
        <v>32000</v>
      </c>
      <c r="R285">
        <v>440</v>
      </c>
      <c r="S285">
        <v>6.7</v>
      </c>
      <c r="T285">
        <v>0</v>
      </c>
    </row>
    <row r="286" spans="1:20" x14ac:dyDescent="0.25">
      <c r="A286" t="str">
        <v>Ford</v>
      </c>
      <c r="B286" t="str">
        <v>Mustang GT Premium</v>
      </c>
      <c r="C286">
        <v>2010</v>
      </c>
      <c r="D286">
        <v>111044.46</v>
      </c>
      <c r="E286">
        <v>69000</v>
      </c>
      <c r="F286" t="str">
        <v>69,000 mi.</v>
      </c>
      <c r="G286" t="str">
        <v>Gasoline</v>
      </c>
      <c r="H286" t="str">
        <v>315.0HP 4.6L 8 Cylinder Engine Gasoline Fuel</v>
      </c>
      <c r="I286" t="str">
        <v>5-Speed A/T</v>
      </c>
      <c r="J286" t="str">
        <v>White</v>
      </c>
      <c r="K286" t="str">
        <v>Black</v>
      </c>
      <c r="L286" t="str">
        <v>None reported</v>
      </c>
      <c r="M286">
        <v>0</v>
      </c>
      <c r="N286" t="str">
        <v>Yes</v>
      </c>
      <c r="O286" t="str">
        <v>$20,000</v>
      </c>
      <c r="P286">
        <v>17200</v>
      </c>
      <c r="Q286">
        <v>20000</v>
      </c>
      <c r="R286">
        <v>315</v>
      </c>
      <c r="S286">
        <v>4.5999999999999996</v>
      </c>
      <c r="T286">
        <v>0</v>
      </c>
    </row>
    <row r="287" spans="1:20" x14ac:dyDescent="0.25">
      <c r="A287" t="str">
        <v>Ford</v>
      </c>
      <c r="B287" t="str">
        <v>Edge Titanium</v>
      </c>
      <c r="C287">
        <v>2017</v>
      </c>
      <c r="D287">
        <v>182328.56596000001</v>
      </c>
      <c r="E287">
        <v>113294</v>
      </c>
      <c r="F287" t="str">
        <v>113,294 mi.</v>
      </c>
      <c r="G287" t="str">
        <v>Gasoline</v>
      </c>
      <c r="H287" t="str">
        <v>245.0HP 2.0L 4 Cylinder Engine Gasoline Fuel</v>
      </c>
      <c r="I287" t="str">
        <v>6-Speed A/T</v>
      </c>
      <c r="J287" t="str">
        <v>Gray</v>
      </c>
      <c r="K287" t="str">
        <v>Black</v>
      </c>
      <c r="L287" t="str">
        <v>At least 1 accident or damage reported</v>
      </c>
      <c r="M287">
        <v>1</v>
      </c>
      <c r="N287" t="str">
        <v>Yes</v>
      </c>
      <c r="O287" t="str">
        <v>$16,500</v>
      </c>
      <c r="P287">
        <v>14190</v>
      </c>
      <c r="Q287">
        <v>16500</v>
      </c>
      <c r="R287">
        <v>245</v>
      </c>
      <c r="S287">
        <v>2</v>
      </c>
      <c r="T287">
        <v>0</v>
      </c>
    </row>
    <row r="288" spans="1:20" x14ac:dyDescent="0.25">
      <c r="A288" t="str">
        <v>Ford</v>
      </c>
      <c r="B288" t="str">
        <v>Explorer XLT</v>
      </c>
      <c r="C288">
        <v>2017</v>
      </c>
      <c r="D288">
        <v>259103.74</v>
      </c>
      <c r="E288">
        <v>161000</v>
      </c>
      <c r="F288" t="str">
        <v>161,000 mi.</v>
      </c>
      <c r="G288" t="str">
        <v>Gasoline</v>
      </c>
      <c r="H288" t="str">
        <v>290.0HP 3.5L V6 Cylinder Engine Gasoline Fuel</v>
      </c>
      <c r="I288" t="str">
        <v>6-Speed A/T</v>
      </c>
      <c r="J288" t="str">
        <v>Gray</v>
      </c>
      <c r="K288" t="str">
        <v>Black</v>
      </c>
      <c r="L288" t="str">
        <v>None reported</v>
      </c>
      <c r="M288">
        <v>0</v>
      </c>
      <c r="N288" t="str">
        <v>Yes</v>
      </c>
      <c r="O288" t="str">
        <v>$17,500</v>
      </c>
      <c r="P288">
        <v>15050</v>
      </c>
      <c r="Q288">
        <v>17500</v>
      </c>
      <c r="R288">
        <v>290</v>
      </c>
      <c r="S288">
        <v>3.5</v>
      </c>
      <c r="T288">
        <v>0</v>
      </c>
    </row>
    <row r="289" spans="1:20" x14ac:dyDescent="0.25">
      <c r="A289" t="str">
        <v>Ford</v>
      </c>
      <c r="B289" t="str">
        <v>F-350 Platinum</v>
      </c>
      <c r="C289">
        <v>2022</v>
      </c>
      <c r="D289">
        <v>38382.758999999998</v>
      </c>
      <c r="E289">
        <v>23850</v>
      </c>
      <c r="F289" t="str">
        <v>23,850 mi.</v>
      </c>
      <c r="G289" t="str">
        <v>Diesel</v>
      </c>
      <c r="H289" t="str">
        <v>475.0HP 6.7L 8 Cylinder Engine Diesel Fuel</v>
      </c>
      <c r="I289" t="str">
        <v>10-Speed A/T</v>
      </c>
      <c r="J289" t="str">
        <v>Silver</v>
      </c>
      <c r="K289" t="str">
        <v>Black</v>
      </c>
      <c r="L289" t="str">
        <v>None reported</v>
      </c>
      <c r="M289">
        <v>0</v>
      </c>
      <c r="N289" t="str">
        <v>Yes</v>
      </c>
      <c r="O289" t="str">
        <v>$99,750</v>
      </c>
      <c r="P289">
        <v>85785</v>
      </c>
      <c r="Q289">
        <v>99750</v>
      </c>
      <c r="R289">
        <v>475</v>
      </c>
      <c r="S289">
        <v>6.7</v>
      </c>
      <c r="T289">
        <v>0</v>
      </c>
    </row>
    <row r="290" spans="1:20" x14ac:dyDescent="0.25">
      <c r="A290" t="str">
        <v>Ford</v>
      </c>
      <c r="B290" t="str">
        <v>Expedition Max Limited</v>
      </c>
      <c r="C290">
        <v>2021</v>
      </c>
      <c r="D290">
        <v>49757.574119999997</v>
      </c>
      <c r="E290">
        <v>30918</v>
      </c>
      <c r="F290" t="str">
        <v>30,918 mi.</v>
      </c>
      <c r="G290" t="str">
        <v>Gasoline</v>
      </c>
      <c r="H290" t="str">
        <v>375.0HP 3.5L V6 Cylinder Engine Gasoline Fuel</v>
      </c>
      <c r="I290" t="str">
        <v>10-Speed A/T</v>
      </c>
      <c r="J290" t="str">
        <v>White</v>
      </c>
      <c r="K290" t="str">
        <v>Beige</v>
      </c>
      <c r="L290" t="str">
        <v>None reported</v>
      </c>
      <c r="M290">
        <v>0</v>
      </c>
      <c r="N290" t="str">
        <v>Yes</v>
      </c>
      <c r="O290" t="str">
        <v>$51,999</v>
      </c>
      <c r="P290">
        <v>44719.14</v>
      </c>
      <c r="Q290">
        <v>51999</v>
      </c>
      <c r="R290">
        <v>375</v>
      </c>
      <c r="S290">
        <v>3.5</v>
      </c>
      <c r="T290">
        <v>0</v>
      </c>
    </row>
    <row r="291" spans="1:20" x14ac:dyDescent="0.25">
      <c r="A291" t="str">
        <v>Ford</v>
      </c>
      <c r="B291" t="str">
        <v>F-150 XLT</v>
      </c>
      <c r="C291">
        <v>2021</v>
      </c>
      <c r="D291">
        <v>57809.102140000003</v>
      </c>
      <c r="E291">
        <v>35921</v>
      </c>
      <c r="F291" t="str">
        <v>35,921 mi.</v>
      </c>
      <c r="G291" t="str">
        <v>Gasoline</v>
      </c>
      <c r="H291" t="str">
        <v>2.7L V6 24V PDI DOHC Twin Turbo</v>
      </c>
      <c r="I291" t="str">
        <v>10-Speed Automatic</v>
      </c>
      <c r="J291" t="str">
        <v>Antimatter Blue Metallic</v>
      </c>
      <c r="K291" t="str">
        <v>Black</v>
      </c>
      <c r="L291" t="str">
        <v>None reported</v>
      </c>
      <c r="M291">
        <v>0</v>
      </c>
      <c r="N291">
        <v>0</v>
      </c>
      <c r="O291" t="str">
        <v>$42,995</v>
      </c>
      <c r="P291">
        <v>36975.699999999997</v>
      </c>
      <c r="Q291">
        <v>42995</v>
      </c>
      <c r="R291" t="e">
        <v>#VALUE!</v>
      </c>
      <c r="S291" t="e">
        <v>#VALUE!</v>
      </c>
      <c r="T291">
        <v>0</v>
      </c>
    </row>
    <row r="292" spans="1:20" x14ac:dyDescent="0.25">
      <c r="A292" t="str">
        <v>Ford</v>
      </c>
      <c r="B292" t="str">
        <v>Bronco Outer Banks</v>
      </c>
      <c r="C292">
        <v>2023</v>
      </c>
      <c r="D292">
        <v>2896.8119999999999</v>
      </c>
      <c r="E292">
        <v>1800</v>
      </c>
      <c r="F292" t="str">
        <v>1,800 mi.</v>
      </c>
      <c r="G292" t="str">
        <v>Gasoline</v>
      </c>
      <c r="H292" t="str">
        <v>275.0HP 2.3L 4 Cylinder Engine Gasoline Fuel</v>
      </c>
      <c r="I292" t="str">
        <v>10-Speed A/T</v>
      </c>
      <c r="J292" t="str">
        <v>Gray</v>
      </c>
      <c r="K292" t="str">
        <v>Blue</v>
      </c>
      <c r="L292">
        <v>0</v>
      </c>
      <c r="M292">
        <v>0</v>
      </c>
      <c r="N292">
        <v>0</v>
      </c>
      <c r="O292" t="str">
        <v>$54,900</v>
      </c>
      <c r="P292">
        <v>47214</v>
      </c>
      <c r="Q292">
        <v>54900</v>
      </c>
      <c r="R292">
        <v>275</v>
      </c>
      <c r="S292">
        <v>2.2999999999999998</v>
      </c>
      <c r="T292">
        <v>0</v>
      </c>
    </row>
    <row r="293" spans="1:20" x14ac:dyDescent="0.25">
      <c r="A293" t="str">
        <v>Ford</v>
      </c>
      <c r="B293" t="str">
        <v>F-150 Lariat</v>
      </c>
      <c r="C293">
        <v>2016</v>
      </c>
      <c r="D293">
        <v>40233.5</v>
      </c>
      <c r="E293">
        <v>25000</v>
      </c>
      <c r="F293" t="str">
        <v>25,000 mi.</v>
      </c>
      <c r="G293" t="str">
        <v>E85 Flex Fuel</v>
      </c>
      <c r="H293" t="str">
        <v>385.0HP 5.0L 8 Cylinder Engine Flex Fuel Capability</v>
      </c>
      <c r="I293" t="str">
        <v>6-Speed A/T</v>
      </c>
      <c r="J293" t="str">
        <v>Gray</v>
      </c>
      <c r="K293" t="str">
        <v>Black</v>
      </c>
      <c r="L293" t="str">
        <v>None reported</v>
      </c>
      <c r="M293">
        <v>0</v>
      </c>
      <c r="N293" t="str">
        <v>Yes</v>
      </c>
      <c r="O293" t="str">
        <v>$65,000</v>
      </c>
      <c r="P293">
        <v>55900</v>
      </c>
      <c r="Q293">
        <v>65000</v>
      </c>
      <c r="R293">
        <v>385</v>
      </c>
      <c r="S293">
        <v>5</v>
      </c>
      <c r="T293">
        <v>0</v>
      </c>
    </row>
    <row r="294" spans="1:20" x14ac:dyDescent="0.25">
      <c r="A294" t="str">
        <v>Ford</v>
      </c>
      <c r="B294" t="str">
        <v>Expedition XLT</v>
      </c>
      <c r="C294">
        <v>2007</v>
      </c>
      <c r="D294">
        <v>199431.02213999999</v>
      </c>
      <c r="E294">
        <v>123921</v>
      </c>
      <c r="F294" t="str">
        <v>123,921 mi.</v>
      </c>
      <c r="G294" t="str">
        <v>Gasoline</v>
      </c>
      <c r="H294" t="str">
        <v>300.0HP 5.4L 8 Cylinder Engine Gasoline Fuel</v>
      </c>
      <c r="I294" t="str">
        <v>6-Speed A/T</v>
      </c>
      <c r="J294" t="str">
        <v>White</v>
      </c>
      <c r="K294" t="str">
        <v>Beige</v>
      </c>
      <c r="L294" t="str">
        <v>None reported</v>
      </c>
      <c r="M294">
        <v>0</v>
      </c>
      <c r="N294" t="str">
        <v>Yes</v>
      </c>
      <c r="O294" t="str">
        <v>$6,900</v>
      </c>
      <c r="P294">
        <v>5934</v>
      </c>
      <c r="Q294">
        <v>6900</v>
      </c>
      <c r="R294">
        <v>300</v>
      </c>
      <c r="S294">
        <v>5.4</v>
      </c>
      <c r="T294">
        <v>0</v>
      </c>
    </row>
    <row r="295" spans="1:20" x14ac:dyDescent="0.25">
      <c r="A295" t="str">
        <v>Ford</v>
      </c>
      <c r="B295" t="str">
        <v>Transit-250 Base</v>
      </c>
      <c r="C295">
        <v>2020</v>
      </c>
      <c r="D295">
        <v>85295.02</v>
      </c>
      <c r="E295">
        <v>53000</v>
      </c>
      <c r="F295" t="str">
        <v>53,000 mi.</v>
      </c>
      <c r="G295" t="str">
        <v>Gasoline</v>
      </c>
      <c r="H295" t="str">
        <v>310.0HP 3.5L V6 Cylinder Engine Gasoline Fuel</v>
      </c>
      <c r="I295" t="str">
        <v>A/T</v>
      </c>
      <c r="J295" t="str">
        <v>White</v>
      </c>
      <c r="K295" t="str">
        <v>Black</v>
      </c>
      <c r="L295" t="str">
        <v>At least 1 accident or damage reported</v>
      </c>
      <c r="M295">
        <v>1</v>
      </c>
      <c r="N295" t="str">
        <v>Yes</v>
      </c>
      <c r="O295" t="str">
        <v>$38,500</v>
      </c>
      <c r="P295">
        <v>33110</v>
      </c>
      <c r="Q295">
        <v>38500</v>
      </c>
      <c r="R295">
        <v>310</v>
      </c>
      <c r="S295">
        <v>3.5</v>
      </c>
      <c r="T295">
        <v>0</v>
      </c>
    </row>
    <row r="296" spans="1:20" x14ac:dyDescent="0.25">
      <c r="A296" t="str">
        <v>Ford</v>
      </c>
      <c r="B296" t="str">
        <v>Maverick XL</v>
      </c>
      <c r="C296">
        <v>2023</v>
      </c>
      <c r="D296">
        <v>20116.75</v>
      </c>
      <c r="E296">
        <v>12500</v>
      </c>
      <c r="F296" t="str">
        <v>12,500 mi.</v>
      </c>
      <c r="G296" t="str">
        <v>Hybrid</v>
      </c>
      <c r="H296" t="str">
        <v>191.0HP 2.5L 4 Cylinder Engine Gas/Electric Hybrid</v>
      </c>
      <c r="I296" t="str">
        <v>A/T</v>
      </c>
      <c r="J296" t="str">
        <v>Silver</v>
      </c>
      <c r="K296" t="str">
        <v>Black</v>
      </c>
      <c r="L296" t="str">
        <v>None reported</v>
      </c>
      <c r="M296">
        <v>0</v>
      </c>
      <c r="N296" t="str">
        <v>Yes</v>
      </c>
      <c r="O296" t="str">
        <v>$29,999</v>
      </c>
      <c r="P296">
        <v>25799.14</v>
      </c>
      <c r="Q296">
        <v>29999</v>
      </c>
      <c r="R296">
        <v>191</v>
      </c>
      <c r="S296">
        <v>2.5</v>
      </c>
      <c r="T296">
        <v>0</v>
      </c>
    </row>
    <row r="297" spans="1:20" x14ac:dyDescent="0.25">
      <c r="A297" t="str">
        <v>Ford</v>
      </c>
      <c r="B297" t="str">
        <v>Mustang GT Premium</v>
      </c>
      <c r="C297">
        <v>2018</v>
      </c>
      <c r="D297">
        <v>43194.685599999997</v>
      </c>
      <c r="E297">
        <v>26840</v>
      </c>
      <c r="F297" t="str">
        <v>26,840 mi.</v>
      </c>
      <c r="G297" t="str">
        <v>Gasoline</v>
      </c>
      <c r="H297" t="str">
        <v>460.0HP 5.0L 8 Cylinder Engine Gasoline Fuel</v>
      </c>
      <c r="I297" t="str">
        <v>6-Speed M/T</v>
      </c>
      <c r="J297" t="str">
        <v>White</v>
      </c>
      <c r="K297" t="str">
        <v>Black</v>
      </c>
      <c r="L297" t="str">
        <v>None reported</v>
      </c>
      <c r="M297">
        <v>0</v>
      </c>
      <c r="N297" t="str">
        <v>Yes</v>
      </c>
      <c r="O297" t="str">
        <v>$42,500</v>
      </c>
      <c r="P297">
        <v>36550</v>
      </c>
      <c r="Q297">
        <v>42500</v>
      </c>
      <c r="R297">
        <v>460</v>
      </c>
      <c r="S297">
        <v>5</v>
      </c>
      <c r="T297">
        <v>0</v>
      </c>
    </row>
    <row r="298" spans="1:20" x14ac:dyDescent="0.25">
      <c r="A298" t="str">
        <v>Ford</v>
      </c>
      <c r="B298" t="str">
        <v>Edge SEL</v>
      </c>
      <c r="C298">
        <v>2021</v>
      </c>
      <c r="D298">
        <v>28704.188239999999</v>
      </c>
      <c r="E298">
        <v>17836</v>
      </c>
      <c r="F298" t="str">
        <v>17,836 mi.</v>
      </c>
      <c r="G298" t="str">
        <v>Gasoline</v>
      </c>
      <c r="H298" t="str">
        <v>2.0L I4 16V GDI DOHC Turbo</v>
      </c>
      <c r="I298" t="str">
        <v>8-Speed Automatic</v>
      </c>
      <c r="J298" t="str">
        <v>Silver</v>
      </c>
      <c r="K298" t="str">
        <v>Ebony</v>
      </c>
      <c r="L298" t="str">
        <v>None reported</v>
      </c>
      <c r="M298">
        <v>0</v>
      </c>
      <c r="N298" t="str">
        <v>Yes</v>
      </c>
      <c r="O298" t="str">
        <v>$31,933</v>
      </c>
      <c r="P298">
        <v>27462.38</v>
      </c>
      <c r="Q298">
        <v>31933</v>
      </c>
      <c r="R298" t="e">
        <v>#VALUE!</v>
      </c>
      <c r="S298" t="e">
        <v>#VALUE!</v>
      </c>
      <c r="T298">
        <v>0</v>
      </c>
    </row>
    <row r="299" spans="1:20" x14ac:dyDescent="0.25">
      <c r="A299" t="str">
        <v>Ford</v>
      </c>
      <c r="B299" t="str">
        <v>F-150 Platinum</v>
      </c>
      <c r="C299">
        <v>2018</v>
      </c>
      <c r="D299">
        <v>59706.514000000003</v>
      </c>
      <c r="E299">
        <v>37100</v>
      </c>
      <c r="F299" t="str">
        <v>37,100 mi.</v>
      </c>
      <c r="G299" t="str">
        <v>E85 Flex Fuel</v>
      </c>
      <c r="H299" t="str">
        <v>395.0HP 5.0L 8 Cylinder Engine Flex Fuel Capability</v>
      </c>
      <c r="I299" t="str">
        <v>10-Speed A/T</v>
      </c>
      <c r="J299" t="str">
        <v>Black</v>
      </c>
      <c r="K299" t="str">
        <v>Black</v>
      </c>
      <c r="L299" t="str">
        <v>None reported</v>
      </c>
      <c r="M299">
        <v>0</v>
      </c>
      <c r="N299" t="str">
        <v>Yes</v>
      </c>
      <c r="O299" t="str">
        <v>$46,000</v>
      </c>
      <c r="P299">
        <v>39560</v>
      </c>
      <c r="Q299">
        <v>46000</v>
      </c>
      <c r="R299">
        <v>395</v>
      </c>
      <c r="S299">
        <v>5</v>
      </c>
      <c r="T299">
        <v>0</v>
      </c>
    </row>
    <row r="300" spans="1:20" x14ac:dyDescent="0.25">
      <c r="A300" t="str">
        <v>Ford</v>
      </c>
      <c r="B300" t="str">
        <v>Explorer Limited</v>
      </c>
      <c r="C300">
        <v>2018</v>
      </c>
      <c r="D300">
        <v>138403.24</v>
      </c>
      <c r="E300">
        <v>86000</v>
      </c>
      <c r="F300" t="str">
        <v>86,000 mi.</v>
      </c>
      <c r="G300" t="str">
        <v>Gasoline</v>
      </c>
      <c r="H300" t="str">
        <v>290.0HP 3.5L V6 Cylinder Engine Gasoline Fuel</v>
      </c>
      <c r="I300" t="str">
        <v>Transmission w/Dual Shift Mode</v>
      </c>
      <c r="J300" t="str">
        <v>Black</v>
      </c>
      <c r="K300" t="str">
        <v>Black</v>
      </c>
      <c r="L300" t="str">
        <v>None reported</v>
      </c>
      <c r="M300">
        <v>0</v>
      </c>
      <c r="N300" t="str">
        <v>Yes</v>
      </c>
      <c r="O300" t="str">
        <v>$26,900</v>
      </c>
      <c r="P300">
        <v>23134</v>
      </c>
      <c r="Q300">
        <v>26900</v>
      </c>
      <c r="R300">
        <v>290</v>
      </c>
      <c r="S300">
        <v>3.5</v>
      </c>
      <c r="T300">
        <v>0</v>
      </c>
    </row>
    <row r="301" spans="1:20" x14ac:dyDescent="0.25">
      <c r="A301" t="str">
        <v>Ford</v>
      </c>
      <c r="B301" t="str">
        <v>Mustang GT</v>
      </c>
      <c r="C301">
        <v>2001</v>
      </c>
      <c r="D301">
        <v>84771.984500000006</v>
      </c>
      <c r="E301">
        <v>52675</v>
      </c>
      <c r="F301" t="str">
        <v>52,675 mi.</v>
      </c>
      <c r="G301" t="str">
        <v>Gasoline</v>
      </c>
      <c r="H301" t="str">
        <v>260.0HP 4.6L 8 Cylinder Engine Gasoline Fuel</v>
      </c>
      <c r="I301" t="str">
        <v>5-Speed M/T</v>
      </c>
      <c r="J301" t="str">
        <v>Black</v>
      </c>
      <c r="K301" t="str">
        <v>Black</v>
      </c>
      <c r="L301" t="str">
        <v>None reported</v>
      </c>
      <c r="M301">
        <v>0</v>
      </c>
      <c r="N301" t="str">
        <v>Yes</v>
      </c>
      <c r="O301" t="str">
        <v>$16,995</v>
      </c>
      <c r="P301">
        <v>14615.699999999999</v>
      </c>
      <c r="Q301">
        <v>16995</v>
      </c>
      <c r="R301">
        <v>260</v>
      </c>
      <c r="S301">
        <v>4.5999999999999996</v>
      </c>
      <c r="T301">
        <v>0</v>
      </c>
    </row>
    <row r="302" spans="1:20" x14ac:dyDescent="0.25">
      <c r="A302" t="str">
        <v>Ford</v>
      </c>
      <c r="B302" t="str">
        <v>Mustang EcoBoost</v>
      </c>
      <c r="C302">
        <v>2021</v>
      </c>
      <c r="D302">
        <v>27841.581999999999</v>
      </c>
      <c r="E302">
        <v>17300</v>
      </c>
      <c r="F302" t="str">
        <v>17,300 mi.</v>
      </c>
      <c r="G302" t="str">
        <v>Gasoline</v>
      </c>
      <c r="H302" t="str">
        <v>310.0HP 2.3L 4 Cylinder Engine Gasoline Fuel</v>
      </c>
      <c r="I302" t="str">
        <v>10-Speed A/T</v>
      </c>
      <c r="J302" t="str">
        <v>Yellow</v>
      </c>
      <c r="K302" t="str">
        <v>Black</v>
      </c>
      <c r="L302" t="str">
        <v>None reported</v>
      </c>
      <c r="M302">
        <v>0</v>
      </c>
      <c r="N302" t="str">
        <v>Yes</v>
      </c>
      <c r="O302" t="str">
        <v>$31,000</v>
      </c>
      <c r="P302">
        <v>26660</v>
      </c>
      <c r="Q302">
        <v>31000</v>
      </c>
      <c r="R302">
        <v>310</v>
      </c>
      <c r="S302">
        <v>2.2999999999999998</v>
      </c>
      <c r="T302">
        <v>0</v>
      </c>
    </row>
    <row r="303" spans="1:20" x14ac:dyDescent="0.25">
      <c r="A303" t="str">
        <v>Ford</v>
      </c>
      <c r="B303" t="str">
        <v>Fusion Hybrid Base</v>
      </c>
      <c r="C303">
        <v>2011</v>
      </c>
      <c r="D303">
        <v>360208.91616000002</v>
      </c>
      <c r="E303">
        <v>223824</v>
      </c>
      <c r="F303" t="str">
        <v>223,824 mi.</v>
      </c>
      <c r="G303" t="str">
        <v>Hybrid</v>
      </c>
      <c r="H303" t="str">
        <v>156.0HP 2.5L 4 Cylinder Engine Gas/Electric Hybrid</v>
      </c>
      <c r="I303" t="str">
        <v>A/T</v>
      </c>
      <c r="J303" t="str">
        <v>White</v>
      </c>
      <c r="K303" t="str">
        <v>Brown</v>
      </c>
      <c r="L303" t="str">
        <v>At least 1 accident or damage reported</v>
      </c>
      <c r="M303">
        <v>1</v>
      </c>
      <c r="N303" t="str">
        <v>Yes</v>
      </c>
      <c r="O303" t="str">
        <v>$4,500</v>
      </c>
      <c r="P303">
        <v>3870</v>
      </c>
      <c r="Q303">
        <v>4500</v>
      </c>
      <c r="R303">
        <v>156</v>
      </c>
      <c r="S303">
        <v>2.5</v>
      </c>
      <c r="T303">
        <v>0</v>
      </c>
    </row>
    <row r="304" spans="1:20" x14ac:dyDescent="0.25">
      <c r="A304" t="str">
        <v>Ford</v>
      </c>
      <c r="B304" t="str">
        <v>Mustang Shelby GT500</v>
      </c>
      <c r="C304">
        <v>2013</v>
      </c>
      <c r="D304">
        <v>26518.704519999999</v>
      </c>
      <c r="E304">
        <v>16478</v>
      </c>
      <c r="F304" t="str">
        <v>16,478 mi.</v>
      </c>
      <c r="G304" t="str">
        <v>Gasoline</v>
      </c>
      <c r="H304" t="str">
        <v>650.0HP 5.8L 8 Cylinder Engine Gasoline Fuel</v>
      </c>
      <c r="I304" t="str">
        <v>6-Speed M/T</v>
      </c>
      <c r="J304" t="str">
        <v>White</v>
      </c>
      <c r="K304" t="str">
        <v>Black</v>
      </c>
      <c r="L304" t="str">
        <v>None reported</v>
      </c>
      <c r="M304">
        <v>0</v>
      </c>
      <c r="N304" t="str">
        <v>Yes</v>
      </c>
      <c r="O304" t="str">
        <v>$66,400</v>
      </c>
      <c r="P304">
        <v>57104</v>
      </c>
      <c r="Q304">
        <v>66400</v>
      </c>
      <c r="R304">
        <v>650</v>
      </c>
      <c r="S304">
        <v>5.8</v>
      </c>
      <c r="T304">
        <v>0</v>
      </c>
    </row>
    <row r="305" spans="1:20" x14ac:dyDescent="0.25">
      <c r="A305" t="str">
        <v>Ford</v>
      </c>
      <c r="B305" t="str">
        <v>F-150 XL</v>
      </c>
      <c r="C305">
        <v>2018</v>
      </c>
      <c r="D305">
        <v>84490.35</v>
      </c>
      <c r="E305">
        <v>52500</v>
      </c>
      <c r="F305" t="str">
        <v>52,500 mi.</v>
      </c>
      <c r="G305" t="str">
        <v>E85 Flex Fuel</v>
      </c>
      <c r="H305" t="str">
        <v>395.0HP 5.0L 8 Cylinder Engine Flex Fuel Capability</v>
      </c>
      <c r="I305" t="str">
        <v>A/T</v>
      </c>
      <c r="J305" t="str">
        <v>Gray</v>
      </c>
      <c r="K305" t="str">
        <v>Gray</v>
      </c>
      <c r="L305" t="str">
        <v>None reported</v>
      </c>
      <c r="M305">
        <v>0</v>
      </c>
      <c r="N305" t="str">
        <v>Yes</v>
      </c>
      <c r="O305" t="str">
        <v>$35,000</v>
      </c>
      <c r="P305">
        <v>30100</v>
      </c>
      <c r="Q305">
        <v>35000</v>
      </c>
      <c r="R305">
        <v>395</v>
      </c>
      <c r="S305">
        <v>5</v>
      </c>
      <c r="T305">
        <v>0</v>
      </c>
    </row>
    <row r="306" spans="1:20" x14ac:dyDescent="0.25">
      <c r="A306" t="str">
        <v>Ford</v>
      </c>
      <c r="B306" t="str">
        <v>F-350 XL</v>
      </c>
      <c r="C306">
        <v>2017</v>
      </c>
      <c r="D306">
        <v>251786.07102</v>
      </c>
      <c r="E306">
        <v>156453</v>
      </c>
      <c r="F306" t="str">
        <v>156,453 mi.</v>
      </c>
      <c r="G306" t="str">
        <v>Diesel</v>
      </c>
      <c r="H306" t="str">
        <v>440.0HP 6.7L 8 Cylinder Engine Diesel Fuel</v>
      </c>
      <c r="I306" t="str">
        <v>6-Speed A/T</v>
      </c>
      <c r="J306" t="str">
        <v>White</v>
      </c>
      <c r="K306" t="str">
        <v>Beige</v>
      </c>
      <c r="L306" t="str">
        <v>None reported</v>
      </c>
      <c r="M306">
        <v>0</v>
      </c>
      <c r="N306" t="str">
        <v>Yes</v>
      </c>
      <c r="O306" t="str">
        <v>$40,000</v>
      </c>
      <c r="P306">
        <v>34400</v>
      </c>
      <c r="Q306">
        <v>40000</v>
      </c>
      <c r="R306">
        <v>440</v>
      </c>
      <c r="S306">
        <v>6.7</v>
      </c>
      <c r="T306">
        <v>0</v>
      </c>
    </row>
    <row r="307" spans="1:20" x14ac:dyDescent="0.25">
      <c r="A307" t="str">
        <v>Ford</v>
      </c>
      <c r="B307" t="str">
        <v>F-250 King Ranch</v>
      </c>
      <c r="C307">
        <v>2020</v>
      </c>
      <c r="D307">
        <v>58740.909999999996</v>
      </c>
      <c r="E307">
        <v>36500</v>
      </c>
      <c r="F307" t="str">
        <v>36,500 mi.</v>
      </c>
      <c r="G307" t="str">
        <v>Diesel</v>
      </c>
      <c r="H307" t="str">
        <v>475.0HP 6.7L 8 Cylinder Engine Diesel Fuel</v>
      </c>
      <c r="I307" t="str">
        <v>10-Speed A/T</v>
      </c>
      <c r="J307" t="str">
        <v>Gray</v>
      </c>
      <c r="K307" t="str">
        <v>Brown</v>
      </c>
      <c r="L307" t="str">
        <v>None reported</v>
      </c>
      <c r="M307">
        <v>0</v>
      </c>
      <c r="N307" t="str">
        <v>Yes</v>
      </c>
      <c r="O307" t="str">
        <v>$69,900</v>
      </c>
      <c r="P307">
        <v>60114</v>
      </c>
      <c r="Q307">
        <v>69900</v>
      </c>
      <c r="R307">
        <v>475</v>
      </c>
      <c r="S307">
        <v>6.7</v>
      </c>
      <c r="T307">
        <v>0</v>
      </c>
    </row>
    <row r="308" spans="1:20" x14ac:dyDescent="0.25">
      <c r="A308" t="str">
        <v>Ford</v>
      </c>
      <c r="B308" t="str">
        <v>Explorer XLT</v>
      </c>
      <c r="C308">
        <v>2013</v>
      </c>
      <c r="D308">
        <v>239791.66</v>
      </c>
      <c r="E308">
        <v>149000</v>
      </c>
      <c r="F308" t="str">
        <v>149,000 mi.</v>
      </c>
      <c r="G308" t="str">
        <v>Gasoline</v>
      </c>
      <c r="H308" t="str">
        <v>290.0HP 3.5L V6 Cylinder Engine Gasoline Fuel</v>
      </c>
      <c r="I308" t="str">
        <v>A/T</v>
      </c>
      <c r="J308" t="str">
        <v>Brown</v>
      </c>
      <c r="K308" t="str">
        <v>Beige</v>
      </c>
      <c r="L308" t="str">
        <v>At least 1 accident or damage reported</v>
      </c>
      <c r="M308">
        <v>1</v>
      </c>
      <c r="N308" t="str">
        <v>Yes</v>
      </c>
      <c r="O308" t="str">
        <v>$7,850</v>
      </c>
      <c r="P308">
        <v>6751</v>
      </c>
      <c r="Q308">
        <v>7850</v>
      </c>
      <c r="R308">
        <v>290</v>
      </c>
      <c r="S308">
        <v>3.5</v>
      </c>
      <c r="T308">
        <v>0</v>
      </c>
    </row>
    <row r="309" spans="1:20" x14ac:dyDescent="0.25">
      <c r="A309" t="str">
        <v>Ford</v>
      </c>
      <c r="B309" t="str">
        <v>Bronco Wildtrak Advanced</v>
      </c>
      <c r="C309">
        <v>2022</v>
      </c>
      <c r="D309">
        <v>16077.3066</v>
      </c>
      <c r="E309">
        <v>9990</v>
      </c>
      <c r="F309" t="str">
        <v>9,990 mi.</v>
      </c>
      <c r="G309" t="str">
        <v>Gasoline</v>
      </c>
      <c r="H309" t="str">
        <v>315.0HP 2.7L V6 Cylinder Engine Gasoline Fuel</v>
      </c>
      <c r="I309" t="str">
        <v>Transmission w/Dual Shift Mode</v>
      </c>
      <c r="J309" t="str">
        <v>Silver</v>
      </c>
      <c r="K309" t="str">
        <v>Black</v>
      </c>
      <c r="L309" t="str">
        <v>None reported</v>
      </c>
      <c r="M309">
        <v>0</v>
      </c>
      <c r="N309" t="str">
        <v>Yes</v>
      </c>
      <c r="O309" t="str">
        <v>$64,500</v>
      </c>
      <c r="P309">
        <v>55470</v>
      </c>
      <c r="Q309">
        <v>64500</v>
      </c>
      <c r="R309">
        <v>315</v>
      </c>
      <c r="S309">
        <v>2.7</v>
      </c>
      <c r="T309">
        <v>0</v>
      </c>
    </row>
    <row r="310" spans="1:20" x14ac:dyDescent="0.25">
      <c r="A310" t="str">
        <v>Ford</v>
      </c>
      <c r="B310" t="str">
        <v>F-250 Lariat</v>
      </c>
      <c r="C310">
        <v>2017</v>
      </c>
      <c r="D310">
        <v>81722.285199999998</v>
      </c>
      <c r="E310">
        <v>50780</v>
      </c>
      <c r="F310" t="str">
        <v>50,780 mi.</v>
      </c>
      <c r="G310" t="str">
        <v>Diesel</v>
      </c>
      <c r="H310" t="str">
        <v>440.0HP 6.7L 8 Cylinder Engine Diesel Fuel</v>
      </c>
      <c r="I310" t="str">
        <v>6-Speed A/T</v>
      </c>
      <c r="J310" t="str">
        <v>White</v>
      </c>
      <c r="K310" t="str">
        <v>Black</v>
      </c>
      <c r="L310" t="str">
        <v>None reported</v>
      </c>
      <c r="M310">
        <v>0</v>
      </c>
      <c r="N310" t="str">
        <v>Yes</v>
      </c>
      <c r="O310" t="str">
        <v>$61,000</v>
      </c>
      <c r="P310">
        <v>52460</v>
      </c>
      <c r="Q310">
        <v>61000</v>
      </c>
      <c r="R310">
        <v>440</v>
      </c>
      <c r="S310">
        <v>6.7</v>
      </c>
      <c r="T310">
        <v>0</v>
      </c>
    </row>
    <row r="311" spans="1:20" x14ac:dyDescent="0.25">
      <c r="A311" t="str">
        <v>Ford</v>
      </c>
      <c r="B311" t="str">
        <v>F-250 XL SuperCab H/D</v>
      </c>
      <c r="C311">
        <v>1993</v>
      </c>
      <c r="D311">
        <v>185074.1</v>
      </c>
      <c r="E311">
        <v>115000</v>
      </c>
      <c r="F311" t="str">
        <v>115,000 mi.</v>
      </c>
      <c r="G311" t="str">
        <v>â€“</v>
      </c>
      <c r="H311" t="str">
        <v>â€“</v>
      </c>
      <c r="I311" t="str">
        <v>A/T</v>
      </c>
      <c r="J311" t="str">
        <v>Red</v>
      </c>
      <c r="K311" t="str">
        <v>Gray</v>
      </c>
      <c r="L311" t="str">
        <v>None reported</v>
      </c>
      <c r="M311">
        <v>0</v>
      </c>
      <c r="N311" t="str">
        <v>Yes</v>
      </c>
      <c r="O311" t="str">
        <v>$21,900</v>
      </c>
      <c r="P311">
        <v>18834</v>
      </c>
      <c r="Q311">
        <v>21900</v>
      </c>
      <c r="R311" t="e">
        <v>#VALUE!</v>
      </c>
      <c r="S311" t="e">
        <v>#VALUE!</v>
      </c>
      <c r="T311">
        <v>0</v>
      </c>
    </row>
    <row r="312" spans="1:20" x14ac:dyDescent="0.25">
      <c r="A312" t="str">
        <v>Ford</v>
      </c>
      <c r="B312" t="str">
        <v>Mustang Premium</v>
      </c>
      <c r="C312">
        <v>2007</v>
      </c>
      <c r="D312">
        <v>272964.98541999998</v>
      </c>
      <c r="E312">
        <v>169613</v>
      </c>
      <c r="F312" t="str">
        <v>169,613 mi.</v>
      </c>
      <c r="G312" t="str">
        <v>Gasoline</v>
      </c>
      <c r="H312" t="str">
        <v>210.0HP 4.0L V6 Cylinder Engine Gasoline Fuel</v>
      </c>
      <c r="I312" t="str">
        <v>A/T</v>
      </c>
      <c r="J312" t="str">
        <v>Black</v>
      </c>
      <c r="K312" t="str">
        <v>Black</v>
      </c>
      <c r="L312" t="str">
        <v>At least 1 accident or damage reported</v>
      </c>
      <c r="M312">
        <v>1</v>
      </c>
      <c r="N312" t="str">
        <v>Yes</v>
      </c>
      <c r="O312" t="str">
        <v>$5,900</v>
      </c>
      <c r="P312">
        <v>5074</v>
      </c>
      <c r="Q312">
        <v>5900</v>
      </c>
      <c r="R312">
        <v>210</v>
      </c>
      <c r="S312">
        <v>4</v>
      </c>
      <c r="T312">
        <v>0</v>
      </c>
    </row>
    <row r="313" spans="1:20" x14ac:dyDescent="0.25">
      <c r="A313" t="str">
        <v>Ford</v>
      </c>
      <c r="B313" t="str">
        <v>F-150 XLT</v>
      </c>
      <c r="C313">
        <v>2019</v>
      </c>
      <c r="D313">
        <v>112331.932</v>
      </c>
      <c r="E313">
        <v>69800</v>
      </c>
      <c r="F313" t="str">
        <v>69,800 mi.</v>
      </c>
      <c r="G313" t="str">
        <v>E85 Flex Fuel</v>
      </c>
      <c r="H313" t="str">
        <v>395.0HP 5.0L 8 Cylinder Engine Flex Fuel Capability</v>
      </c>
      <c r="I313" t="str">
        <v>10-Speed A/T</v>
      </c>
      <c r="J313" t="str">
        <v>Silver</v>
      </c>
      <c r="K313" t="str">
        <v>Gray</v>
      </c>
      <c r="L313" t="str">
        <v>None reported</v>
      </c>
      <c r="M313">
        <v>0</v>
      </c>
      <c r="N313" t="str">
        <v>Yes</v>
      </c>
      <c r="O313" t="str">
        <v>$34,600</v>
      </c>
      <c r="P313">
        <v>29756</v>
      </c>
      <c r="Q313">
        <v>34600</v>
      </c>
      <c r="R313">
        <v>395</v>
      </c>
      <c r="S313">
        <v>5</v>
      </c>
      <c r="T313">
        <v>0</v>
      </c>
    </row>
    <row r="314" spans="1:20" x14ac:dyDescent="0.25">
      <c r="A314" t="str">
        <v>Ford</v>
      </c>
      <c r="B314" t="str">
        <v>F-250 XLT Super Duty</v>
      </c>
      <c r="C314">
        <v>2001</v>
      </c>
      <c r="D314">
        <v>103495.04605999999</v>
      </c>
      <c r="E314">
        <v>64309</v>
      </c>
      <c r="F314" t="str">
        <v>64,309 mi.</v>
      </c>
      <c r="G314" t="str">
        <v>Gasoline</v>
      </c>
      <c r="H314" t="str">
        <v>260.0HP 5.4L 8 Cylinder Engine Gasoline Fuel</v>
      </c>
      <c r="I314" t="str">
        <v>A/T</v>
      </c>
      <c r="J314" t="str">
        <v>White</v>
      </c>
      <c r="K314" t="str">
        <v>Gray</v>
      </c>
      <c r="L314" t="str">
        <v>None reported</v>
      </c>
      <c r="M314">
        <v>0</v>
      </c>
      <c r="N314" t="str">
        <v>Yes</v>
      </c>
      <c r="O314" t="str">
        <v>$7,500</v>
      </c>
      <c r="P314">
        <v>6450</v>
      </c>
      <c r="Q314">
        <v>7500</v>
      </c>
      <c r="R314">
        <v>260</v>
      </c>
      <c r="S314">
        <v>5.4</v>
      </c>
      <c r="T314">
        <v>0</v>
      </c>
    </row>
    <row r="315" spans="1:20" x14ac:dyDescent="0.25">
      <c r="A315" t="str">
        <v>Ford</v>
      </c>
      <c r="B315" t="str">
        <v>Mustang Mach-E GT</v>
      </c>
      <c r="C315">
        <v>2022</v>
      </c>
      <c r="D315">
        <v>12874.72</v>
      </c>
      <c r="E315">
        <v>8000</v>
      </c>
      <c r="F315" t="str">
        <v>8,000 mi.</v>
      </c>
      <c r="G315">
        <v>0</v>
      </c>
      <c r="H315" t="str">
        <v>480.0HP Electric Motor Electric Fuel System</v>
      </c>
      <c r="I315" t="str">
        <v>1-Speed A/T</v>
      </c>
      <c r="J315" t="str">
        <v>Blue</v>
      </c>
      <c r="K315" t="str">
        <v>Black</v>
      </c>
      <c r="L315" t="str">
        <v>None reported</v>
      </c>
      <c r="M315">
        <v>0</v>
      </c>
      <c r="N315" t="str">
        <v>Yes</v>
      </c>
      <c r="O315" t="str">
        <v>$60,999</v>
      </c>
      <c r="P315">
        <v>52459.14</v>
      </c>
      <c r="Q315">
        <v>60999</v>
      </c>
      <c r="R315">
        <v>480</v>
      </c>
      <c r="S315" t="e">
        <v>#VALUE!</v>
      </c>
      <c r="T315">
        <v>0</v>
      </c>
    </row>
    <row r="316" spans="1:20" x14ac:dyDescent="0.25">
      <c r="A316" t="str">
        <v>Ford</v>
      </c>
      <c r="B316" t="str">
        <v>F-250 LARIAT</v>
      </c>
      <c r="C316">
        <v>2021</v>
      </c>
      <c r="D316">
        <v>67986.568299999999</v>
      </c>
      <c r="E316">
        <v>42245</v>
      </c>
      <c r="F316" t="str">
        <v>42,245 mi.</v>
      </c>
      <c r="G316" t="str">
        <v>Diesel</v>
      </c>
      <c r="H316" t="str">
        <v>Intercooled Turbo Diesel V-8 6.7 L/406</v>
      </c>
      <c r="I316" t="str">
        <v>Automatic</v>
      </c>
      <c r="J316" t="str">
        <v>Agate Black Metallic</v>
      </c>
      <c r="K316" t="str">
        <v>Black</v>
      </c>
      <c r="L316" t="str">
        <v>None reported</v>
      </c>
      <c r="M316">
        <v>0</v>
      </c>
      <c r="N316">
        <v>0</v>
      </c>
      <c r="O316" t="str">
        <v>$76,598</v>
      </c>
      <c r="P316">
        <v>65874.28</v>
      </c>
      <c r="Q316">
        <v>76598</v>
      </c>
      <c r="R316" t="e">
        <v>#VALUE!</v>
      </c>
      <c r="S316" t="e">
        <v>#VALUE!</v>
      </c>
      <c r="T316">
        <v>0</v>
      </c>
    </row>
    <row r="317" spans="1:20" x14ac:dyDescent="0.25">
      <c r="A317" t="str">
        <v>Ford</v>
      </c>
      <c r="B317" t="str">
        <v>Expedition Platinum</v>
      </c>
      <c r="C317">
        <v>2018</v>
      </c>
      <c r="D317">
        <v>78244.501459999999</v>
      </c>
      <c r="E317">
        <v>48619</v>
      </c>
      <c r="F317" t="str">
        <v>48,619 mi.</v>
      </c>
      <c r="G317" t="str">
        <v>Gasoline</v>
      </c>
      <c r="H317" t="str">
        <v>400.0HP 3.5L V6 Cylinder Engine Gasoline Fuel</v>
      </c>
      <c r="I317" t="str">
        <v>10-Speed A/T</v>
      </c>
      <c r="J317" t="str">
        <v>Gray</v>
      </c>
      <c r="K317" t="str">
        <v>White</v>
      </c>
      <c r="L317" t="str">
        <v>None reported</v>
      </c>
      <c r="M317">
        <v>0</v>
      </c>
      <c r="N317" t="str">
        <v>Yes</v>
      </c>
      <c r="O317" t="str">
        <v>$51,499</v>
      </c>
      <c r="P317">
        <v>44289.14</v>
      </c>
      <c r="Q317">
        <v>51499</v>
      </c>
      <c r="R317">
        <v>400</v>
      </c>
      <c r="S317">
        <v>3.5</v>
      </c>
      <c r="T317">
        <v>0</v>
      </c>
    </row>
    <row r="318" spans="1:20" x14ac:dyDescent="0.25">
      <c r="A318" t="str">
        <v>Ford</v>
      </c>
      <c r="B318" t="str">
        <v>F-150 XLT</v>
      </c>
      <c r="C318">
        <v>2016</v>
      </c>
      <c r="D318">
        <v>41649.7192</v>
      </c>
      <c r="E318">
        <v>25880</v>
      </c>
      <c r="F318" t="str">
        <v>25,880 mi.</v>
      </c>
      <c r="G318" t="str">
        <v>E85 Flex Fuel</v>
      </c>
      <c r="H318" t="str">
        <v>282.0HP 3.5L V6 Cylinder Engine Flex Fuel Capability</v>
      </c>
      <c r="I318" t="str">
        <v>6-Speed A/T</v>
      </c>
      <c r="J318" t="str">
        <v>Red</v>
      </c>
      <c r="K318" t="str">
        <v>Gray</v>
      </c>
      <c r="L318" t="str">
        <v>None reported</v>
      </c>
      <c r="M318">
        <v>0</v>
      </c>
      <c r="N318" t="str">
        <v>Yes</v>
      </c>
      <c r="O318" t="str">
        <v>$25,500</v>
      </c>
      <c r="P318">
        <v>21930</v>
      </c>
      <c r="Q318">
        <v>25500</v>
      </c>
      <c r="R318">
        <v>282</v>
      </c>
      <c r="S318">
        <v>3.5</v>
      </c>
      <c r="T318">
        <v>0</v>
      </c>
    </row>
    <row r="319" spans="1:20" x14ac:dyDescent="0.25">
      <c r="A319" t="str">
        <v>Ford</v>
      </c>
      <c r="B319" t="str">
        <v>Transit-350 Base</v>
      </c>
      <c r="C319">
        <v>2020</v>
      </c>
      <c r="D319">
        <v>31221.196</v>
      </c>
      <c r="E319">
        <v>19400</v>
      </c>
      <c r="F319" t="str">
        <v>19,400 mi.</v>
      </c>
      <c r="G319" t="str">
        <v>Gasoline</v>
      </c>
      <c r="H319" t="str">
        <v>310.0HP 3.5L V6 Cylinder Engine Gasoline Fuel</v>
      </c>
      <c r="I319" t="str">
        <v>A/T</v>
      </c>
      <c r="J319" t="str">
        <v>White</v>
      </c>
      <c r="K319" t="str">
        <v>Black</v>
      </c>
      <c r="L319" t="str">
        <v>None reported</v>
      </c>
      <c r="M319">
        <v>0</v>
      </c>
      <c r="N319" t="str">
        <v>Yes</v>
      </c>
      <c r="O319" t="str">
        <v>$58,000</v>
      </c>
      <c r="P319">
        <v>49880</v>
      </c>
      <c r="Q319">
        <v>58000</v>
      </c>
      <c r="R319">
        <v>310</v>
      </c>
      <c r="S319">
        <v>3.5</v>
      </c>
      <c r="T319">
        <v>0</v>
      </c>
    </row>
    <row r="320" spans="1:20" x14ac:dyDescent="0.25">
      <c r="A320" t="str">
        <v>Ford</v>
      </c>
      <c r="B320" t="str">
        <v>Explorer ST</v>
      </c>
      <c r="C320">
        <v>2021</v>
      </c>
      <c r="D320">
        <v>62933.240700000002</v>
      </c>
      <c r="E320">
        <v>39105</v>
      </c>
      <c r="F320" t="str">
        <v>39,105 mi.</v>
      </c>
      <c r="G320" t="str">
        <v>Gasoline</v>
      </c>
      <c r="H320" t="str">
        <v>3.0L V6 24V GDI DOHC Twin Turbo</v>
      </c>
      <c r="I320" t="str">
        <v>10-Speed Automatic</v>
      </c>
      <c r="J320" t="str">
        <v>Black</v>
      </c>
      <c r="K320" t="str">
        <v>â€“</v>
      </c>
      <c r="L320" t="str">
        <v>None reported</v>
      </c>
      <c r="M320">
        <v>0</v>
      </c>
      <c r="N320" t="str">
        <v>Yes</v>
      </c>
      <c r="O320" t="str">
        <v>$44,605</v>
      </c>
      <c r="P320">
        <v>38360.300000000003</v>
      </c>
      <c r="Q320">
        <v>44605</v>
      </c>
      <c r="R320" t="e">
        <v>#VALUE!</v>
      </c>
      <c r="S320" t="e">
        <v>#VALUE!</v>
      </c>
      <c r="T320">
        <v>0</v>
      </c>
    </row>
    <row r="321" spans="1:20" x14ac:dyDescent="0.25">
      <c r="A321" t="str">
        <v>Ford</v>
      </c>
      <c r="B321" t="str">
        <v>Mustang Shelby GT500</v>
      </c>
      <c r="C321">
        <v>2007</v>
      </c>
      <c r="D321">
        <v>11822.21164</v>
      </c>
      <c r="E321">
        <v>7346</v>
      </c>
      <c r="F321" t="str">
        <v>7,346 mi.</v>
      </c>
      <c r="G321" t="str">
        <v>Gasoline</v>
      </c>
      <c r="H321" t="str">
        <v>500.0HP 5.4L 8 Cylinder Engine Gasoline Fuel</v>
      </c>
      <c r="I321" t="str">
        <v>6-Speed M/T</v>
      </c>
      <c r="J321" t="str">
        <v>Red</v>
      </c>
      <c r="K321" t="str">
        <v>Black</v>
      </c>
      <c r="L321" t="str">
        <v>None reported</v>
      </c>
      <c r="M321">
        <v>0</v>
      </c>
      <c r="N321" t="str">
        <v>Yes</v>
      </c>
      <c r="O321" t="str">
        <v>$40,999</v>
      </c>
      <c r="P321">
        <v>35259.14</v>
      </c>
      <c r="Q321">
        <v>40999</v>
      </c>
      <c r="R321">
        <v>500</v>
      </c>
      <c r="S321">
        <v>5.4</v>
      </c>
      <c r="T321">
        <v>0</v>
      </c>
    </row>
    <row r="322" spans="1:20" x14ac:dyDescent="0.25">
      <c r="A322" t="str">
        <v>Ford</v>
      </c>
      <c r="B322" t="str">
        <v>F-350 King Ranch</v>
      </c>
      <c r="C322">
        <v>2015</v>
      </c>
      <c r="D322">
        <v>148736.81213999999</v>
      </c>
      <c r="E322">
        <v>92421</v>
      </c>
      <c r="F322" t="str">
        <v>92,421 mi.</v>
      </c>
      <c r="G322" t="str">
        <v>Diesel</v>
      </c>
      <c r="H322" t="str">
        <v>440.0HP 6.7L 8 Cylinder Engine Diesel Fuel</v>
      </c>
      <c r="I322" t="str">
        <v>6-Speed A/T</v>
      </c>
      <c r="J322" t="str">
        <v>White</v>
      </c>
      <c r="K322" t="str">
        <v>Brown</v>
      </c>
      <c r="L322" t="str">
        <v>None reported</v>
      </c>
      <c r="M322">
        <v>0</v>
      </c>
      <c r="N322" t="str">
        <v>Yes</v>
      </c>
      <c r="O322" t="str">
        <v>$51,900</v>
      </c>
      <c r="P322">
        <v>44634</v>
      </c>
      <c r="Q322">
        <v>51900</v>
      </c>
      <c r="R322">
        <v>440</v>
      </c>
      <c r="S322">
        <v>6.7</v>
      </c>
      <c r="T322">
        <v>0</v>
      </c>
    </row>
    <row r="323" spans="1:20" x14ac:dyDescent="0.25">
      <c r="A323" t="str">
        <v>Ford</v>
      </c>
      <c r="B323" t="str">
        <v>Explorer ST</v>
      </c>
      <c r="C323">
        <v>2022</v>
      </c>
      <c r="D323">
        <v>23111.731739999999</v>
      </c>
      <c r="E323">
        <v>14361</v>
      </c>
      <c r="F323" t="str">
        <v>14,361 mi.</v>
      </c>
      <c r="G323" t="str">
        <v>Gasoline</v>
      </c>
      <c r="H323" t="str">
        <v>400.0HP 3.0L V6 Cylinder Engine Gasoline Fuel</v>
      </c>
      <c r="I323" t="str">
        <v>10-Speed A/T</v>
      </c>
      <c r="J323" t="str">
        <v>Black</v>
      </c>
      <c r="K323" t="str">
        <v>Black</v>
      </c>
      <c r="L323" t="str">
        <v>None reported</v>
      </c>
      <c r="M323">
        <v>0</v>
      </c>
      <c r="N323" t="str">
        <v>Yes</v>
      </c>
      <c r="O323" t="str">
        <v>$51,500</v>
      </c>
      <c r="P323">
        <v>44290</v>
      </c>
      <c r="Q323">
        <v>51500</v>
      </c>
      <c r="R323">
        <v>400</v>
      </c>
      <c r="S323">
        <v>3</v>
      </c>
      <c r="T323">
        <v>0</v>
      </c>
    </row>
    <row r="324" spans="1:20" x14ac:dyDescent="0.25">
      <c r="A324" t="str">
        <v>Ford</v>
      </c>
      <c r="B324" t="str">
        <v>Explorer Platinum</v>
      </c>
      <c r="C324">
        <v>2020</v>
      </c>
      <c r="D324">
        <v>103886.11568</v>
      </c>
      <c r="E324">
        <v>64552</v>
      </c>
      <c r="F324" t="str">
        <v>64,552 mi.</v>
      </c>
      <c r="G324" t="str">
        <v>Gasoline</v>
      </c>
      <c r="H324" t="str">
        <v>3.0L V6 24V GDI DOHC Twin Turbo</v>
      </c>
      <c r="I324" t="str">
        <v>10-Speed Automatic</v>
      </c>
      <c r="J324" t="str">
        <v>Iconic Silver Metallic</v>
      </c>
      <c r="K324" t="str">
        <v>Ebony</v>
      </c>
      <c r="L324" t="str">
        <v>At least 1 accident or damage reported</v>
      </c>
      <c r="M324">
        <v>1</v>
      </c>
      <c r="N324" t="str">
        <v>Yes</v>
      </c>
      <c r="O324" t="str">
        <v>$36,750</v>
      </c>
      <c r="P324">
        <v>31605</v>
      </c>
      <c r="Q324">
        <v>36750</v>
      </c>
      <c r="R324" t="e">
        <v>#VALUE!</v>
      </c>
      <c r="S324" t="e">
        <v>#VALUE!</v>
      </c>
      <c r="T324">
        <v>0</v>
      </c>
    </row>
    <row r="325" spans="1:20" x14ac:dyDescent="0.25">
      <c r="A325" t="str">
        <v>Ford</v>
      </c>
      <c r="B325" t="str">
        <v>Explorer Platinum</v>
      </c>
      <c r="C325">
        <v>2021</v>
      </c>
      <c r="D325">
        <v>104537.89838</v>
      </c>
      <c r="E325">
        <v>64957</v>
      </c>
      <c r="F325" t="str">
        <v>64,957 mi.</v>
      </c>
      <c r="G325" t="str">
        <v>Gasoline</v>
      </c>
      <c r="H325" t="str">
        <v>3.0L V6 24V GDI DOHC Twin Turbo</v>
      </c>
      <c r="I325" t="str">
        <v>10-Speed Automatic</v>
      </c>
      <c r="J325" t="str">
        <v>Black</v>
      </c>
      <c r="K325" t="str">
        <v>Light Slate</v>
      </c>
      <c r="L325" t="str">
        <v>None reported</v>
      </c>
      <c r="M325">
        <v>0</v>
      </c>
      <c r="N325" t="str">
        <v>Yes</v>
      </c>
      <c r="O325" t="str">
        <v>$39,979</v>
      </c>
      <c r="P325">
        <v>34381.94</v>
      </c>
      <c r="Q325">
        <v>39979</v>
      </c>
      <c r="R325" t="e">
        <v>#VALUE!</v>
      </c>
      <c r="S325" t="e">
        <v>#VALUE!</v>
      </c>
      <c r="T325">
        <v>0</v>
      </c>
    </row>
    <row r="326" spans="1:20" x14ac:dyDescent="0.25">
      <c r="A326" t="str">
        <v>Ford</v>
      </c>
      <c r="B326" t="str">
        <v>F-250 Lariat</v>
      </c>
      <c r="C326">
        <v>2015</v>
      </c>
      <c r="D326">
        <v>152298.28156</v>
      </c>
      <c r="E326">
        <v>94634</v>
      </c>
      <c r="F326" t="str">
        <v>94,634 mi.</v>
      </c>
      <c r="G326" t="str">
        <v>E85 Flex Fuel</v>
      </c>
      <c r="H326" t="str">
        <v>385.0HP 6.2L 8 Cylinder Engine Flex Fuel Capability</v>
      </c>
      <c r="I326" t="str">
        <v>A/T</v>
      </c>
      <c r="J326" t="str">
        <v>White</v>
      </c>
      <c r="K326" t="str">
        <v>Black</v>
      </c>
      <c r="L326" t="str">
        <v>At least 1 accident or damage reported</v>
      </c>
      <c r="M326">
        <v>1</v>
      </c>
      <c r="N326" t="str">
        <v>Yes</v>
      </c>
      <c r="O326" t="str">
        <v>$32,500</v>
      </c>
      <c r="P326">
        <v>27950</v>
      </c>
      <c r="Q326">
        <v>32500</v>
      </c>
      <c r="R326">
        <v>385</v>
      </c>
      <c r="S326">
        <v>6.2</v>
      </c>
      <c r="T326">
        <v>0</v>
      </c>
    </row>
    <row r="327" spans="1:20" x14ac:dyDescent="0.25">
      <c r="A327" t="str">
        <v>Ford</v>
      </c>
      <c r="B327" t="str">
        <v>Mustang Boss 302</v>
      </c>
      <c r="C327">
        <v>2012</v>
      </c>
      <c r="D327">
        <v>2084.0953</v>
      </c>
      <c r="E327">
        <v>1295</v>
      </c>
      <c r="F327" t="str">
        <v>1,295 mi.</v>
      </c>
      <c r="G327" t="str">
        <v>Gasoline</v>
      </c>
      <c r="H327" t="str">
        <v>444.0HP 5.0L 8 Cylinder Engine Gasoline Fuel</v>
      </c>
      <c r="I327" t="str">
        <v>M/T</v>
      </c>
      <c r="J327" t="str">
        <v>Silver</v>
      </c>
      <c r="K327" t="str">
        <v>Black</v>
      </c>
      <c r="L327" t="str">
        <v>None reported</v>
      </c>
      <c r="M327">
        <v>0</v>
      </c>
      <c r="N327" t="str">
        <v>Yes</v>
      </c>
      <c r="O327" t="str">
        <v>$49,990</v>
      </c>
      <c r="P327">
        <v>42991.4</v>
      </c>
      <c r="Q327">
        <v>49990</v>
      </c>
      <c r="R327">
        <v>444</v>
      </c>
      <c r="S327">
        <v>5</v>
      </c>
      <c r="T327">
        <v>0</v>
      </c>
    </row>
    <row r="328" spans="1:20" x14ac:dyDescent="0.25">
      <c r="A328" t="str">
        <v>Ford</v>
      </c>
      <c r="B328" t="str">
        <v>Explorer XLT</v>
      </c>
      <c r="C328">
        <v>2022</v>
      </c>
      <c r="D328">
        <v>29825.898219999999</v>
      </c>
      <c r="E328">
        <v>18533</v>
      </c>
      <c r="F328" t="str">
        <v>18,533 mi.</v>
      </c>
      <c r="G328" t="str">
        <v>Gasoline</v>
      </c>
      <c r="H328" t="str">
        <v>2.3L I4 16V GDI DOHC Turbo</v>
      </c>
      <c r="I328" t="str">
        <v>10-Speed Automatic</v>
      </c>
      <c r="J328" t="str">
        <v>White</v>
      </c>
      <c r="K328" t="str">
        <v>Ebony</v>
      </c>
      <c r="L328" t="str">
        <v>None reported</v>
      </c>
      <c r="M328">
        <v>0</v>
      </c>
      <c r="N328" t="str">
        <v>Yes</v>
      </c>
      <c r="O328" t="str">
        <v>$38,978</v>
      </c>
      <c r="P328">
        <v>33521.08</v>
      </c>
      <c r="Q328">
        <v>38978</v>
      </c>
      <c r="R328" t="e">
        <v>#VALUE!</v>
      </c>
      <c r="S328" t="e">
        <v>#VALUE!</v>
      </c>
      <c r="T328">
        <v>0</v>
      </c>
    </row>
    <row r="329" spans="1:20" x14ac:dyDescent="0.25">
      <c r="A329" t="str">
        <v>Ford</v>
      </c>
      <c r="B329" t="str">
        <v>F-350 Platinum</v>
      </c>
      <c r="C329">
        <v>2019</v>
      </c>
      <c r="D329">
        <v>180246.08</v>
      </c>
      <c r="E329">
        <v>112000</v>
      </c>
      <c r="F329" t="str">
        <v>112,000 mi.</v>
      </c>
      <c r="G329" t="str">
        <v>Diesel</v>
      </c>
      <c r="H329" t="str">
        <v>450.0HP 6.7L 8 Cylinder Engine Diesel Fuel</v>
      </c>
      <c r="I329" t="str">
        <v>6-Speed A/T</v>
      </c>
      <c r="J329" t="str">
        <v>Black</v>
      </c>
      <c r="K329" t="str">
        <v>Black</v>
      </c>
      <c r="L329" t="str">
        <v>None reported</v>
      </c>
      <c r="M329">
        <v>0</v>
      </c>
      <c r="N329" t="str">
        <v>Yes</v>
      </c>
      <c r="O329" t="str">
        <v>$61,995</v>
      </c>
      <c r="P329">
        <v>53315.7</v>
      </c>
      <c r="Q329">
        <v>61995</v>
      </c>
      <c r="R329">
        <v>450</v>
      </c>
      <c r="S329">
        <v>6.7</v>
      </c>
      <c r="T329">
        <v>0</v>
      </c>
    </row>
    <row r="330" spans="1:20" x14ac:dyDescent="0.25">
      <c r="A330" t="str">
        <v>Ford</v>
      </c>
      <c r="B330" t="str">
        <v>Explorer Limited</v>
      </c>
      <c r="C330">
        <v>2020</v>
      </c>
      <c r="D330">
        <v>132200.84364000001</v>
      </c>
      <c r="E330">
        <v>82146</v>
      </c>
      <c r="F330" t="str">
        <v>82,146 mi.</v>
      </c>
      <c r="G330" t="str">
        <v>Gasoline</v>
      </c>
      <c r="H330" t="str">
        <v>2.3L I4 16V GDI DOHC Turbo</v>
      </c>
      <c r="I330" t="str">
        <v>10-Speed Automatic</v>
      </c>
      <c r="J330" t="str">
        <v>Gray</v>
      </c>
      <c r="K330" t="str">
        <v>Ebony</v>
      </c>
      <c r="L330" t="str">
        <v>None reported</v>
      </c>
      <c r="M330">
        <v>0</v>
      </c>
      <c r="N330" t="str">
        <v>Yes</v>
      </c>
      <c r="O330" t="str">
        <v>$30,825</v>
      </c>
      <c r="P330">
        <v>26509.5</v>
      </c>
      <c r="Q330">
        <v>30825</v>
      </c>
      <c r="R330" t="e">
        <v>#VALUE!</v>
      </c>
      <c r="S330" t="e">
        <v>#VALUE!</v>
      </c>
      <c r="T330">
        <v>0</v>
      </c>
    </row>
    <row r="331" spans="1:20" x14ac:dyDescent="0.25">
      <c r="A331" t="str">
        <v>Ford</v>
      </c>
      <c r="B331" t="str">
        <v>Mustang GT Premium</v>
      </c>
      <c r="C331">
        <v>2020</v>
      </c>
      <c r="D331">
        <v>27117.379000000001</v>
      </c>
      <c r="E331">
        <v>16850</v>
      </c>
      <c r="F331" t="str">
        <v>16,850 mi.</v>
      </c>
      <c r="G331" t="str">
        <v>Gasoline</v>
      </c>
      <c r="H331" t="str">
        <v>460.0HP 5.0L 8 Cylinder Engine Gasoline Fuel</v>
      </c>
      <c r="I331" t="str">
        <v>10-Speed A/T</v>
      </c>
      <c r="J331" t="str">
        <v>Blue</v>
      </c>
      <c r="K331" t="str">
        <v>Black</v>
      </c>
      <c r="L331" t="str">
        <v>At least 1 accident or damage reported</v>
      </c>
      <c r="M331">
        <v>1</v>
      </c>
      <c r="N331" t="str">
        <v>Yes</v>
      </c>
      <c r="O331" t="str">
        <v>$41,000</v>
      </c>
      <c r="P331">
        <v>35260</v>
      </c>
      <c r="Q331">
        <v>41000</v>
      </c>
      <c r="R331">
        <v>460</v>
      </c>
      <c r="S331">
        <v>5</v>
      </c>
      <c r="T331">
        <v>0</v>
      </c>
    </row>
    <row r="332" spans="1:20" x14ac:dyDescent="0.25">
      <c r="A332" t="str">
        <v>Ford</v>
      </c>
      <c r="B332" t="str">
        <v>Escape SE</v>
      </c>
      <c r="C332">
        <v>2017</v>
      </c>
      <c r="D332">
        <v>115750.17015999999</v>
      </c>
      <c r="E332">
        <v>71924</v>
      </c>
      <c r="F332" t="str">
        <v>71,924 mi.</v>
      </c>
      <c r="G332" t="str">
        <v>Gasoline</v>
      </c>
      <c r="H332" t="str">
        <v>179.0HP 1.5L 4 Cylinder Engine Gasoline Fuel</v>
      </c>
      <c r="I332" t="str">
        <v>A/T</v>
      </c>
      <c r="J332" t="str">
        <v>Beige</v>
      </c>
      <c r="K332" t="str">
        <v>Beige</v>
      </c>
      <c r="L332" t="str">
        <v>None reported</v>
      </c>
      <c r="M332">
        <v>0</v>
      </c>
      <c r="N332" t="str">
        <v>Yes</v>
      </c>
      <c r="O332" t="str">
        <v>$13,700</v>
      </c>
      <c r="P332">
        <v>11782</v>
      </c>
      <c r="Q332">
        <v>13700</v>
      </c>
      <c r="R332">
        <v>179</v>
      </c>
      <c r="S332">
        <v>1.5</v>
      </c>
      <c r="T332">
        <v>0</v>
      </c>
    </row>
    <row r="333" spans="1:20" x14ac:dyDescent="0.25">
      <c r="A333" t="str">
        <v>Ford</v>
      </c>
      <c r="B333" t="str">
        <v>Fusion Hybrid Titanium</v>
      </c>
      <c r="C333">
        <v>2014</v>
      </c>
      <c r="D333">
        <v>180535.76120000001</v>
      </c>
      <c r="E333">
        <v>112180</v>
      </c>
      <c r="F333" t="str">
        <v>112,180 mi.</v>
      </c>
      <c r="G333" t="str">
        <v>Hybrid</v>
      </c>
      <c r="H333" t="str">
        <v>2.0L I4 16V MPFI DOHC Hybrid</v>
      </c>
      <c r="I333" t="str">
        <v>Automatic CVT</v>
      </c>
      <c r="J333" t="str">
        <v>White</v>
      </c>
      <c r="K333" t="str">
        <v>Charcoal Black</v>
      </c>
      <c r="L333" t="str">
        <v>None reported</v>
      </c>
      <c r="M333">
        <v>0</v>
      </c>
      <c r="N333">
        <v>0</v>
      </c>
      <c r="O333" t="str">
        <v>$12,599</v>
      </c>
      <c r="P333">
        <v>10835.14</v>
      </c>
      <c r="Q333">
        <v>12599</v>
      </c>
      <c r="R333" t="e">
        <v>#VALUE!</v>
      </c>
      <c r="S333" t="e">
        <v>#VALUE!</v>
      </c>
      <c r="T333">
        <v>0</v>
      </c>
    </row>
    <row r="334" spans="1:20" x14ac:dyDescent="0.25">
      <c r="A334" t="str">
        <v>Ford</v>
      </c>
      <c r="B334" t="str">
        <v>F-150 XLT</v>
      </c>
      <c r="C334">
        <v>2019</v>
      </c>
      <c r="D334">
        <v>71551.256399999998</v>
      </c>
      <c r="E334">
        <v>44460</v>
      </c>
      <c r="F334" t="str">
        <v>44,460 mi.</v>
      </c>
      <c r="G334" t="str">
        <v>Gasoline</v>
      </c>
      <c r="H334" t="str">
        <v>325.0HP 2.7L V6 Cylinder Engine Gasoline Fuel</v>
      </c>
      <c r="I334" t="str">
        <v>10-Speed A/T</v>
      </c>
      <c r="J334" t="str">
        <v>Red</v>
      </c>
      <c r="K334" t="str">
        <v>Gray</v>
      </c>
      <c r="L334" t="str">
        <v>None reported</v>
      </c>
      <c r="M334">
        <v>0</v>
      </c>
      <c r="N334" t="str">
        <v>Yes</v>
      </c>
      <c r="O334" t="str">
        <v>$34,500</v>
      </c>
      <c r="P334">
        <v>29670</v>
      </c>
      <c r="Q334">
        <v>34500</v>
      </c>
      <c r="R334">
        <v>325</v>
      </c>
      <c r="S334">
        <v>2.7</v>
      </c>
      <c r="T334">
        <v>0</v>
      </c>
    </row>
    <row r="335" spans="1:20" x14ac:dyDescent="0.25">
      <c r="A335" t="str">
        <v>Ford</v>
      </c>
      <c r="B335" t="str">
        <v>Mustang GT</v>
      </c>
      <c r="C335">
        <v>2006</v>
      </c>
      <c r="D335">
        <v>44107.181380000002</v>
      </c>
      <c r="E335">
        <v>27407</v>
      </c>
      <c r="F335" t="str">
        <v>27,407 mi.</v>
      </c>
      <c r="G335" t="str">
        <v>Gasoline</v>
      </c>
      <c r="H335" t="str">
        <v>300.0HP 4.6L 8 Cylinder Engine Gasoline Fuel</v>
      </c>
      <c r="I335" t="str">
        <v>5-Speed M/T</v>
      </c>
      <c r="J335" t="str">
        <v>Silver</v>
      </c>
      <c r="K335" t="str">
        <v>Red</v>
      </c>
      <c r="L335" t="str">
        <v>None reported</v>
      </c>
      <c r="M335">
        <v>0</v>
      </c>
      <c r="N335" t="str">
        <v>Yes</v>
      </c>
      <c r="O335" t="str">
        <v>$21,750</v>
      </c>
      <c r="P335">
        <v>18705</v>
      </c>
      <c r="Q335">
        <v>21750</v>
      </c>
      <c r="R335">
        <v>300</v>
      </c>
      <c r="S335">
        <v>4.5999999999999996</v>
      </c>
      <c r="T335">
        <v>0</v>
      </c>
    </row>
    <row r="336" spans="1:20" x14ac:dyDescent="0.25">
      <c r="A336" t="str">
        <v>Ford</v>
      </c>
      <c r="B336" t="str">
        <v>Ranger Lariat</v>
      </c>
      <c r="C336">
        <v>2019</v>
      </c>
      <c r="D336">
        <v>72682.62242</v>
      </c>
      <c r="E336">
        <v>45163</v>
      </c>
      <c r="F336" t="str">
        <v>45,163 mi.</v>
      </c>
      <c r="G336" t="str">
        <v>Gasoline</v>
      </c>
      <c r="H336" t="str">
        <v>2.3L I4 16V GDI DOHC Turbo</v>
      </c>
      <c r="I336" t="str">
        <v>10-Speed Automatic</v>
      </c>
      <c r="J336" t="str">
        <v>Red</v>
      </c>
      <c r="K336" t="str">
        <v>â€“</v>
      </c>
      <c r="L336" t="str">
        <v>None reported</v>
      </c>
      <c r="M336">
        <v>0</v>
      </c>
      <c r="N336" t="str">
        <v>Yes</v>
      </c>
      <c r="O336" t="str">
        <v>$35,690</v>
      </c>
      <c r="P336">
        <v>30693.399999999998</v>
      </c>
      <c r="Q336">
        <v>35690</v>
      </c>
      <c r="R336" t="e">
        <v>#VALUE!</v>
      </c>
      <c r="S336" t="e">
        <v>#VALUE!</v>
      </c>
      <c r="T336">
        <v>0</v>
      </c>
    </row>
    <row r="337" spans="1:20" x14ac:dyDescent="0.25">
      <c r="A337" t="str">
        <v>Ford</v>
      </c>
      <c r="B337" t="str">
        <v>Expedition Platinum</v>
      </c>
      <c r="C337">
        <v>2020</v>
      </c>
      <c r="D337">
        <v>112410.78965999999</v>
      </c>
      <c r="E337">
        <v>69849</v>
      </c>
      <c r="F337" t="str">
        <v>69,849 mi.</v>
      </c>
      <c r="G337" t="str">
        <v>Gasoline</v>
      </c>
      <c r="H337" t="str">
        <v>3.5L V6 24V GDI DOHC Twin Turbo</v>
      </c>
      <c r="I337" t="str">
        <v>10-Speed Automatic</v>
      </c>
      <c r="J337" t="str">
        <v>Red</v>
      </c>
      <c r="K337" t="str">
        <v>Ebony</v>
      </c>
      <c r="L337" t="str">
        <v>None reported</v>
      </c>
      <c r="M337">
        <v>0</v>
      </c>
      <c r="N337" t="str">
        <v>Yes</v>
      </c>
      <c r="O337" t="str">
        <v>$48,149</v>
      </c>
      <c r="P337">
        <v>41408.14</v>
      </c>
      <c r="Q337">
        <v>48149</v>
      </c>
      <c r="R337" t="e">
        <v>#VALUE!</v>
      </c>
      <c r="S337" t="e">
        <v>#VALUE!</v>
      </c>
      <c r="T337">
        <v>0</v>
      </c>
    </row>
    <row r="338" spans="1:20" x14ac:dyDescent="0.25">
      <c r="A338" t="str">
        <v>Ford</v>
      </c>
      <c r="B338" t="str">
        <v>Explorer Sport Trac XLT</v>
      </c>
      <c r="C338">
        <v>2007</v>
      </c>
      <c r="D338">
        <v>366929.52</v>
      </c>
      <c r="E338">
        <v>228000</v>
      </c>
      <c r="F338" t="str">
        <v>228,000 mi.</v>
      </c>
      <c r="G338" t="str">
        <v>Gasoline</v>
      </c>
      <c r="H338" t="str">
        <v>292.0HP 4.6L 8 Cylinder Engine Gasoline Fuel</v>
      </c>
      <c r="I338" t="str">
        <v>A/T</v>
      </c>
      <c r="J338" t="str">
        <v>Red</v>
      </c>
      <c r="K338" t="str">
        <v>Beige</v>
      </c>
      <c r="L338" t="str">
        <v>At least 1 accident or damage reported</v>
      </c>
      <c r="M338">
        <v>1</v>
      </c>
      <c r="N338" t="str">
        <v>Yes</v>
      </c>
      <c r="O338" t="str">
        <v>$3,850</v>
      </c>
      <c r="P338">
        <v>3311</v>
      </c>
      <c r="Q338">
        <v>3850</v>
      </c>
      <c r="R338">
        <v>292</v>
      </c>
      <c r="S338">
        <v>4.5999999999999996</v>
      </c>
      <c r="T338">
        <v>0</v>
      </c>
    </row>
    <row r="339" spans="1:20" x14ac:dyDescent="0.25">
      <c r="A339" t="str">
        <v>Ford</v>
      </c>
      <c r="B339" t="str">
        <v>F-350 Lariat</v>
      </c>
      <c r="C339">
        <v>2018</v>
      </c>
      <c r="D339">
        <v>106668.66454</v>
      </c>
      <c r="E339">
        <v>66281</v>
      </c>
      <c r="F339" t="str">
        <v>66,281 mi.</v>
      </c>
      <c r="G339" t="str">
        <v>Diesel</v>
      </c>
      <c r="H339" t="str">
        <v>450.0HP 6.7L 8 Cylinder Engine Diesel Fuel</v>
      </c>
      <c r="I339" t="str">
        <v>Transmission w/Dual Shift Mode</v>
      </c>
      <c r="J339" t="str">
        <v>Gray</v>
      </c>
      <c r="K339" t="str">
        <v>Black</v>
      </c>
      <c r="L339" t="str">
        <v>None reported</v>
      </c>
      <c r="M339">
        <v>0</v>
      </c>
      <c r="N339" t="str">
        <v>Yes</v>
      </c>
      <c r="O339" t="str">
        <v>$63,500</v>
      </c>
      <c r="P339">
        <v>54610</v>
      </c>
      <c r="Q339">
        <v>63500</v>
      </c>
      <c r="R339">
        <v>450</v>
      </c>
      <c r="S339">
        <v>6.7</v>
      </c>
      <c r="T339">
        <v>0</v>
      </c>
    </row>
    <row r="340" spans="1:20" x14ac:dyDescent="0.25">
      <c r="A340" t="str">
        <v>Ford</v>
      </c>
      <c r="B340" t="str">
        <v>Mustang Mach-E Select</v>
      </c>
      <c r="C340">
        <v>2021</v>
      </c>
      <c r="D340">
        <v>28968.12</v>
      </c>
      <c r="E340">
        <v>18000</v>
      </c>
      <c r="F340" t="str">
        <v>18,000 mi.</v>
      </c>
      <c r="G340">
        <v>0</v>
      </c>
      <c r="H340" t="str">
        <v>266.0HP Electric Motor Electric Fuel System</v>
      </c>
      <c r="I340" t="str">
        <v>A/T</v>
      </c>
      <c r="J340" t="str">
        <v>Blue</v>
      </c>
      <c r="K340" t="str">
        <v>Black</v>
      </c>
      <c r="L340" t="str">
        <v>None reported</v>
      </c>
      <c r="M340">
        <v>0</v>
      </c>
      <c r="N340" t="str">
        <v>Yes</v>
      </c>
      <c r="O340" t="str">
        <v>$39,499</v>
      </c>
      <c r="P340">
        <v>33969.14</v>
      </c>
      <c r="Q340">
        <v>39499</v>
      </c>
      <c r="R340">
        <v>266</v>
      </c>
      <c r="S340" t="e">
        <v>#VALUE!</v>
      </c>
      <c r="T340">
        <v>0</v>
      </c>
    </row>
    <row r="341" spans="1:20" x14ac:dyDescent="0.25">
      <c r="A341" t="str">
        <v>Ford</v>
      </c>
      <c r="B341" t="str">
        <v>F-150 XL</v>
      </c>
      <c r="C341">
        <v>2014</v>
      </c>
      <c r="D341">
        <v>43934.981999999996</v>
      </c>
      <c r="E341">
        <v>27300</v>
      </c>
      <c r="F341" t="str">
        <v>27,300 mi.</v>
      </c>
      <c r="G341" t="str">
        <v>Gasoline</v>
      </c>
      <c r="H341" t="str">
        <v>365.0HP 3.5L V6 Cylinder Engine Gasoline Fuel</v>
      </c>
      <c r="I341" t="str">
        <v>6-Speed A/T</v>
      </c>
      <c r="J341" t="str">
        <v>Gray</v>
      </c>
      <c r="K341" t="str">
        <v>Gray</v>
      </c>
      <c r="L341" t="str">
        <v>None reported</v>
      </c>
      <c r="M341">
        <v>0</v>
      </c>
      <c r="N341" t="str">
        <v>Yes</v>
      </c>
      <c r="O341" t="str">
        <v>$21,500</v>
      </c>
      <c r="P341">
        <v>18490</v>
      </c>
      <c r="Q341">
        <v>21500</v>
      </c>
      <c r="R341">
        <v>365</v>
      </c>
      <c r="S341">
        <v>3.5</v>
      </c>
      <c r="T341">
        <v>0</v>
      </c>
    </row>
    <row r="342" spans="1:20" x14ac:dyDescent="0.25">
      <c r="A342" t="str">
        <v>Ford</v>
      </c>
      <c r="B342" t="str">
        <v>Explorer XLT</v>
      </c>
      <c r="C342">
        <v>2020</v>
      </c>
      <c r="D342">
        <v>68572.368059999993</v>
      </c>
      <c r="E342">
        <v>42609</v>
      </c>
      <c r="F342" t="str">
        <v>42,609 mi.</v>
      </c>
      <c r="G342" t="str">
        <v>Gasoline</v>
      </c>
      <c r="H342" t="str">
        <v>2.3L I4 16V GDI DOHC Turbo</v>
      </c>
      <c r="I342" t="str">
        <v>10-Speed Automatic</v>
      </c>
      <c r="J342" t="str">
        <v>Magnetic Metallic</v>
      </c>
      <c r="K342" t="str">
        <v>Ebony</v>
      </c>
      <c r="L342" t="str">
        <v>At least 1 accident or damage reported</v>
      </c>
      <c r="M342">
        <v>1</v>
      </c>
      <c r="N342" t="str">
        <v>Yes</v>
      </c>
      <c r="O342" t="str">
        <v>$32,107</v>
      </c>
      <c r="P342">
        <v>27612.02</v>
      </c>
      <c r="Q342">
        <v>32107</v>
      </c>
      <c r="R342" t="e">
        <v>#VALUE!</v>
      </c>
      <c r="S342" t="e">
        <v>#VALUE!</v>
      </c>
      <c r="T342">
        <v>0</v>
      </c>
    </row>
    <row r="343" spans="1:20" x14ac:dyDescent="0.25">
      <c r="A343" t="str">
        <v>Ford</v>
      </c>
      <c r="B343" t="str">
        <v>Transit-350 Base</v>
      </c>
      <c r="C343">
        <v>2015</v>
      </c>
      <c r="D343">
        <v>180246.08</v>
      </c>
      <c r="E343">
        <v>112000</v>
      </c>
      <c r="F343" t="str">
        <v>112,000 mi.</v>
      </c>
      <c r="G343" t="str">
        <v>Gasoline</v>
      </c>
      <c r="H343" t="str">
        <v>310.0HP 3.5L V6 Cylinder Engine Gasoline Fuel</v>
      </c>
      <c r="I343" t="str">
        <v>A/T</v>
      </c>
      <c r="J343" t="str">
        <v>White</v>
      </c>
      <c r="K343" t="str">
        <v>Gray</v>
      </c>
      <c r="L343" t="str">
        <v>At least 1 accident or damage reported</v>
      </c>
      <c r="M343">
        <v>1</v>
      </c>
      <c r="N343" t="str">
        <v>Yes</v>
      </c>
      <c r="O343" t="str">
        <v>$29,500</v>
      </c>
      <c r="P343">
        <v>25370</v>
      </c>
      <c r="Q343">
        <v>29500</v>
      </c>
      <c r="R343">
        <v>310</v>
      </c>
      <c r="S343">
        <v>3.5</v>
      </c>
      <c r="T343">
        <v>0</v>
      </c>
    </row>
    <row r="344" spans="1:20" x14ac:dyDescent="0.25">
      <c r="A344" t="str">
        <v>Ford</v>
      </c>
      <c r="B344" t="str">
        <v>F-150 Tremor</v>
      </c>
      <c r="C344">
        <v>2023</v>
      </c>
      <c r="D344">
        <v>8851.3700000000008</v>
      </c>
      <c r="E344">
        <v>5500</v>
      </c>
      <c r="F344" t="str">
        <v>5,500 mi.</v>
      </c>
      <c r="G344" t="str">
        <v>Gasoline</v>
      </c>
      <c r="H344" t="str">
        <v>400.0HP 3.5L V6 Cylinder Engine Gasoline Fuel</v>
      </c>
      <c r="I344" t="str">
        <v>10-Speed A/T</v>
      </c>
      <c r="J344" t="str">
        <v>Gray</v>
      </c>
      <c r="K344" t="str">
        <v>Black</v>
      </c>
      <c r="L344" t="str">
        <v>None reported</v>
      </c>
      <c r="M344">
        <v>0</v>
      </c>
      <c r="N344" t="str">
        <v>Yes</v>
      </c>
      <c r="O344" t="str">
        <v>$70,000</v>
      </c>
      <c r="P344">
        <v>60200</v>
      </c>
      <c r="Q344">
        <v>70000</v>
      </c>
      <c r="R344">
        <v>400</v>
      </c>
      <c r="S344">
        <v>3.5</v>
      </c>
      <c r="T344">
        <v>0</v>
      </c>
    </row>
    <row r="345" spans="1:20" x14ac:dyDescent="0.25">
      <c r="A345" t="str">
        <v>Ford</v>
      </c>
      <c r="B345" t="str">
        <v>F-150 Lariat SuperCrew</v>
      </c>
      <c r="C345">
        <v>2004</v>
      </c>
      <c r="D345">
        <v>436131.14</v>
      </c>
      <c r="E345">
        <v>271000</v>
      </c>
      <c r="F345" t="str">
        <v>271,000 mi.</v>
      </c>
      <c r="G345" t="str">
        <v>Gasoline</v>
      </c>
      <c r="H345" t="str">
        <v>300.0HP 5.4L 8 Cylinder Engine Gasoline Fuel</v>
      </c>
      <c r="I345" t="str">
        <v>A/T</v>
      </c>
      <c r="J345" t="str">
        <v>Red</v>
      </c>
      <c r="K345" t="str">
        <v>Beige</v>
      </c>
      <c r="L345" t="str">
        <v>At least 1 accident or damage reported</v>
      </c>
      <c r="M345">
        <v>1</v>
      </c>
      <c r="N345" t="str">
        <v>Yes</v>
      </c>
      <c r="O345" t="str">
        <v>$9,500</v>
      </c>
      <c r="P345">
        <v>8170</v>
      </c>
      <c r="Q345">
        <v>9500</v>
      </c>
      <c r="R345">
        <v>300</v>
      </c>
      <c r="S345">
        <v>5.4</v>
      </c>
      <c r="T345">
        <v>0</v>
      </c>
    </row>
    <row r="346" spans="1:20" x14ac:dyDescent="0.25">
      <c r="A346" t="str">
        <v>Ford</v>
      </c>
      <c r="B346" t="str">
        <v>F-150 XLT</v>
      </c>
      <c r="C346">
        <v>2018</v>
      </c>
      <c r="D346">
        <v>86099.69</v>
      </c>
      <c r="E346">
        <v>53500</v>
      </c>
      <c r="F346" t="str">
        <v>53,500 mi.</v>
      </c>
      <c r="G346" t="str">
        <v>Gasoline</v>
      </c>
      <c r="H346" t="str">
        <v>325.0HP 2.7L V6 Cylinder Engine Gasoline Fuel</v>
      </c>
      <c r="I346" t="str">
        <v>10-Speed A/T</v>
      </c>
      <c r="J346" t="str">
        <v>Brown</v>
      </c>
      <c r="K346" t="str">
        <v>Beige</v>
      </c>
      <c r="L346" t="str">
        <v>At least 1 accident or damage reported</v>
      </c>
      <c r="M346">
        <v>1</v>
      </c>
      <c r="N346" t="str">
        <v>Yes</v>
      </c>
      <c r="O346" t="str">
        <v>$31,500</v>
      </c>
      <c r="P346">
        <v>27090</v>
      </c>
      <c r="Q346">
        <v>31500</v>
      </c>
      <c r="R346">
        <v>325</v>
      </c>
      <c r="S346">
        <v>2.7</v>
      </c>
      <c r="T346">
        <v>0</v>
      </c>
    </row>
    <row r="347" spans="1:20" x14ac:dyDescent="0.25">
      <c r="A347" t="str">
        <v>Ford</v>
      </c>
      <c r="B347" t="str">
        <v>F-250 XL Crew Cab Super Duty</v>
      </c>
      <c r="C347">
        <v>2004</v>
      </c>
      <c r="D347">
        <v>506942.1</v>
      </c>
      <c r="E347">
        <v>315000</v>
      </c>
      <c r="F347" t="str">
        <v>315,000 mi.</v>
      </c>
      <c r="G347" t="str">
        <v>Diesel</v>
      </c>
      <c r="H347" t="str">
        <v>325.0HP 6.0L 8 Cylinder Engine Diesel Fuel</v>
      </c>
      <c r="I347" t="str">
        <v>A/T</v>
      </c>
      <c r="J347" t="str">
        <v>White</v>
      </c>
      <c r="K347" t="str">
        <v>Gray</v>
      </c>
      <c r="L347" t="str">
        <v>None reported</v>
      </c>
      <c r="M347">
        <v>0</v>
      </c>
      <c r="N347" t="str">
        <v>Yes</v>
      </c>
      <c r="O347" t="str">
        <v>$9,200</v>
      </c>
      <c r="P347">
        <v>7912</v>
      </c>
      <c r="Q347">
        <v>9200</v>
      </c>
      <c r="R347">
        <v>325</v>
      </c>
      <c r="S347">
        <v>6</v>
      </c>
      <c r="T347">
        <v>0</v>
      </c>
    </row>
    <row r="348" spans="1:20" x14ac:dyDescent="0.25">
      <c r="A348" t="str">
        <v>Ford</v>
      </c>
      <c r="B348" t="str">
        <v>E350 Super Duty Base</v>
      </c>
      <c r="C348">
        <v>2006</v>
      </c>
      <c r="D348">
        <v>254275.72</v>
      </c>
      <c r="E348">
        <v>158000</v>
      </c>
      <c r="F348" t="str">
        <v>158,000 mi.</v>
      </c>
      <c r="G348" t="str">
        <v>Gasoline</v>
      </c>
      <c r="H348" t="str">
        <v>305.0HP 6.8L 10 Cylinder Engine Gasoline Fuel</v>
      </c>
      <c r="I348" t="str">
        <v>A/T</v>
      </c>
      <c r="J348" t="str">
        <v>White</v>
      </c>
      <c r="K348" t="str">
        <v>Gray</v>
      </c>
      <c r="L348" t="str">
        <v>At least 1 accident or damage reported</v>
      </c>
      <c r="M348">
        <v>1</v>
      </c>
      <c r="N348" t="str">
        <v>Yes</v>
      </c>
      <c r="O348" t="str">
        <v>$8,500</v>
      </c>
      <c r="P348">
        <v>7310</v>
      </c>
      <c r="Q348">
        <v>8500</v>
      </c>
      <c r="R348">
        <v>305</v>
      </c>
      <c r="S348">
        <v>6.8</v>
      </c>
      <c r="T348">
        <v>0</v>
      </c>
    </row>
    <row r="349" spans="1:20" x14ac:dyDescent="0.25">
      <c r="A349" t="str">
        <v>Ford</v>
      </c>
      <c r="B349" t="str">
        <v>E350 Super Duty XLT</v>
      </c>
      <c r="C349">
        <v>2010</v>
      </c>
      <c r="D349">
        <v>399116.32</v>
      </c>
      <c r="E349">
        <v>248000</v>
      </c>
      <c r="F349" t="str">
        <v>248,000 mi.</v>
      </c>
      <c r="G349" t="str">
        <v>E85 Flex Fuel</v>
      </c>
      <c r="H349" t="str">
        <v>255.0HP 5.4L 8 Cylinder Engine Flex Fuel Capability</v>
      </c>
      <c r="I349" t="str">
        <v>A/T</v>
      </c>
      <c r="J349" t="str">
        <v>Silver</v>
      </c>
      <c r="K349" t="str">
        <v>Beige</v>
      </c>
      <c r="L349" t="str">
        <v>At least 1 accident or damage reported</v>
      </c>
      <c r="M349">
        <v>1</v>
      </c>
      <c r="N349" t="str">
        <v>Yes</v>
      </c>
      <c r="O349" t="str">
        <v>$14,000</v>
      </c>
      <c r="P349">
        <v>12040</v>
      </c>
      <c r="Q349">
        <v>14000</v>
      </c>
      <c r="R349">
        <v>255</v>
      </c>
      <c r="S349">
        <v>5.4</v>
      </c>
      <c r="T349">
        <v>0</v>
      </c>
    </row>
    <row r="350" spans="1:20" x14ac:dyDescent="0.25">
      <c r="A350" t="str">
        <v>Ford</v>
      </c>
      <c r="B350" t="str">
        <v>Edge Sport</v>
      </c>
      <c r="C350">
        <v>2016</v>
      </c>
      <c r="D350">
        <v>148059.28</v>
      </c>
      <c r="E350">
        <v>92000</v>
      </c>
      <c r="F350" t="str">
        <v>92,000 mi.</v>
      </c>
      <c r="G350" t="str">
        <v>Gasoline</v>
      </c>
      <c r="H350" t="str">
        <v>315.0HP 2.7L V6 Cylinder Engine Gasoline Fuel</v>
      </c>
      <c r="I350" t="str">
        <v>6-Speed A/T</v>
      </c>
      <c r="J350" t="str">
        <v>White</v>
      </c>
      <c r="K350" t="str">
        <v>Black</v>
      </c>
      <c r="L350" t="str">
        <v>None reported</v>
      </c>
      <c r="M350">
        <v>0</v>
      </c>
      <c r="N350" t="str">
        <v>Yes</v>
      </c>
      <c r="O350" t="str">
        <v>$19,995</v>
      </c>
      <c r="P350">
        <v>17195.7</v>
      </c>
      <c r="Q350">
        <v>19995</v>
      </c>
      <c r="R350">
        <v>315</v>
      </c>
      <c r="S350">
        <v>2.7</v>
      </c>
      <c r="T350">
        <v>0</v>
      </c>
    </row>
    <row r="351" spans="1:20" x14ac:dyDescent="0.25">
      <c r="A351" t="str">
        <v>Ford</v>
      </c>
      <c r="B351" t="str">
        <v>Explorer XLT</v>
      </c>
      <c r="C351">
        <v>2022</v>
      </c>
      <c r="D351">
        <v>33277.932520000002</v>
      </c>
      <c r="E351">
        <v>20678</v>
      </c>
      <c r="F351" t="str">
        <v>20,678 mi.</v>
      </c>
      <c r="G351" t="str">
        <v>Gasoline</v>
      </c>
      <c r="H351" t="str">
        <v>300.0HP 2.3L 4 Cylinder Engine Gasoline Fuel</v>
      </c>
      <c r="I351" t="str">
        <v>A/T</v>
      </c>
      <c r="J351" t="str">
        <v>Red</v>
      </c>
      <c r="K351" t="str">
        <v>Black</v>
      </c>
      <c r="L351" t="str">
        <v>None reported</v>
      </c>
      <c r="M351">
        <v>0</v>
      </c>
      <c r="N351" t="str">
        <v>Yes</v>
      </c>
      <c r="O351" t="str">
        <v>$46,000</v>
      </c>
      <c r="P351">
        <v>39560</v>
      </c>
      <c r="Q351">
        <v>46000</v>
      </c>
      <c r="R351">
        <v>300</v>
      </c>
      <c r="S351">
        <v>2.2999999999999998</v>
      </c>
      <c r="T351">
        <v>0</v>
      </c>
    </row>
    <row r="352" spans="1:20" x14ac:dyDescent="0.25">
      <c r="A352" t="str">
        <v>Ford</v>
      </c>
      <c r="B352" t="str">
        <v>Mustang GT Premium</v>
      </c>
      <c r="C352">
        <v>2019</v>
      </c>
      <c r="D352">
        <v>57131.57</v>
      </c>
      <c r="E352">
        <v>35500</v>
      </c>
      <c r="F352" t="str">
        <v>35,500 mi.</v>
      </c>
      <c r="G352" t="str">
        <v>Gasoline</v>
      </c>
      <c r="H352" t="str">
        <v>460.0HP 5.0L 8 Cylinder Engine Gasoline Fuel</v>
      </c>
      <c r="I352" t="str">
        <v>10-Speed A/T</v>
      </c>
      <c r="J352" t="str">
        <v>White</v>
      </c>
      <c r="K352" t="str">
        <v>Black</v>
      </c>
      <c r="L352" t="str">
        <v>None reported</v>
      </c>
      <c r="M352">
        <v>0</v>
      </c>
      <c r="N352" t="str">
        <v>Yes</v>
      </c>
      <c r="O352" t="str">
        <v>$32,300</v>
      </c>
      <c r="P352">
        <v>27778</v>
      </c>
      <c r="Q352">
        <v>32300</v>
      </c>
      <c r="R352">
        <v>460</v>
      </c>
      <c r="S352">
        <v>5</v>
      </c>
      <c r="T352">
        <v>0</v>
      </c>
    </row>
    <row r="353" spans="1:20" x14ac:dyDescent="0.25">
      <c r="A353" t="str">
        <v>Ford</v>
      </c>
      <c r="B353" t="str">
        <v>Ranger Edge SuperCab</v>
      </c>
      <c r="C353">
        <v>2004</v>
      </c>
      <c r="D353">
        <v>177027.4</v>
      </c>
      <c r="E353">
        <v>110000</v>
      </c>
      <c r="F353" t="str">
        <v>110,000 mi.</v>
      </c>
      <c r="G353" t="str">
        <v>Gasoline</v>
      </c>
      <c r="H353" t="str">
        <v>148.0HP 3.0L V6 Cylinder Engine Gasoline Fuel</v>
      </c>
      <c r="I353" t="str">
        <v>A/T</v>
      </c>
      <c r="J353" t="str">
        <v>White</v>
      </c>
      <c r="K353" t="str">
        <v>Gray</v>
      </c>
      <c r="L353" t="str">
        <v>At least 1 accident or damage reported</v>
      </c>
      <c r="M353">
        <v>1</v>
      </c>
      <c r="N353" t="str">
        <v>Yes</v>
      </c>
      <c r="O353" t="str">
        <v>$8,500</v>
      </c>
      <c r="P353">
        <v>7310</v>
      </c>
      <c r="Q353">
        <v>8500</v>
      </c>
      <c r="R353">
        <v>148</v>
      </c>
      <c r="S353">
        <v>3</v>
      </c>
      <c r="T353">
        <v>0</v>
      </c>
    </row>
    <row r="354" spans="1:20" x14ac:dyDescent="0.25">
      <c r="A354" t="str">
        <v>Ford</v>
      </c>
      <c r="B354" t="str">
        <v>Thunderbird Deluxe</v>
      </c>
      <c r="C354">
        <v>2004</v>
      </c>
      <c r="D354">
        <v>62764.26</v>
      </c>
      <c r="E354">
        <v>39000</v>
      </c>
      <c r="F354" t="str">
        <v>39,000 mi.</v>
      </c>
      <c r="G354" t="str">
        <v>Gasoline</v>
      </c>
      <c r="H354" t="str">
        <v>280.0HP 3.9L 8 Cylinder Engine Gasoline Fuel</v>
      </c>
      <c r="I354" t="str">
        <v>A/T</v>
      </c>
      <c r="J354" t="str">
        <v>Black</v>
      </c>
      <c r="K354" t="str">
        <v>Beige</v>
      </c>
      <c r="L354">
        <v>0</v>
      </c>
      <c r="M354">
        <v>0</v>
      </c>
      <c r="N354">
        <v>0</v>
      </c>
      <c r="O354" t="str">
        <v>$22,000</v>
      </c>
      <c r="P354">
        <v>18920</v>
      </c>
      <c r="Q354">
        <v>22000</v>
      </c>
      <c r="R354">
        <v>280</v>
      </c>
      <c r="S354">
        <v>3.9</v>
      </c>
      <c r="T354">
        <v>0</v>
      </c>
    </row>
    <row r="355" spans="1:20" x14ac:dyDescent="0.25">
      <c r="A355" t="str">
        <v>Ford</v>
      </c>
      <c r="B355" t="str">
        <v>Bronco Heritage Edition Advanced</v>
      </c>
      <c r="C355">
        <v>2023</v>
      </c>
      <c r="D355">
        <v>2414.0099999999998</v>
      </c>
      <c r="E355">
        <v>1500</v>
      </c>
      <c r="F355" t="str">
        <v>1,500 mi.</v>
      </c>
      <c r="G355" t="str">
        <v>Gasoline</v>
      </c>
      <c r="H355" t="str">
        <v>275.0HP 2.3L 4 Cylinder Engine Gasoline Fuel</v>
      </c>
      <c r="I355" t="str">
        <v>7-Speed M/T</v>
      </c>
      <c r="J355" t="str">
        <v>Red</v>
      </c>
      <c r="K355" t="str">
        <v>â€“</v>
      </c>
      <c r="L355" t="str">
        <v>None reported</v>
      </c>
      <c r="M355">
        <v>0</v>
      </c>
      <c r="N355" t="str">
        <v>Yes</v>
      </c>
      <c r="O355" t="str">
        <v>$60,000</v>
      </c>
      <c r="P355">
        <v>51600</v>
      </c>
      <c r="Q355">
        <v>60000</v>
      </c>
      <c r="R355">
        <v>275</v>
      </c>
      <c r="S355">
        <v>2.2999999999999998</v>
      </c>
      <c r="T355">
        <v>0</v>
      </c>
    </row>
    <row r="356" spans="1:20" x14ac:dyDescent="0.25">
      <c r="A356" t="str">
        <v>Ford</v>
      </c>
      <c r="B356" t="str">
        <v>Maverick XLT</v>
      </c>
      <c r="C356">
        <v>2022</v>
      </c>
      <c r="D356">
        <v>83685.679999999993</v>
      </c>
      <c r="E356">
        <v>52000</v>
      </c>
      <c r="F356" t="str">
        <v>52,000 mi.</v>
      </c>
      <c r="G356" t="str">
        <v>Hybrid</v>
      </c>
      <c r="H356" t="str">
        <v>191.0HP 2.5L 4 Cylinder Engine Gas/Electric Hybrid</v>
      </c>
      <c r="I356" t="str">
        <v>CVT Transmission</v>
      </c>
      <c r="J356" t="str">
        <v>Blue</v>
      </c>
      <c r="K356" t="str">
        <v>Gray</v>
      </c>
      <c r="L356" t="str">
        <v>None reported</v>
      </c>
      <c r="M356">
        <v>0</v>
      </c>
      <c r="N356" t="str">
        <v>Yes</v>
      </c>
      <c r="O356" t="str">
        <v>$28,000</v>
      </c>
      <c r="P356">
        <v>24080</v>
      </c>
      <c r="Q356">
        <v>28000</v>
      </c>
      <c r="R356">
        <v>191</v>
      </c>
      <c r="S356">
        <v>2.5</v>
      </c>
      <c r="T356">
        <v>0</v>
      </c>
    </row>
    <row r="357" spans="1:20" x14ac:dyDescent="0.25">
      <c r="A357" t="str">
        <v>Ford</v>
      </c>
      <c r="B357" t="str">
        <v>Mustang GT</v>
      </c>
      <c r="C357">
        <v>2006</v>
      </c>
      <c r="D357">
        <v>25749.439999999999</v>
      </c>
      <c r="E357">
        <v>16000</v>
      </c>
      <c r="F357" t="str">
        <v>16,000 mi.</v>
      </c>
      <c r="G357" t="str">
        <v>Gasoline</v>
      </c>
      <c r="H357" t="str">
        <v>300.0HP 4.6L 8 Cylinder Engine Gasoline Fuel</v>
      </c>
      <c r="I357" t="str">
        <v>5-Speed A/T</v>
      </c>
      <c r="J357" t="str">
        <v>Silver</v>
      </c>
      <c r="K357" t="str">
        <v>Black</v>
      </c>
      <c r="L357" t="str">
        <v>None reported</v>
      </c>
      <c r="M357">
        <v>0</v>
      </c>
      <c r="N357" t="str">
        <v>Yes</v>
      </c>
      <c r="O357" t="str">
        <v>$22,000</v>
      </c>
      <c r="P357">
        <v>18920</v>
      </c>
      <c r="Q357">
        <v>22000</v>
      </c>
      <c r="R357">
        <v>300</v>
      </c>
      <c r="S357">
        <v>4.5999999999999996</v>
      </c>
      <c r="T357">
        <v>0</v>
      </c>
    </row>
    <row r="358" spans="1:20" x14ac:dyDescent="0.25">
      <c r="A358" t="str">
        <v>Ford</v>
      </c>
      <c r="B358" t="str">
        <v>Mustang Mach-E GT</v>
      </c>
      <c r="C358">
        <v>2023</v>
      </c>
      <c r="D358">
        <v>14636.9473</v>
      </c>
      <c r="E358">
        <v>9095</v>
      </c>
      <c r="F358" t="str">
        <v>9,095 mi.</v>
      </c>
      <c r="G358">
        <v>0</v>
      </c>
      <c r="H358" t="str">
        <v>480.0HP Electric Motor Electric Fuel System</v>
      </c>
      <c r="I358" t="str">
        <v>A/T</v>
      </c>
      <c r="J358" t="str">
        <v>Orange</v>
      </c>
      <c r="K358" t="str">
        <v>Gray</v>
      </c>
      <c r="L358" t="str">
        <v>None reported</v>
      </c>
      <c r="M358">
        <v>0</v>
      </c>
      <c r="N358" t="str">
        <v>Yes</v>
      </c>
      <c r="O358" t="str">
        <v>$59,000</v>
      </c>
      <c r="P358">
        <v>50740</v>
      </c>
      <c r="Q358">
        <v>59000</v>
      </c>
      <c r="R358">
        <v>480</v>
      </c>
      <c r="S358" t="e">
        <v>#VALUE!</v>
      </c>
      <c r="T358">
        <v>0</v>
      </c>
    </row>
    <row r="359" spans="1:20" x14ac:dyDescent="0.25">
      <c r="A359" t="str">
        <v>Ford</v>
      </c>
      <c r="B359" t="str">
        <v>F-250 King Ranch</v>
      </c>
      <c r="C359">
        <v>2021</v>
      </c>
      <c r="D359">
        <v>150312.356</v>
      </c>
      <c r="E359">
        <v>93400</v>
      </c>
      <c r="F359" t="str">
        <v>93,400 mi.</v>
      </c>
      <c r="G359" t="str">
        <v>Diesel</v>
      </c>
      <c r="H359" t="str">
        <v>475.0HP 6.7L 8 Cylinder Engine Diesel Fuel</v>
      </c>
      <c r="I359" t="str">
        <v>10-Speed A/T</v>
      </c>
      <c r="J359" t="str">
        <v>Red</v>
      </c>
      <c r="K359" t="str">
        <v>Brown</v>
      </c>
      <c r="L359">
        <v>0</v>
      </c>
      <c r="M359">
        <v>0</v>
      </c>
      <c r="N359">
        <v>0</v>
      </c>
      <c r="O359" t="str">
        <v>$69,995</v>
      </c>
      <c r="P359">
        <v>60195.7</v>
      </c>
      <c r="Q359">
        <v>69995</v>
      </c>
      <c r="R359">
        <v>475</v>
      </c>
      <c r="S359">
        <v>6.7</v>
      </c>
      <c r="T359">
        <v>0</v>
      </c>
    </row>
    <row r="360" spans="1:20" x14ac:dyDescent="0.25">
      <c r="A360" t="str">
        <v>Ford</v>
      </c>
      <c r="B360" t="str">
        <v>Focus ST Base</v>
      </c>
      <c r="C360">
        <v>2013</v>
      </c>
      <c r="D360">
        <v>33474.271999999997</v>
      </c>
      <c r="E360">
        <v>20800</v>
      </c>
      <c r="F360" t="str">
        <v>20,800 mi.</v>
      </c>
      <c r="G360" t="str">
        <v>Gasoline</v>
      </c>
      <c r="H360" t="str">
        <v>252.0HP 2.0L 4 Cylinder Engine Gasoline Fuel</v>
      </c>
      <c r="I360" t="str">
        <v>6-Speed M/T</v>
      </c>
      <c r="J360" t="str">
        <v>Yellow</v>
      </c>
      <c r="K360" t="str">
        <v>Gray</v>
      </c>
      <c r="L360" t="str">
        <v>None reported</v>
      </c>
      <c r="M360">
        <v>0</v>
      </c>
      <c r="N360" t="str">
        <v>Yes</v>
      </c>
      <c r="O360" t="str">
        <v>$19,795</v>
      </c>
      <c r="P360">
        <v>17023.7</v>
      </c>
      <c r="Q360">
        <v>19795</v>
      </c>
      <c r="R360">
        <v>252</v>
      </c>
      <c r="S360">
        <v>2</v>
      </c>
      <c r="T360">
        <v>0</v>
      </c>
    </row>
    <row r="361" spans="1:20" x14ac:dyDescent="0.25">
      <c r="A361" t="str">
        <v>Ford</v>
      </c>
      <c r="B361" t="str">
        <v>F-250 XLT</v>
      </c>
      <c r="C361">
        <v>2019</v>
      </c>
      <c r="D361">
        <v>149139.14713999999</v>
      </c>
      <c r="E361">
        <v>92671</v>
      </c>
      <c r="F361" t="str">
        <v>92,671 mi.</v>
      </c>
      <c r="G361" t="str">
        <v>Diesel</v>
      </c>
      <c r="H361" t="str">
        <v>450.0HP 6.7L 8 Cylinder Engine Diesel Fuel</v>
      </c>
      <c r="I361" t="str">
        <v>A/T</v>
      </c>
      <c r="J361" t="str">
        <v>Black</v>
      </c>
      <c r="K361" t="str">
        <v>Black</v>
      </c>
      <c r="L361" t="str">
        <v>At least 1 accident or damage reported</v>
      </c>
      <c r="M361">
        <v>1</v>
      </c>
      <c r="N361" t="str">
        <v>Yes</v>
      </c>
      <c r="O361" t="str">
        <v>$50,000</v>
      </c>
      <c r="P361">
        <v>43000</v>
      </c>
      <c r="Q361">
        <v>50000</v>
      </c>
      <c r="R361">
        <v>450</v>
      </c>
      <c r="S361">
        <v>6.7</v>
      </c>
      <c r="T361">
        <v>0</v>
      </c>
    </row>
    <row r="362" spans="1:20" x14ac:dyDescent="0.25">
      <c r="A362" t="str">
        <v>Ford</v>
      </c>
      <c r="B362" t="str">
        <v>Mustang GT</v>
      </c>
      <c r="C362">
        <v>2011</v>
      </c>
      <c r="D362">
        <v>214853.32736</v>
      </c>
      <c r="E362">
        <v>133504</v>
      </c>
      <c r="F362" t="str">
        <v>133,504 mi.</v>
      </c>
      <c r="G362" t="str">
        <v>Gasoline</v>
      </c>
      <c r="H362" t="str">
        <v>412.0HP 5.0L 8 Cylinder Engine Gasoline Fuel</v>
      </c>
      <c r="I362" t="str">
        <v>6-Speed M/T</v>
      </c>
      <c r="J362" t="str">
        <v>Black</v>
      </c>
      <c r="K362" t="str">
        <v>Black</v>
      </c>
      <c r="L362" t="str">
        <v>None reported</v>
      </c>
      <c r="M362">
        <v>0</v>
      </c>
      <c r="N362" t="str">
        <v>Yes</v>
      </c>
      <c r="O362" t="str">
        <v>$23,500</v>
      </c>
      <c r="P362">
        <v>20210</v>
      </c>
      <c r="Q362">
        <v>23500</v>
      </c>
      <c r="R362">
        <v>412</v>
      </c>
      <c r="S362">
        <v>5</v>
      </c>
      <c r="T362">
        <v>0</v>
      </c>
    </row>
    <row r="363" spans="1:20" x14ac:dyDescent="0.25">
      <c r="A363" t="str">
        <v>Ford</v>
      </c>
      <c r="B363" t="str">
        <v>F-150 Lightning LARIAT</v>
      </c>
      <c r="C363">
        <v>2022</v>
      </c>
      <c r="D363">
        <v>756.38980000000004</v>
      </c>
      <c r="E363">
        <v>470</v>
      </c>
      <c r="F363" t="str">
        <v>470 mi.</v>
      </c>
      <c r="G363">
        <v>0</v>
      </c>
      <c r="H363" t="str">
        <v>563.0HP Electric Motor Electric Fuel System</v>
      </c>
      <c r="I363" t="str">
        <v>1-Speed A/T</v>
      </c>
      <c r="J363" t="str">
        <v>White</v>
      </c>
      <c r="K363" t="str">
        <v>Gray</v>
      </c>
      <c r="L363" t="str">
        <v>None reported</v>
      </c>
      <c r="M363">
        <v>0</v>
      </c>
      <c r="N363" t="str">
        <v>Yes</v>
      </c>
      <c r="O363" t="str">
        <v>$71,900</v>
      </c>
      <c r="P363">
        <v>61834</v>
      </c>
      <c r="Q363">
        <v>71900</v>
      </c>
      <c r="R363">
        <v>563</v>
      </c>
      <c r="S363" t="e">
        <v>#VALUE!</v>
      </c>
      <c r="T363">
        <v>0</v>
      </c>
    </row>
    <row r="364" spans="1:20" x14ac:dyDescent="0.25">
      <c r="A364" t="str">
        <v>Ford</v>
      </c>
      <c r="B364" t="str">
        <v>F-250 XL</v>
      </c>
      <c r="C364">
        <v>2020</v>
      </c>
      <c r="D364">
        <v>57936.24</v>
      </c>
      <c r="E364">
        <v>36000</v>
      </c>
      <c r="F364" t="str">
        <v>36,000 mi.</v>
      </c>
      <c r="G364" t="str">
        <v>E85 Flex Fuel</v>
      </c>
      <c r="H364" t="str">
        <v>385.0HP 6.2L 8 Cylinder Engine Flex Fuel Capability</v>
      </c>
      <c r="I364" t="str">
        <v>A/T</v>
      </c>
      <c r="J364" t="str">
        <v>White</v>
      </c>
      <c r="K364" t="str">
        <v>Gray</v>
      </c>
      <c r="L364" t="str">
        <v>None reported</v>
      </c>
      <c r="M364">
        <v>0</v>
      </c>
      <c r="N364" t="str">
        <v>Yes</v>
      </c>
      <c r="O364" t="str">
        <v>$44,000</v>
      </c>
      <c r="P364">
        <v>37840</v>
      </c>
      <c r="Q364">
        <v>44000</v>
      </c>
      <c r="R364">
        <v>385</v>
      </c>
      <c r="S364">
        <v>6.2</v>
      </c>
      <c r="T364">
        <v>0</v>
      </c>
    </row>
    <row r="365" spans="1:20" x14ac:dyDescent="0.25">
      <c r="A365" t="str">
        <v>Ford</v>
      </c>
      <c r="B365" t="str">
        <v>Explorer XLT</v>
      </c>
      <c r="C365">
        <v>2020</v>
      </c>
      <c r="D365">
        <v>27358.78</v>
      </c>
      <c r="E365">
        <v>17000</v>
      </c>
      <c r="F365" t="str">
        <v>17,000 mi.</v>
      </c>
      <c r="G365" t="str">
        <v>Gasoline</v>
      </c>
      <c r="H365" t="str">
        <v>300.0HP 2.3L 4 Cylinder Engine Gasoline Fuel</v>
      </c>
      <c r="I365" t="str">
        <v>10-Speed A/T</v>
      </c>
      <c r="J365" t="str">
        <v>Blue</v>
      </c>
      <c r="K365" t="str">
        <v>Black</v>
      </c>
      <c r="L365" t="str">
        <v>At least 1 accident or damage reported</v>
      </c>
      <c r="M365">
        <v>1</v>
      </c>
      <c r="N365" t="str">
        <v>Yes</v>
      </c>
      <c r="O365" t="str">
        <v>$21,000</v>
      </c>
      <c r="P365">
        <v>18060</v>
      </c>
      <c r="Q365">
        <v>21000</v>
      </c>
      <c r="R365">
        <v>300</v>
      </c>
      <c r="S365">
        <v>2.2999999999999998</v>
      </c>
      <c r="T365">
        <v>0</v>
      </c>
    </row>
    <row r="366" spans="1:20" x14ac:dyDescent="0.25">
      <c r="A366" t="str">
        <v>Ford</v>
      </c>
      <c r="B366" t="str">
        <v>F-150 Lariat</v>
      </c>
      <c r="C366">
        <v>2022</v>
      </c>
      <c r="D366">
        <v>45061.52</v>
      </c>
      <c r="E366">
        <v>28000</v>
      </c>
      <c r="F366" t="str">
        <v>28,000 mi.</v>
      </c>
      <c r="G366" t="str">
        <v>Gasoline</v>
      </c>
      <c r="H366" t="str">
        <v>400.0HP 3.5L V6 Cylinder Engine Gasoline Fuel</v>
      </c>
      <c r="I366" t="str">
        <v>A/T</v>
      </c>
      <c r="J366" t="str">
        <v>Black</v>
      </c>
      <c r="K366" t="str">
        <v>Black</v>
      </c>
      <c r="L366" t="str">
        <v>None reported</v>
      </c>
      <c r="M366">
        <v>0</v>
      </c>
      <c r="N366" t="str">
        <v>Yes</v>
      </c>
      <c r="O366" t="str">
        <v>$53,500</v>
      </c>
      <c r="P366">
        <v>46010</v>
      </c>
      <c r="Q366">
        <v>53500</v>
      </c>
      <c r="R366">
        <v>400</v>
      </c>
      <c r="S366">
        <v>3.5</v>
      </c>
      <c r="T366">
        <v>0</v>
      </c>
    </row>
    <row r="367" spans="1:20" x14ac:dyDescent="0.25">
      <c r="A367" t="str">
        <v>Ford</v>
      </c>
      <c r="B367" t="str">
        <v>Mustang GT</v>
      </c>
      <c r="C367">
        <v>2018</v>
      </c>
      <c r="D367">
        <v>86553.523879999993</v>
      </c>
      <c r="E367">
        <v>53782</v>
      </c>
      <c r="F367" t="str">
        <v>53,782 mi.</v>
      </c>
      <c r="G367" t="str">
        <v>Gasoline</v>
      </c>
      <c r="H367" t="str">
        <v>460.0HP 5.0L 8 Cylinder Engine Gasoline Fuel</v>
      </c>
      <c r="I367" t="str">
        <v>6-Speed M/T</v>
      </c>
      <c r="J367" t="str">
        <v>Black</v>
      </c>
      <c r="K367" t="str">
        <v>Black</v>
      </c>
      <c r="L367" t="str">
        <v>At least 1 accident or damage reported</v>
      </c>
      <c r="M367">
        <v>1</v>
      </c>
      <c r="N367" t="str">
        <v>Yes</v>
      </c>
      <c r="O367" t="str">
        <v>$29,950</v>
      </c>
      <c r="P367">
        <v>25757</v>
      </c>
      <c r="Q367">
        <v>29950</v>
      </c>
      <c r="R367">
        <v>460</v>
      </c>
      <c r="S367">
        <v>5</v>
      </c>
      <c r="T367">
        <v>0</v>
      </c>
    </row>
    <row r="368" spans="1:20" x14ac:dyDescent="0.25">
      <c r="A368" t="str">
        <v>Ford</v>
      </c>
      <c r="B368" t="str">
        <v>Taurus SHO</v>
      </c>
      <c r="C368">
        <v>2011</v>
      </c>
      <c r="D368">
        <v>257494.39999999999</v>
      </c>
      <c r="E368">
        <v>160000</v>
      </c>
      <c r="F368" t="str">
        <v>160,000 mi.</v>
      </c>
      <c r="G368" t="str">
        <v>Gasoline</v>
      </c>
      <c r="H368" t="str">
        <v>365.0HP 3.5L V6 Cylinder Engine Gasoline Fuel</v>
      </c>
      <c r="I368" t="str">
        <v>A/T</v>
      </c>
      <c r="J368" t="str">
        <v>Black</v>
      </c>
      <c r="K368" t="str">
        <v>Black</v>
      </c>
      <c r="L368" t="str">
        <v>None reported</v>
      </c>
      <c r="M368">
        <v>0</v>
      </c>
      <c r="N368" t="str">
        <v>Yes</v>
      </c>
      <c r="O368" t="str">
        <v>$4,700</v>
      </c>
      <c r="P368">
        <v>4042</v>
      </c>
      <c r="Q368">
        <v>4700</v>
      </c>
      <c r="R368">
        <v>365</v>
      </c>
      <c r="S368">
        <v>3.5</v>
      </c>
      <c r="T368">
        <v>0</v>
      </c>
    </row>
    <row r="369" spans="1:20" x14ac:dyDescent="0.25">
      <c r="A369" t="str">
        <v>Ford</v>
      </c>
      <c r="B369" t="str">
        <v>Escape SEL</v>
      </c>
      <c r="C369">
        <v>2020</v>
      </c>
      <c r="D369">
        <v>67592.28</v>
      </c>
      <c r="E369">
        <v>42000</v>
      </c>
      <c r="F369" t="str">
        <v>42,000 mi.</v>
      </c>
      <c r="G369" t="str">
        <v>Gasoline</v>
      </c>
      <c r="H369" t="str">
        <v>181.0HP 1.5L 3 Cylinder Engine Gasoline Fuel</v>
      </c>
      <c r="I369" t="str">
        <v>A/T</v>
      </c>
      <c r="J369" t="str">
        <v>White</v>
      </c>
      <c r="K369" t="str">
        <v>Beige</v>
      </c>
      <c r="L369">
        <v>0</v>
      </c>
      <c r="M369">
        <v>0</v>
      </c>
      <c r="N369">
        <v>0</v>
      </c>
      <c r="O369" t="str">
        <v>$19,000</v>
      </c>
      <c r="P369">
        <v>16340</v>
      </c>
      <c r="Q369">
        <v>19000</v>
      </c>
      <c r="R369">
        <v>181</v>
      </c>
      <c r="S369">
        <v>1.5</v>
      </c>
      <c r="T369">
        <v>0</v>
      </c>
    </row>
    <row r="370" spans="1:20" x14ac:dyDescent="0.25">
      <c r="A370" t="str">
        <v>Ford</v>
      </c>
      <c r="B370" t="str">
        <v>Escape PHEV SE</v>
      </c>
      <c r="C370">
        <v>2022</v>
      </c>
      <c r="D370">
        <v>3040.0432599999999</v>
      </c>
      <c r="E370">
        <v>1889</v>
      </c>
      <c r="F370" t="str">
        <v>1,889 mi.</v>
      </c>
      <c r="G370" t="str">
        <v>Plug-In Hybrid</v>
      </c>
      <c r="H370" t="str">
        <v>221.0HP 2.5L 4 Cylinder Engine Plug-In Electric/Gas</v>
      </c>
      <c r="I370" t="str">
        <v>CVT Transmission</v>
      </c>
      <c r="J370" t="str">
        <v>White</v>
      </c>
      <c r="K370" t="str">
        <v>Gray</v>
      </c>
      <c r="L370" t="str">
        <v>None reported</v>
      </c>
      <c r="M370">
        <v>0</v>
      </c>
      <c r="N370" t="str">
        <v>Yes</v>
      </c>
      <c r="O370" t="str">
        <v>$32,850</v>
      </c>
      <c r="P370">
        <v>28251</v>
      </c>
      <c r="Q370">
        <v>32850</v>
      </c>
      <c r="R370">
        <v>221</v>
      </c>
      <c r="S370">
        <v>2.5</v>
      </c>
      <c r="T370">
        <v>0</v>
      </c>
    </row>
    <row r="371" spans="1:20" x14ac:dyDescent="0.25">
      <c r="A371" t="str">
        <v>Ford</v>
      </c>
      <c r="B371" t="str">
        <v>F-150 XLT</v>
      </c>
      <c r="C371">
        <v>2016</v>
      </c>
      <c r="D371">
        <v>114263.14</v>
      </c>
      <c r="E371">
        <v>71000</v>
      </c>
      <c r="F371" t="str">
        <v>71,000 mi.</v>
      </c>
      <c r="G371" t="str">
        <v>E85 Flex Fuel</v>
      </c>
      <c r="H371" t="str">
        <v>385.0HP 5.0L 8 Cylinder Engine Flex Fuel Capability</v>
      </c>
      <c r="I371" t="str">
        <v>A/T</v>
      </c>
      <c r="J371" t="str">
        <v>Black</v>
      </c>
      <c r="K371" t="str">
        <v>â€“</v>
      </c>
      <c r="L371" t="str">
        <v>At least 1 accident or damage reported</v>
      </c>
      <c r="M371">
        <v>1</v>
      </c>
      <c r="N371" t="str">
        <v>Yes</v>
      </c>
      <c r="O371" t="str">
        <v>$24,350</v>
      </c>
      <c r="P371">
        <v>20941</v>
      </c>
      <c r="Q371">
        <v>24350</v>
      </c>
      <c r="R371">
        <v>385</v>
      </c>
      <c r="S371">
        <v>5</v>
      </c>
      <c r="T371">
        <v>0</v>
      </c>
    </row>
    <row r="372" spans="1:20" x14ac:dyDescent="0.25">
      <c r="A372" t="str">
        <v>Ford</v>
      </c>
      <c r="B372" t="str">
        <v>Mustang Shelby GT500</v>
      </c>
      <c r="C372">
        <v>2010</v>
      </c>
      <c r="D372">
        <v>47984.081440000002</v>
      </c>
      <c r="E372">
        <v>29816</v>
      </c>
      <c r="F372" t="str">
        <v>29,816 mi.</v>
      </c>
      <c r="G372" t="str">
        <v>Gasoline</v>
      </c>
      <c r="H372" t="str">
        <v>540.0HP 5.4L 8 Cylinder Engine Gasoline Fuel</v>
      </c>
      <c r="I372" t="str">
        <v>6-Speed M/T</v>
      </c>
      <c r="J372" t="str">
        <v>Black</v>
      </c>
      <c r="K372" t="str">
        <v>Black</v>
      </c>
      <c r="L372" t="str">
        <v>None reported</v>
      </c>
      <c r="M372">
        <v>0</v>
      </c>
      <c r="N372" t="str">
        <v>Yes</v>
      </c>
      <c r="O372" t="str">
        <v>$38,000</v>
      </c>
      <c r="P372">
        <v>32680</v>
      </c>
      <c r="Q372">
        <v>38000</v>
      </c>
      <c r="R372">
        <v>540</v>
      </c>
      <c r="S372">
        <v>5.4</v>
      </c>
      <c r="T372">
        <v>0</v>
      </c>
    </row>
    <row r="373" spans="1:20" x14ac:dyDescent="0.25">
      <c r="A373" t="str">
        <v>Ford</v>
      </c>
      <c r="B373" t="str">
        <v>F-250 Lariat</v>
      </c>
      <c r="C373">
        <v>2015</v>
      </c>
      <c r="D373">
        <v>110640.51566</v>
      </c>
      <c r="E373">
        <v>68749</v>
      </c>
      <c r="F373" t="str">
        <v>68,749 mi.</v>
      </c>
      <c r="G373" t="str">
        <v>Diesel</v>
      </c>
      <c r="H373" t="str">
        <v>440.0HP 6.7L 8 Cylinder Engine Diesel Fuel</v>
      </c>
      <c r="I373" t="str">
        <v>Transmission w/Dual Shift Mode</v>
      </c>
      <c r="J373" t="str">
        <v>Gray</v>
      </c>
      <c r="K373" t="str">
        <v>Black</v>
      </c>
      <c r="L373" t="str">
        <v>None reported</v>
      </c>
      <c r="M373">
        <v>0</v>
      </c>
      <c r="N373" t="str">
        <v>Yes</v>
      </c>
      <c r="O373" t="str">
        <v>$45,000</v>
      </c>
      <c r="P373">
        <v>38700</v>
      </c>
      <c r="Q373">
        <v>45000</v>
      </c>
      <c r="R373">
        <v>440</v>
      </c>
      <c r="S373">
        <v>6.7</v>
      </c>
      <c r="T373">
        <v>0</v>
      </c>
    </row>
    <row r="374" spans="1:20" x14ac:dyDescent="0.25">
      <c r="A374" t="str">
        <v>Ford</v>
      </c>
      <c r="B374" t="str">
        <v>F-150 Platinum</v>
      </c>
      <c r="C374">
        <v>2015</v>
      </c>
      <c r="D374">
        <v>136793.9</v>
      </c>
      <c r="E374">
        <v>85000</v>
      </c>
      <c r="F374" t="str">
        <v>85,000 mi.</v>
      </c>
      <c r="G374" t="str">
        <v>Gasoline</v>
      </c>
      <c r="H374" t="str">
        <v>365.0HP 3.5L V6 Cylinder Engine Gasoline Fuel</v>
      </c>
      <c r="I374" t="str">
        <v>6-Speed A/T</v>
      </c>
      <c r="J374" t="str">
        <v>White</v>
      </c>
      <c r="K374" t="str">
        <v>Black</v>
      </c>
      <c r="L374" t="str">
        <v>None reported</v>
      </c>
      <c r="M374">
        <v>0</v>
      </c>
      <c r="N374" t="str">
        <v>Yes</v>
      </c>
      <c r="O374" t="str">
        <v>$31,000</v>
      </c>
      <c r="P374">
        <v>26660</v>
      </c>
      <c r="Q374">
        <v>31000</v>
      </c>
      <c r="R374">
        <v>365</v>
      </c>
      <c r="S374">
        <v>3.5</v>
      </c>
      <c r="T374">
        <v>0</v>
      </c>
    </row>
    <row r="375" spans="1:20" x14ac:dyDescent="0.25">
      <c r="A375" t="str">
        <v>Ford</v>
      </c>
      <c r="B375" t="str">
        <v>Transit-250 Base</v>
      </c>
      <c r="C375">
        <v>2016</v>
      </c>
      <c r="D375">
        <v>107021.11</v>
      </c>
      <c r="E375">
        <v>66500</v>
      </c>
      <c r="F375" t="str">
        <v>66,500 mi.</v>
      </c>
      <c r="G375" t="str">
        <v>Gasoline</v>
      </c>
      <c r="H375" t="str">
        <v>310.0HP 3.5L V6 Cylinder Engine Gasoline Fuel</v>
      </c>
      <c r="I375" t="str">
        <v>6-Speed A/T</v>
      </c>
      <c r="J375" t="str">
        <v>White</v>
      </c>
      <c r="K375" t="str">
        <v>Gray</v>
      </c>
      <c r="L375" t="str">
        <v>None reported</v>
      </c>
      <c r="M375">
        <v>0</v>
      </c>
      <c r="N375" t="str">
        <v>Yes</v>
      </c>
      <c r="O375" t="str">
        <v>$27,000</v>
      </c>
      <c r="P375">
        <v>23220</v>
      </c>
      <c r="Q375">
        <v>27000</v>
      </c>
      <c r="R375">
        <v>310</v>
      </c>
      <c r="S375">
        <v>3.5</v>
      </c>
      <c r="T375">
        <v>0</v>
      </c>
    </row>
    <row r="376" spans="1:20" x14ac:dyDescent="0.25">
      <c r="A376" t="str">
        <v>Ford</v>
      </c>
      <c r="B376" t="str">
        <v>Transit-350 XL</v>
      </c>
      <c r="C376">
        <v>2017</v>
      </c>
      <c r="D376">
        <v>215651.56</v>
      </c>
      <c r="E376">
        <v>134000</v>
      </c>
      <c r="F376" t="str">
        <v>134,000 mi.</v>
      </c>
      <c r="G376" t="str">
        <v>Gasoline</v>
      </c>
      <c r="H376" t="str">
        <v>310.0HP 3.5L V6 Cylinder Engine Gasoline Fuel</v>
      </c>
      <c r="I376" t="str">
        <v>A/T</v>
      </c>
      <c r="J376" t="str">
        <v>Silver</v>
      </c>
      <c r="K376" t="str">
        <v>Gray</v>
      </c>
      <c r="L376" t="str">
        <v>None reported</v>
      </c>
      <c r="M376">
        <v>0</v>
      </c>
      <c r="N376" t="str">
        <v>Yes</v>
      </c>
      <c r="O376" t="str">
        <v>$26,500</v>
      </c>
      <c r="P376">
        <v>22790</v>
      </c>
      <c r="Q376">
        <v>26500</v>
      </c>
      <c r="R376">
        <v>310</v>
      </c>
      <c r="S376">
        <v>3.5</v>
      </c>
      <c r="T376">
        <v>0</v>
      </c>
    </row>
    <row r="377" spans="1:20" x14ac:dyDescent="0.25">
      <c r="A377" t="str">
        <v>Ford</v>
      </c>
      <c r="B377" t="str">
        <v>Transit Connect XLT</v>
      </c>
      <c r="C377">
        <v>2016</v>
      </c>
      <c r="D377">
        <v>179763.27799999999</v>
      </c>
      <c r="E377">
        <v>111700</v>
      </c>
      <c r="F377" t="str">
        <v>111,700 mi.</v>
      </c>
      <c r="G377" t="str">
        <v>E85 Flex Fuel</v>
      </c>
      <c r="H377" t="str">
        <v>169.0HP 2.5L 4 Cylinder Engine Flex Fuel Capability</v>
      </c>
      <c r="I377" t="str">
        <v>A/T</v>
      </c>
      <c r="J377" t="str">
        <v>White</v>
      </c>
      <c r="K377" t="str">
        <v>Beige</v>
      </c>
      <c r="L377" t="str">
        <v>None reported</v>
      </c>
      <c r="M377">
        <v>0</v>
      </c>
      <c r="N377" t="str">
        <v>Yes</v>
      </c>
      <c r="O377" t="str">
        <v>$15,500</v>
      </c>
      <c r="P377">
        <v>13330</v>
      </c>
      <c r="Q377">
        <v>15500</v>
      </c>
      <c r="R377">
        <v>169</v>
      </c>
      <c r="S377">
        <v>2.5</v>
      </c>
      <c r="T377">
        <v>0</v>
      </c>
    </row>
    <row r="378" spans="1:20" x14ac:dyDescent="0.25">
      <c r="A378" t="str">
        <v>Ford</v>
      </c>
      <c r="B378" t="str">
        <v>Transit Connect XLT</v>
      </c>
      <c r="C378">
        <v>2012</v>
      </c>
      <c r="D378">
        <v>226031.80299999999</v>
      </c>
      <c r="E378">
        <v>140450</v>
      </c>
      <c r="F378" t="str">
        <v>140,450 mi.</v>
      </c>
      <c r="G378" t="str">
        <v>Gasoline</v>
      </c>
      <c r="H378" t="str">
        <v>136.0HP 2.0L 4 Cylinder Engine Gasoline Fuel</v>
      </c>
      <c r="I378" t="str">
        <v>4-Speed A/T</v>
      </c>
      <c r="J378" t="str">
        <v>Red</v>
      </c>
      <c r="K378" t="str">
        <v>Gray</v>
      </c>
      <c r="L378" t="str">
        <v>At least 1 accident or damage reported</v>
      </c>
      <c r="M378">
        <v>1</v>
      </c>
      <c r="N378" t="str">
        <v>Yes</v>
      </c>
      <c r="O378" t="str">
        <v>$8,500</v>
      </c>
      <c r="P378">
        <v>7310</v>
      </c>
      <c r="Q378">
        <v>8500</v>
      </c>
      <c r="R378">
        <v>136</v>
      </c>
      <c r="S378">
        <v>2</v>
      </c>
      <c r="T378">
        <v>0</v>
      </c>
    </row>
    <row r="379" spans="1:20" x14ac:dyDescent="0.25">
      <c r="A379" t="str">
        <v>Ford</v>
      </c>
      <c r="B379" t="str">
        <v>F-150 XL</v>
      </c>
      <c r="C379">
        <v>2019</v>
      </c>
      <c r="D379">
        <v>96042.192519999997</v>
      </c>
      <c r="E379">
        <v>59678</v>
      </c>
      <c r="F379" t="str">
        <v>59,678 mi.</v>
      </c>
      <c r="G379" t="str">
        <v>Gasoline</v>
      </c>
      <c r="H379" t="str">
        <v>2.7L V6 24V PDI DOHC Twin Turbo</v>
      </c>
      <c r="I379" t="str">
        <v>Automatic</v>
      </c>
      <c r="J379" t="str">
        <v>Gray</v>
      </c>
      <c r="K379" t="str">
        <v>Black</v>
      </c>
      <c r="L379" t="str">
        <v>None reported</v>
      </c>
      <c r="M379">
        <v>0</v>
      </c>
      <c r="N379" t="str">
        <v>Yes</v>
      </c>
      <c r="O379" t="str">
        <v>$33,700</v>
      </c>
      <c r="P379">
        <v>28982</v>
      </c>
      <c r="Q379">
        <v>33700</v>
      </c>
      <c r="R379" t="e">
        <v>#VALUE!</v>
      </c>
      <c r="S379" t="e">
        <v>#VALUE!</v>
      </c>
      <c r="T379">
        <v>0</v>
      </c>
    </row>
    <row r="380" spans="1:20" x14ac:dyDescent="0.25">
      <c r="A380" t="str">
        <v>Ford</v>
      </c>
      <c r="B380" t="str">
        <v>Expedition Max XLT</v>
      </c>
      <c r="C380">
        <v>2018</v>
      </c>
      <c r="D380">
        <v>170065.39515999999</v>
      </c>
      <c r="E380">
        <v>105674</v>
      </c>
      <c r="F380" t="str">
        <v>105,674 mi.</v>
      </c>
      <c r="G380" t="str">
        <v>Gasoline</v>
      </c>
      <c r="H380" t="str">
        <v>375.0HP 3.5L V6 Cylinder Engine Gasoline Fuel</v>
      </c>
      <c r="I380" t="str">
        <v>10-Speed A/T</v>
      </c>
      <c r="J380" t="str">
        <v>White</v>
      </c>
      <c r="K380" t="str">
        <v>Beige</v>
      </c>
      <c r="L380" t="str">
        <v>None reported</v>
      </c>
      <c r="M380">
        <v>0</v>
      </c>
      <c r="N380" t="str">
        <v>Yes</v>
      </c>
      <c r="O380" t="str">
        <v>$34,995</v>
      </c>
      <c r="P380">
        <v>30095.7</v>
      </c>
      <c r="Q380">
        <v>34995</v>
      </c>
      <c r="R380">
        <v>375</v>
      </c>
      <c r="S380">
        <v>3.5</v>
      </c>
      <c r="T380">
        <v>0</v>
      </c>
    </row>
    <row r="381" spans="1:20" x14ac:dyDescent="0.25">
      <c r="A381" t="str">
        <v>Ford</v>
      </c>
      <c r="B381" t="str">
        <v>Edge Titanium</v>
      </c>
      <c r="C381">
        <v>2016</v>
      </c>
      <c r="D381">
        <v>163166.15458</v>
      </c>
      <c r="E381">
        <v>101387</v>
      </c>
      <c r="F381" t="str">
        <v>101,387 mi.</v>
      </c>
      <c r="G381" t="str">
        <v>Gasoline</v>
      </c>
      <c r="H381" t="str">
        <v>245.0HP 2.0L 4 Cylinder Engine Gasoline Fuel</v>
      </c>
      <c r="I381" t="str">
        <v>6-Speed A/T</v>
      </c>
      <c r="J381" t="str">
        <v>Black</v>
      </c>
      <c r="K381" t="str">
        <v>Beige</v>
      </c>
      <c r="L381" t="str">
        <v>At least 1 accident or damage reported</v>
      </c>
      <c r="M381">
        <v>1</v>
      </c>
      <c r="N381" t="str">
        <v>Yes</v>
      </c>
      <c r="O381" t="str">
        <v>$16,000</v>
      </c>
      <c r="P381">
        <v>13760</v>
      </c>
      <c r="Q381">
        <v>16000</v>
      </c>
      <c r="R381">
        <v>245</v>
      </c>
      <c r="S381">
        <v>2</v>
      </c>
      <c r="T381">
        <v>0</v>
      </c>
    </row>
    <row r="382" spans="1:20" x14ac:dyDescent="0.25">
      <c r="A382" t="str">
        <v>Ford</v>
      </c>
      <c r="B382" t="str">
        <v>F-150 Lariat</v>
      </c>
      <c r="C382">
        <v>2020</v>
      </c>
      <c r="D382">
        <v>42711.883600000001</v>
      </c>
      <c r="E382">
        <v>26540</v>
      </c>
      <c r="F382" t="str">
        <v>26,540 mi.</v>
      </c>
      <c r="G382" t="str">
        <v>Gasoline</v>
      </c>
      <c r="H382" t="str">
        <v>375.0HP 3.5L V6 Cylinder Engine Gasoline Fuel</v>
      </c>
      <c r="I382" t="str">
        <v>A/T</v>
      </c>
      <c r="J382" t="str">
        <v>White</v>
      </c>
      <c r="K382" t="str">
        <v>Black</v>
      </c>
      <c r="L382" t="str">
        <v>None reported</v>
      </c>
      <c r="M382">
        <v>0</v>
      </c>
      <c r="N382" t="str">
        <v>Yes</v>
      </c>
      <c r="O382" t="str">
        <v>$46,995</v>
      </c>
      <c r="P382">
        <v>40415.699999999997</v>
      </c>
      <c r="Q382">
        <v>46995</v>
      </c>
      <c r="R382">
        <v>375</v>
      </c>
      <c r="S382">
        <v>3.5</v>
      </c>
      <c r="T382">
        <v>0</v>
      </c>
    </row>
    <row r="383" spans="1:20" x14ac:dyDescent="0.25">
      <c r="A383" t="str">
        <v>Ford</v>
      </c>
      <c r="B383" t="str">
        <v>F-250 Lariat</v>
      </c>
      <c r="C383">
        <v>2011</v>
      </c>
      <c r="D383">
        <v>247545.46012</v>
      </c>
      <c r="E383">
        <v>153818</v>
      </c>
      <c r="F383" t="str">
        <v>153,818 mi.</v>
      </c>
      <c r="G383" t="str">
        <v>Diesel</v>
      </c>
      <c r="H383" t="str">
        <v>400.0HP 6.7L 8 Cylinder Engine Diesel Fuel</v>
      </c>
      <c r="I383" t="str">
        <v>6-Speed A/T</v>
      </c>
      <c r="J383" t="str">
        <v>Gray</v>
      </c>
      <c r="K383" t="str">
        <v>Gray</v>
      </c>
      <c r="L383" t="str">
        <v>At least 1 accident or damage reported</v>
      </c>
      <c r="M383">
        <v>1</v>
      </c>
      <c r="N383" t="str">
        <v>Yes</v>
      </c>
      <c r="O383" t="str">
        <v>$29,800</v>
      </c>
      <c r="P383">
        <v>25628</v>
      </c>
      <c r="Q383">
        <v>29800</v>
      </c>
      <c r="R383">
        <v>400</v>
      </c>
      <c r="S383">
        <v>6.7</v>
      </c>
      <c r="T383">
        <v>0</v>
      </c>
    </row>
    <row r="384" spans="1:20" x14ac:dyDescent="0.25">
      <c r="A384" t="str">
        <v>Ford</v>
      </c>
      <c r="B384" t="str">
        <v>Bronco Badlands Advanced</v>
      </c>
      <c r="C384">
        <v>2022</v>
      </c>
      <c r="D384">
        <v>27358.78</v>
      </c>
      <c r="E384">
        <v>17000</v>
      </c>
      <c r="F384" t="str">
        <v>17,000 mi.</v>
      </c>
      <c r="G384" t="str">
        <v>Gasoline</v>
      </c>
      <c r="H384" t="str">
        <v>315.0HP 2.7L V6 Cylinder Engine Gasoline Fuel</v>
      </c>
      <c r="I384" t="str">
        <v>10-Speed A/T</v>
      </c>
      <c r="J384" t="str">
        <v>White</v>
      </c>
      <c r="K384" t="str">
        <v>Black</v>
      </c>
      <c r="L384" t="str">
        <v>None reported</v>
      </c>
      <c r="M384">
        <v>0</v>
      </c>
      <c r="N384" t="str">
        <v>Yes</v>
      </c>
      <c r="O384" t="str">
        <v>$69,999</v>
      </c>
      <c r="P384">
        <v>60199.14</v>
      </c>
      <c r="Q384">
        <v>69999</v>
      </c>
      <c r="R384">
        <v>315</v>
      </c>
      <c r="S384">
        <v>2.7</v>
      </c>
      <c r="T384">
        <v>0</v>
      </c>
    </row>
    <row r="385" spans="1:20" x14ac:dyDescent="0.25">
      <c r="A385" t="str">
        <v>Ford</v>
      </c>
      <c r="B385" t="str">
        <v>EcoSport SES</v>
      </c>
      <c r="C385">
        <v>2019</v>
      </c>
      <c r="D385">
        <v>170590.04</v>
      </c>
      <c r="E385">
        <v>106000</v>
      </c>
      <c r="F385" t="str">
        <v>106,000 mi.</v>
      </c>
      <c r="G385" t="str">
        <v>Gasoline</v>
      </c>
      <c r="H385" t="str">
        <v>166.0HP 2.0L 4 Cylinder Engine Gasoline Fuel</v>
      </c>
      <c r="I385" t="str">
        <v>A/T</v>
      </c>
      <c r="J385" t="str">
        <v>Silver</v>
      </c>
      <c r="K385" t="str">
        <v>Black</v>
      </c>
      <c r="L385" t="str">
        <v>At least 1 accident or damage reported</v>
      </c>
      <c r="M385">
        <v>1</v>
      </c>
      <c r="N385" t="str">
        <v>Yes</v>
      </c>
      <c r="O385" t="str">
        <v>$12,000</v>
      </c>
      <c r="P385">
        <v>10320</v>
      </c>
      <c r="Q385">
        <v>12000</v>
      </c>
      <c r="R385">
        <v>166</v>
      </c>
      <c r="S385">
        <v>2</v>
      </c>
      <c r="T385">
        <v>0</v>
      </c>
    </row>
    <row r="386" spans="1:20" x14ac:dyDescent="0.25">
      <c r="A386" t="str">
        <v>Ford</v>
      </c>
      <c r="B386" t="str">
        <v>F-150 Lariat</v>
      </c>
      <c r="C386">
        <v>2018</v>
      </c>
      <c r="D386">
        <v>105316.81894</v>
      </c>
      <c r="E386">
        <v>65441</v>
      </c>
      <c r="F386" t="str">
        <v>65,441 mi.</v>
      </c>
      <c r="G386" t="str">
        <v>Gasoline</v>
      </c>
      <c r="H386" t="str">
        <v>325.0HP 2.7L V6 Cylinder Engine Gasoline Fuel</v>
      </c>
      <c r="I386" t="str">
        <v>A/T</v>
      </c>
      <c r="J386" t="str">
        <v>Gray</v>
      </c>
      <c r="K386" t="str">
        <v>Black</v>
      </c>
      <c r="L386" t="str">
        <v>None reported</v>
      </c>
      <c r="M386">
        <v>0</v>
      </c>
      <c r="N386" t="str">
        <v>Yes</v>
      </c>
      <c r="O386" t="str">
        <v>$38,000</v>
      </c>
      <c r="P386">
        <v>32680</v>
      </c>
      <c r="Q386">
        <v>38000</v>
      </c>
      <c r="R386">
        <v>325</v>
      </c>
      <c r="S386">
        <v>2.7</v>
      </c>
      <c r="T386">
        <v>0</v>
      </c>
    </row>
    <row r="387" spans="1:20" x14ac:dyDescent="0.25">
      <c r="A387" t="str">
        <v>Ford</v>
      </c>
      <c r="B387" t="str">
        <v>F-150 Raptor</v>
      </c>
      <c r="C387">
        <v>2020</v>
      </c>
      <c r="D387">
        <v>53108.22</v>
      </c>
      <c r="E387">
        <v>33000</v>
      </c>
      <c r="F387" t="str">
        <v>33,000 mi.</v>
      </c>
      <c r="G387" t="str">
        <v>Gasoline</v>
      </c>
      <c r="H387" t="str">
        <v>450.0HP 3.5L V6 Cylinder Engine Gasoline Fuel</v>
      </c>
      <c r="I387" t="str">
        <v>A/T</v>
      </c>
      <c r="J387" t="str">
        <v>Blue</v>
      </c>
      <c r="K387" t="str">
        <v>Black</v>
      </c>
      <c r="L387" t="str">
        <v>None reported</v>
      </c>
      <c r="M387">
        <v>0</v>
      </c>
      <c r="N387" t="str">
        <v>Yes</v>
      </c>
      <c r="O387" t="str">
        <v>$62,999</v>
      </c>
      <c r="P387">
        <v>54179.14</v>
      </c>
      <c r="Q387">
        <v>62999</v>
      </c>
      <c r="R387">
        <v>450</v>
      </c>
      <c r="S387">
        <v>3.5</v>
      </c>
      <c r="T3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8F68-B0D7-40CC-AA39-1B0E471E7495}">
  <dimension ref="A1:T201"/>
  <sheetViews>
    <sheetView tabSelected="1" workbookViewId="0">
      <selection activeCell="G6" sqref="G6"/>
    </sheetView>
  </sheetViews>
  <sheetFormatPr baseColWidth="10" defaultRowHeight="15" x14ac:dyDescent="0.25"/>
  <sheetData>
    <row r="1" spans="1:20" x14ac:dyDescent="0.25">
      <c r="A1" s="8" t="s">
        <v>0</v>
      </c>
      <c r="B1" s="7" t="s">
        <v>1</v>
      </c>
      <c r="C1" s="8" t="s">
        <v>2</v>
      </c>
      <c r="D1" s="8" t="s">
        <v>3</v>
      </c>
      <c r="E1" s="8" t="s">
        <v>8034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8" t="s">
        <v>8030</v>
      </c>
      <c r="N1" s="7" t="s">
        <v>11</v>
      </c>
      <c r="O1" s="7" t="s">
        <v>12</v>
      </c>
      <c r="P1" s="8" t="s">
        <v>8035</v>
      </c>
      <c r="Q1" s="8" t="s">
        <v>13</v>
      </c>
      <c r="R1" s="8" t="s">
        <v>14</v>
      </c>
      <c r="S1" s="9" t="s">
        <v>15</v>
      </c>
    </row>
    <row r="2" spans="1:20" x14ac:dyDescent="0.25">
      <c r="A2" t="str" cm="1">
        <f t="array" ref="A2:T201">_xlfn._xlws.FILTER(used_cars!A2:T4010,used_cars!A2:A4010="audi")</f>
        <v>Audi</v>
      </c>
      <c r="B2" t="str">
        <v>Q3 45 S line Premium Plus</v>
      </c>
      <c r="C2">
        <v>2021</v>
      </c>
      <c r="D2">
        <v>15827.858899999999</v>
      </c>
      <c r="E2">
        <v>9835</v>
      </c>
      <c r="F2" t="str">
        <v>9,835 mi.</v>
      </c>
      <c r="G2" t="str">
        <v>Gasoline</v>
      </c>
      <c r="H2" t="str">
        <v>2.0L I4 16V GDI DOHC Turbo</v>
      </c>
      <c r="I2" t="str">
        <v>8-Speed Automatic</v>
      </c>
      <c r="J2" t="str">
        <v>Glacier White Metallic</v>
      </c>
      <c r="K2" t="str">
        <v>Black</v>
      </c>
      <c r="L2" t="str">
        <v>None reported</v>
      </c>
      <c r="M2">
        <v>0</v>
      </c>
      <c r="N2">
        <v>0</v>
      </c>
      <c r="O2" t="str">
        <v>$34,999</v>
      </c>
      <c r="P2">
        <v>30099.14</v>
      </c>
      <c r="Q2">
        <v>34999</v>
      </c>
      <c r="R2" t="e">
        <v>#VALUE!</v>
      </c>
      <c r="S2" t="e">
        <v>#VALUE!</v>
      </c>
      <c r="T2">
        <v>0</v>
      </c>
    </row>
    <row r="3" spans="1:20" x14ac:dyDescent="0.25">
      <c r="A3" t="str">
        <v>Audi</v>
      </c>
      <c r="B3" t="str">
        <v>S3 2.0T Premium Plus</v>
      </c>
      <c r="C3">
        <v>2017</v>
      </c>
      <c r="D3">
        <v>135184.56</v>
      </c>
      <c r="E3">
        <v>84000</v>
      </c>
      <c r="F3" t="str">
        <v>84,000 mi.</v>
      </c>
      <c r="G3" t="str">
        <v>Gasoline</v>
      </c>
      <c r="H3" t="str">
        <v>292.0HP 2.0L 4 Cylinder Engine Gasoline Fuel</v>
      </c>
      <c r="I3" t="str">
        <v>6-Speed A/T</v>
      </c>
      <c r="J3" t="str">
        <v>Blue</v>
      </c>
      <c r="K3" t="str">
        <v>Black</v>
      </c>
      <c r="L3" t="str">
        <v>None reported</v>
      </c>
      <c r="M3">
        <v>0</v>
      </c>
      <c r="N3" t="str">
        <v>Yes</v>
      </c>
      <c r="O3" t="str">
        <v>$31,000</v>
      </c>
      <c r="P3">
        <v>26660</v>
      </c>
      <c r="Q3">
        <v>31000</v>
      </c>
      <c r="R3">
        <v>292</v>
      </c>
      <c r="S3">
        <v>2</v>
      </c>
      <c r="T3">
        <v>0</v>
      </c>
    </row>
    <row r="4" spans="1:20" x14ac:dyDescent="0.25">
      <c r="A4" t="str">
        <v>Audi</v>
      </c>
      <c r="B4" t="str">
        <v>Q5 2.0T Premium Plus</v>
      </c>
      <c r="C4">
        <v>2017</v>
      </c>
      <c r="D4">
        <v>131772.7592</v>
      </c>
      <c r="E4">
        <v>81880</v>
      </c>
      <c r="F4" t="str">
        <v>81,880 mi.</v>
      </c>
      <c r="G4" t="str">
        <v>E85 Flex Fuel</v>
      </c>
      <c r="H4" t="str">
        <v>2.0L I4 16V GDI DOHC Turbo Flexible Fuel</v>
      </c>
      <c r="I4" t="str">
        <v>8-Speed Automatic</v>
      </c>
      <c r="J4" t="str">
        <v>Mythos Black Metallic</v>
      </c>
      <c r="K4" t="str">
        <v>Black</v>
      </c>
      <c r="L4" t="str">
        <v>None reported</v>
      </c>
      <c r="M4">
        <v>0</v>
      </c>
      <c r="N4" t="str">
        <v>Yes</v>
      </c>
      <c r="O4" t="str">
        <v>$21,375</v>
      </c>
      <c r="P4">
        <v>18382.5</v>
      </c>
      <c r="Q4">
        <v>21375</v>
      </c>
      <c r="R4" t="e">
        <v>#VALUE!</v>
      </c>
      <c r="S4" t="e">
        <v>#VALUE!</v>
      </c>
      <c r="T4">
        <v>0</v>
      </c>
    </row>
    <row r="5" spans="1:20" x14ac:dyDescent="0.25">
      <c r="A5" t="str">
        <v>Audi</v>
      </c>
      <c r="B5" t="str">
        <v>A4 2.0T Premium Plus quattro</v>
      </c>
      <c r="C5">
        <v>2012</v>
      </c>
      <c r="D5">
        <v>202092.87049999999</v>
      </c>
      <c r="E5">
        <v>125575</v>
      </c>
      <c r="F5" t="str">
        <v>125,575 mi.</v>
      </c>
      <c r="G5" t="str">
        <v>Gasoline</v>
      </c>
      <c r="H5" t="str">
        <v>211.0HP 2.0L 4 Cylinder Engine Gasoline Fuel</v>
      </c>
      <c r="I5" t="str">
        <v>8-Speed A/T</v>
      </c>
      <c r="J5" t="str">
        <v>Silver</v>
      </c>
      <c r="K5" t="str">
        <v>Black</v>
      </c>
      <c r="L5" t="str">
        <v>None reported</v>
      </c>
      <c r="M5">
        <v>0</v>
      </c>
      <c r="N5" t="str">
        <v>Yes</v>
      </c>
      <c r="O5" t="str">
        <v>$8,999</v>
      </c>
      <c r="P5">
        <v>7739.14</v>
      </c>
      <c r="Q5">
        <v>8999</v>
      </c>
      <c r="R5">
        <v>211</v>
      </c>
      <c r="S5">
        <v>2</v>
      </c>
      <c r="T5">
        <v>0</v>
      </c>
    </row>
    <row r="6" spans="1:20" x14ac:dyDescent="0.25">
      <c r="A6" t="str">
        <v>Audi</v>
      </c>
      <c r="B6" t="str">
        <v>A7 Premium</v>
      </c>
      <c r="C6">
        <v>2012</v>
      </c>
      <c r="D6">
        <v>86904.36</v>
      </c>
      <c r="E6">
        <v>54000</v>
      </c>
      <c r="F6" t="str">
        <v>54,000 mi.</v>
      </c>
      <c r="G6" t="str">
        <v>Gasoline</v>
      </c>
      <c r="H6" t="str">
        <v>310.0HP 3.0L V6 Cylinder Engine Gasoline Fuel</v>
      </c>
      <c r="I6" t="str">
        <v>8-Speed A/T</v>
      </c>
      <c r="J6" t="str">
        <v>Black</v>
      </c>
      <c r="K6" t="str">
        <v>Brown</v>
      </c>
      <c r="L6" t="str">
        <v>At least 1 accident or damage reported</v>
      </c>
      <c r="M6">
        <v>1</v>
      </c>
      <c r="N6" t="str">
        <v>Yes</v>
      </c>
      <c r="O6" t="str">
        <v>$36,880</v>
      </c>
      <c r="P6">
        <v>31716.799999999999</v>
      </c>
      <c r="Q6">
        <v>36880</v>
      </c>
      <c r="R6">
        <v>310</v>
      </c>
      <c r="S6">
        <v>3</v>
      </c>
      <c r="T6">
        <v>0</v>
      </c>
    </row>
    <row r="7" spans="1:20" x14ac:dyDescent="0.25">
      <c r="A7" t="str">
        <v>Audi</v>
      </c>
      <c r="B7" t="str">
        <v>A3 2.0T</v>
      </c>
      <c r="C7">
        <v>2010</v>
      </c>
      <c r="D7">
        <v>134379.88999999998</v>
      </c>
      <c r="E7">
        <v>83500</v>
      </c>
      <c r="F7" t="str">
        <v>83,500 mi.</v>
      </c>
      <c r="G7" t="str">
        <v>Gasoline</v>
      </c>
      <c r="H7" t="str">
        <v>200.0HP 2.0L 4 Cylinder Engine Gasoline Fuel</v>
      </c>
      <c r="I7" t="str">
        <v>Transmission w/Dual Shift Mode</v>
      </c>
      <c r="J7" t="str">
        <v>Silver</v>
      </c>
      <c r="K7" t="str">
        <v>Black</v>
      </c>
      <c r="L7" t="str">
        <v>None reported</v>
      </c>
      <c r="M7">
        <v>0</v>
      </c>
      <c r="N7" t="str">
        <v>Yes</v>
      </c>
      <c r="O7" t="str">
        <v>$6,500</v>
      </c>
      <c r="P7">
        <v>5590</v>
      </c>
      <c r="Q7">
        <v>6500</v>
      </c>
      <c r="R7">
        <v>200</v>
      </c>
      <c r="S7">
        <v>2</v>
      </c>
      <c r="T7">
        <v>0</v>
      </c>
    </row>
    <row r="8" spans="1:20" x14ac:dyDescent="0.25">
      <c r="A8" t="str">
        <v>Audi</v>
      </c>
      <c r="B8" t="str">
        <v>R8 5.2 V10</v>
      </c>
      <c r="C8">
        <v>2018</v>
      </c>
      <c r="D8">
        <v>14387.499599999999</v>
      </c>
      <c r="E8">
        <v>8940</v>
      </c>
      <c r="F8" t="str">
        <v>8,940 mi.</v>
      </c>
      <c r="G8" t="str">
        <v>Gasoline</v>
      </c>
      <c r="H8" t="str">
        <v>5.2L V10 40V PDI DOHC</v>
      </c>
      <c r="I8" t="str">
        <v>7-Speed Automatic with Auto-Shift</v>
      </c>
      <c r="J8" t="str">
        <v>Tango Red Metallic</v>
      </c>
      <c r="K8" t="str">
        <v>Black</v>
      </c>
      <c r="L8" t="str">
        <v>None reported</v>
      </c>
      <c r="M8">
        <v>0</v>
      </c>
      <c r="N8">
        <v>0</v>
      </c>
      <c r="O8" t="str">
        <v>$144,900</v>
      </c>
      <c r="P8">
        <v>124614</v>
      </c>
      <c r="Q8">
        <v>144900</v>
      </c>
      <c r="R8" t="e">
        <v>#VALUE!</v>
      </c>
      <c r="S8" t="e">
        <v>#VALUE!</v>
      </c>
      <c r="T8">
        <v>0</v>
      </c>
    </row>
    <row r="9" spans="1:20" x14ac:dyDescent="0.25">
      <c r="A9" t="str">
        <v>Audi</v>
      </c>
      <c r="B9" t="str">
        <v>A5 2.0T Premium Plus</v>
      </c>
      <c r="C9">
        <v>2019</v>
      </c>
      <c r="D9">
        <v>76480.664820000005</v>
      </c>
      <c r="E9">
        <v>47523</v>
      </c>
      <c r="F9" t="str">
        <v>47,523 mi.</v>
      </c>
      <c r="G9" t="str">
        <v>Gasoline</v>
      </c>
      <c r="H9" t="str">
        <v>248.0HP 2.0L 4 Cylinder Engine Gasoline Fuel</v>
      </c>
      <c r="I9" t="str">
        <v>Transmission w/Dual Shift Mode</v>
      </c>
      <c r="J9" t="str">
        <v>Black</v>
      </c>
      <c r="K9" t="str">
        <v>Black</v>
      </c>
      <c r="L9" t="str">
        <v>None reported</v>
      </c>
      <c r="M9">
        <v>0</v>
      </c>
      <c r="N9" t="str">
        <v>Yes</v>
      </c>
      <c r="O9" t="str">
        <v>$31,000</v>
      </c>
      <c r="P9">
        <v>26660</v>
      </c>
      <c r="Q9">
        <v>31000</v>
      </c>
      <c r="R9">
        <v>248</v>
      </c>
      <c r="S9">
        <v>2</v>
      </c>
      <c r="T9">
        <v>0</v>
      </c>
    </row>
    <row r="10" spans="1:20" x14ac:dyDescent="0.25">
      <c r="A10" t="str">
        <v>Audi</v>
      </c>
      <c r="B10" t="str">
        <v>RS 5 2.9T</v>
      </c>
      <c r="C10">
        <v>2019</v>
      </c>
      <c r="D10">
        <v>34182.381600000001</v>
      </c>
      <c r="E10">
        <v>21240</v>
      </c>
      <c r="F10" t="str">
        <v>21,240 mi.</v>
      </c>
      <c r="G10" t="str">
        <v>Gasoline</v>
      </c>
      <c r="H10" t="str">
        <v>444.0HP 2.9L V6 Cylinder Engine Gasoline Fuel</v>
      </c>
      <c r="I10" t="str">
        <v>8-Speed A/T</v>
      </c>
      <c r="J10" t="str">
        <v>Black</v>
      </c>
      <c r="K10" t="str">
        <v>Black</v>
      </c>
      <c r="L10" t="str">
        <v>At least 1 accident or damage reported</v>
      </c>
      <c r="M10">
        <v>1</v>
      </c>
      <c r="N10" t="str">
        <v>Yes</v>
      </c>
      <c r="O10" t="str">
        <v>$59,950</v>
      </c>
      <c r="P10">
        <v>51557</v>
      </c>
      <c r="Q10">
        <v>59950</v>
      </c>
      <c r="R10">
        <v>444</v>
      </c>
      <c r="S10">
        <v>2.9</v>
      </c>
      <c r="T10">
        <v>0</v>
      </c>
    </row>
    <row r="11" spans="1:20" x14ac:dyDescent="0.25">
      <c r="A11" t="str">
        <v>Audi</v>
      </c>
      <c r="B11" t="str">
        <v>RS 7 4.0T Prestige</v>
      </c>
      <c r="C11">
        <v>2014</v>
      </c>
      <c r="D11">
        <v>96101.738100000002</v>
      </c>
      <c r="E11">
        <v>59715</v>
      </c>
      <c r="F11" t="str">
        <v>59,715 mi.</v>
      </c>
      <c r="G11" t="str">
        <v>Gasoline</v>
      </c>
      <c r="H11" t="str">
        <v>560.0HP 4.0L 8 Cylinder Engine Gasoline Fuel</v>
      </c>
      <c r="I11" t="str">
        <v>A/T</v>
      </c>
      <c r="J11" t="str">
        <v>Gray</v>
      </c>
      <c r="K11" t="str">
        <v>Black</v>
      </c>
      <c r="L11" t="str">
        <v>At least 1 accident or damage reported</v>
      </c>
      <c r="M11">
        <v>1</v>
      </c>
      <c r="N11" t="str">
        <v>Yes</v>
      </c>
      <c r="O11" t="str">
        <v>$45,000</v>
      </c>
      <c r="P11">
        <v>38700</v>
      </c>
      <c r="Q11">
        <v>45000</v>
      </c>
      <c r="R11">
        <v>560</v>
      </c>
      <c r="S11">
        <v>4</v>
      </c>
      <c r="T11">
        <v>0</v>
      </c>
    </row>
    <row r="12" spans="1:20" x14ac:dyDescent="0.25">
      <c r="A12" t="str">
        <v>Audi</v>
      </c>
      <c r="B12" t="str">
        <v>A5 2.0T Premium</v>
      </c>
      <c r="C12">
        <v>2011</v>
      </c>
      <c r="D12">
        <v>148385.97602</v>
      </c>
      <c r="E12">
        <v>92203</v>
      </c>
      <c r="F12" t="str">
        <v>92,203 mi.</v>
      </c>
      <c r="G12" t="str">
        <v>Gasoline</v>
      </c>
      <c r="H12" t="str">
        <v>211.0HP 2.0L 4 Cylinder Engine Gasoline Fuel</v>
      </c>
      <c r="I12" t="str">
        <v>Transmission w/Dual Shift Mode</v>
      </c>
      <c r="J12" t="str">
        <v>Red</v>
      </c>
      <c r="K12" t="str">
        <v>Beige</v>
      </c>
      <c r="L12" t="str">
        <v>None reported</v>
      </c>
      <c r="M12">
        <v>0</v>
      </c>
      <c r="N12" t="str">
        <v>Yes</v>
      </c>
      <c r="O12" t="str">
        <v>$9,995</v>
      </c>
      <c r="P12">
        <v>8595.7000000000007</v>
      </c>
      <c r="Q12">
        <v>9995</v>
      </c>
      <c r="R12">
        <v>211</v>
      </c>
      <c r="S12">
        <v>2</v>
      </c>
      <c r="T12">
        <v>0</v>
      </c>
    </row>
    <row r="13" spans="1:20" x14ac:dyDescent="0.25">
      <c r="A13" t="str">
        <v>Audi</v>
      </c>
      <c r="B13" t="str">
        <v>A7 Premium Plus</v>
      </c>
      <c r="C13">
        <v>2020</v>
      </c>
      <c r="D13">
        <v>40814.471740000001</v>
      </c>
      <c r="E13">
        <v>25361</v>
      </c>
      <c r="F13" t="str">
        <v>25,361 mi.</v>
      </c>
      <c r="G13" t="str">
        <v>Hybrid</v>
      </c>
      <c r="H13" t="str">
        <v>3.0 Liter Turbo</v>
      </c>
      <c r="I13" t="str">
        <v>Automatic</v>
      </c>
      <c r="J13" t="str">
        <v>Typhoon Gray</v>
      </c>
      <c r="K13" t="str">
        <v>Black</v>
      </c>
      <c r="L13" t="str">
        <v>None reported</v>
      </c>
      <c r="M13">
        <v>0</v>
      </c>
      <c r="N13">
        <v>0</v>
      </c>
      <c r="O13" t="str">
        <v>$49,998</v>
      </c>
      <c r="P13">
        <v>42998.28</v>
      </c>
      <c r="Q13">
        <v>49998</v>
      </c>
      <c r="R13" t="e">
        <v>#VALUE!</v>
      </c>
      <c r="S13">
        <v>3</v>
      </c>
      <c r="T13">
        <v>0</v>
      </c>
    </row>
    <row r="14" spans="1:20" x14ac:dyDescent="0.25">
      <c r="A14" t="str">
        <v>Audi</v>
      </c>
      <c r="B14" t="str">
        <v>Q7 3.0T Premium Plus</v>
      </c>
      <c r="C14">
        <v>2015</v>
      </c>
      <c r="D14">
        <v>158563.44218000001</v>
      </c>
      <c r="E14">
        <v>98527</v>
      </c>
      <c r="F14" t="str">
        <v>98,527 mi.</v>
      </c>
      <c r="G14" t="str">
        <v>Gasoline</v>
      </c>
      <c r="H14" t="str">
        <v>280.0HP 3.0L V6 Cylinder Engine Gasoline Fuel</v>
      </c>
      <c r="I14" t="str">
        <v>8-Speed A/T</v>
      </c>
      <c r="J14" t="str">
        <v>Black</v>
      </c>
      <c r="K14" t="str">
        <v>Black</v>
      </c>
      <c r="L14">
        <v>0</v>
      </c>
      <c r="M14">
        <v>0</v>
      </c>
      <c r="N14">
        <v>0</v>
      </c>
      <c r="O14" t="str">
        <v>$9,995</v>
      </c>
      <c r="P14">
        <v>8595.7000000000007</v>
      </c>
      <c r="Q14">
        <v>9995</v>
      </c>
      <c r="R14">
        <v>280</v>
      </c>
      <c r="S14">
        <v>3</v>
      </c>
      <c r="T14">
        <v>0</v>
      </c>
    </row>
    <row r="15" spans="1:20" x14ac:dyDescent="0.25">
      <c r="A15" t="str">
        <v>Audi</v>
      </c>
      <c r="B15" t="str">
        <v>TTS 2.0T Premium Plus</v>
      </c>
      <c r="C15">
        <v>2012</v>
      </c>
      <c r="D15">
        <v>117356.29148</v>
      </c>
      <c r="E15">
        <v>72922</v>
      </c>
      <c r="F15" t="str">
        <v>72,922 mi.</v>
      </c>
      <c r="G15" t="str">
        <v>Gasoline</v>
      </c>
      <c r="H15" t="str">
        <v>265.0HP 2.0L 4 Cylinder Engine Gasoline Fuel</v>
      </c>
      <c r="I15" t="str">
        <v>6-Speed A/T</v>
      </c>
      <c r="J15" t="str">
        <v>White</v>
      </c>
      <c r="K15" t="str">
        <v>Black</v>
      </c>
      <c r="L15">
        <v>0</v>
      </c>
      <c r="M15">
        <v>0</v>
      </c>
      <c r="N15">
        <v>0</v>
      </c>
      <c r="O15" t="str">
        <v>$25,999</v>
      </c>
      <c r="P15">
        <v>22359.14</v>
      </c>
      <c r="Q15">
        <v>25999</v>
      </c>
      <c r="R15">
        <v>265</v>
      </c>
      <c r="S15">
        <v>2</v>
      </c>
      <c r="T15">
        <v>0</v>
      </c>
    </row>
    <row r="16" spans="1:20" x14ac:dyDescent="0.25">
      <c r="A16" t="str">
        <v>Audi</v>
      </c>
      <c r="B16" t="str">
        <v>S7 4.0T Premium Plus</v>
      </c>
      <c r="C16">
        <v>2017</v>
      </c>
      <c r="D16">
        <v>84490.35</v>
      </c>
      <c r="E16">
        <v>52500</v>
      </c>
      <c r="F16" t="str">
        <v>52,500 mi.</v>
      </c>
      <c r="G16" t="str">
        <v>Gasoline</v>
      </c>
      <c r="H16" t="str">
        <v>450.0HP 4.0L 8 Cylinder Engine Gasoline Fuel</v>
      </c>
      <c r="I16" t="str">
        <v>Transmission w/Dual Shift Mode</v>
      </c>
      <c r="J16" t="str">
        <v>Gray</v>
      </c>
      <c r="K16" t="str">
        <v>Gray</v>
      </c>
      <c r="L16" t="str">
        <v>None reported</v>
      </c>
      <c r="M16">
        <v>0</v>
      </c>
      <c r="N16" t="str">
        <v>Yes</v>
      </c>
      <c r="O16" t="str">
        <v>$39,999</v>
      </c>
      <c r="P16">
        <v>34399.14</v>
      </c>
      <c r="Q16">
        <v>39999</v>
      </c>
      <c r="R16">
        <v>450</v>
      </c>
      <c r="S16">
        <v>4</v>
      </c>
      <c r="T16">
        <v>0</v>
      </c>
    </row>
    <row r="17" spans="1:20" x14ac:dyDescent="0.25">
      <c r="A17" t="str">
        <v>Audi</v>
      </c>
      <c r="B17" t="str">
        <v>Q7 45 Premium Plus</v>
      </c>
      <c r="C17">
        <v>2021</v>
      </c>
      <c r="D17">
        <v>109435.12</v>
      </c>
      <c r="E17">
        <v>68000</v>
      </c>
      <c r="F17" t="str">
        <v>68,000 mi.</v>
      </c>
      <c r="G17" t="str">
        <v>Gasoline</v>
      </c>
      <c r="H17" t="str">
        <v>248.0HP 2.0L 4 Cylinder Engine Gasoline Fuel</v>
      </c>
      <c r="I17" t="str">
        <v>8-Speed A/T</v>
      </c>
      <c r="J17" t="str">
        <v>Blue</v>
      </c>
      <c r="K17" t="str">
        <v>Black</v>
      </c>
      <c r="L17" t="str">
        <v>None reported</v>
      </c>
      <c r="M17">
        <v>0</v>
      </c>
      <c r="N17" t="str">
        <v>Yes</v>
      </c>
      <c r="O17" t="str">
        <v>$36,499</v>
      </c>
      <c r="P17">
        <v>31389.14</v>
      </c>
      <c r="Q17">
        <v>36499</v>
      </c>
      <c r="R17">
        <v>248</v>
      </c>
      <c r="S17">
        <v>2</v>
      </c>
      <c r="T17">
        <v>0</v>
      </c>
    </row>
    <row r="18" spans="1:20" x14ac:dyDescent="0.25">
      <c r="A18" t="str">
        <v>Audi</v>
      </c>
      <c r="B18" t="str">
        <v>RS 7 4.0T quattro</v>
      </c>
      <c r="C18">
        <v>2023</v>
      </c>
      <c r="D18">
        <v>5082.2957200000001</v>
      </c>
      <c r="E18">
        <v>3158</v>
      </c>
      <c r="F18" t="str">
        <v>3,158 mi.</v>
      </c>
      <c r="G18" t="str">
        <v>Gasoline</v>
      </c>
      <c r="H18" t="str">
        <v>4.0L V8 32V GDI DOHC Twin Turbo</v>
      </c>
      <c r="I18" t="str">
        <v>1-Speed Automatic</v>
      </c>
      <c r="J18" t="str">
        <v>Daytona Gray Pearl Effect</v>
      </c>
      <c r="K18" t="str">
        <v>Black / Express Red</v>
      </c>
      <c r="L18" t="str">
        <v>None reported</v>
      </c>
      <c r="M18">
        <v>0</v>
      </c>
      <c r="N18">
        <v>0</v>
      </c>
      <c r="O18" t="str">
        <v>$128,900</v>
      </c>
      <c r="P18">
        <v>110854</v>
      </c>
      <c r="Q18">
        <v>128900</v>
      </c>
      <c r="R18" t="e">
        <v>#VALUE!</v>
      </c>
      <c r="S18" t="e">
        <v>#VALUE!</v>
      </c>
      <c r="T18">
        <v>0</v>
      </c>
    </row>
    <row r="19" spans="1:20" x14ac:dyDescent="0.25">
      <c r="A19" t="str">
        <v>Audi</v>
      </c>
      <c r="B19" t="str">
        <v>A5 2.0T Premium Plus</v>
      </c>
      <c r="C19">
        <v>2015</v>
      </c>
      <c r="D19">
        <v>131965.88</v>
      </c>
      <c r="E19">
        <v>82000</v>
      </c>
      <c r="F19" t="str">
        <v>82,000 mi.</v>
      </c>
      <c r="G19" t="str">
        <v>Gasoline</v>
      </c>
      <c r="H19" t="str">
        <v>220.0HP 2.0L 4 Cylinder Engine Gasoline Fuel</v>
      </c>
      <c r="I19" t="str">
        <v>8-Speed A/T</v>
      </c>
      <c r="J19" t="str">
        <v>White</v>
      </c>
      <c r="K19" t="str">
        <v>Brown</v>
      </c>
      <c r="L19" t="str">
        <v>None reported</v>
      </c>
      <c r="M19">
        <v>0</v>
      </c>
      <c r="N19" t="str">
        <v>Yes</v>
      </c>
      <c r="O19" t="str">
        <v>$17,000</v>
      </c>
      <c r="P19">
        <v>14620</v>
      </c>
      <c r="Q19">
        <v>17000</v>
      </c>
      <c r="R19">
        <v>220</v>
      </c>
      <c r="S19">
        <v>2</v>
      </c>
      <c r="T19">
        <v>0</v>
      </c>
    </row>
    <row r="20" spans="1:20" x14ac:dyDescent="0.25">
      <c r="A20" t="str">
        <v>Audi</v>
      </c>
      <c r="B20" t="str">
        <v>TT RS 2.5T</v>
      </c>
      <c r="C20">
        <v>2018</v>
      </c>
      <c r="D20">
        <v>33273.104500000001</v>
      </c>
      <c r="E20">
        <v>20675</v>
      </c>
      <c r="F20" t="str">
        <v>20,675 mi.</v>
      </c>
      <c r="G20" t="str">
        <v>Gasoline</v>
      </c>
      <c r="H20" t="str">
        <v>400.0HP 2.5L 5 Cylinder Engine Gasoline Fuel</v>
      </c>
      <c r="I20" t="str">
        <v>Transmission w/Dual Shift Mode</v>
      </c>
      <c r="J20" t="str">
        <v>Gray</v>
      </c>
      <c r="K20" t="str">
        <v>Gray</v>
      </c>
      <c r="L20" t="str">
        <v>None reported</v>
      </c>
      <c r="M20">
        <v>0</v>
      </c>
      <c r="N20" t="str">
        <v>Yes</v>
      </c>
      <c r="O20" t="str">
        <v>$76,000</v>
      </c>
      <c r="P20">
        <v>65360</v>
      </c>
      <c r="Q20">
        <v>76000</v>
      </c>
      <c r="R20">
        <v>400</v>
      </c>
      <c r="S20">
        <v>2.5</v>
      </c>
      <c r="T20">
        <v>0</v>
      </c>
    </row>
    <row r="21" spans="1:20" x14ac:dyDescent="0.25">
      <c r="A21" t="str">
        <v>Audi</v>
      </c>
      <c r="B21" t="str">
        <v>SQ5 3.0T Premium Plus</v>
      </c>
      <c r="C21">
        <v>2016</v>
      </c>
      <c r="D21">
        <v>96560.4</v>
      </c>
      <c r="E21">
        <v>60000</v>
      </c>
      <c r="F21" t="str">
        <v>60,000 mi.</v>
      </c>
      <c r="G21" t="str">
        <v>Gasoline</v>
      </c>
      <c r="H21" t="str">
        <v>354.0HP 3.0L V6 Cylinder Engine Gasoline Fuel</v>
      </c>
      <c r="I21" t="str">
        <v>Transmission w/Dual Shift Mode</v>
      </c>
      <c r="J21" t="str">
        <v>Black</v>
      </c>
      <c r="K21" t="str">
        <v>Black</v>
      </c>
      <c r="L21" t="str">
        <v>At least 1 accident or damage reported</v>
      </c>
      <c r="M21">
        <v>1</v>
      </c>
      <c r="N21" t="str">
        <v>Yes</v>
      </c>
      <c r="O21" t="str">
        <v>$24,700</v>
      </c>
      <c r="P21">
        <v>21242</v>
      </c>
      <c r="Q21">
        <v>24700</v>
      </c>
      <c r="R21">
        <v>354</v>
      </c>
      <c r="S21">
        <v>3</v>
      </c>
      <c r="T21">
        <v>0</v>
      </c>
    </row>
    <row r="22" spans="1:20" x14ac:dyDescent="0.25">
      <c r="A22" t="str">
        <v>Audi</v>
      </c>
      <c r="B22" t="str">
        <v>RS Q8 4.0T quattro</v>
      </c>
      <c r="C22">
        <v>2022</v>
      </c>
      <c r="D22">
        <v>18220.947479999999</v>
      </c>
      <c r="E22">
        <v>11322</v>
      </c>
      <c r="F22" t="str">
        <v>11,322 mi.</v>
      </c>
      <c r="G22" t="str">
        <v>Gasoline</v>
      </c>
      <c r="H22" t="str">
        <v>4.0L V8 32V GDI DOHC Twin Turbo</v>
      </c>
      <c r="I22" t="str">
        <v>8-Speed Automatic</v>
      </c>
      <c r="J22" t="str">
        <v>Daytona Gray Pearl Effect</v>
      </c>
      <c r="K22" t="str">
        <v>Black / Express Red</v>
      </c>
      <c r="L22" t="str">
        <v>None reported</v>
      </c>
      <c r="M22">
        <v>0</v>
      </c>
      <c r="N22">
        <v>0</v>
      </c>
      <c r="O22" t="str">
        <v>$119,900</v>
      </c>
      <c r="P22">
        <v>103114</v>
      </c>
      <c r="Q22">
        <v>119900</v>
      </c>
      <c r="R22" t="e">
        <v>#VALUE!</v>
      </c>
      <c r="S22" t="e">
        <v>#VALUE!</v>
      </c>
      <c r="T22">
        <v>0</v>
      </c>
    </row>
    <row r="23" spans="1:20" x14ac:dyDescent="0.25">
      <c r="A23" t="str">
        <v>Audi</v>
      </c>
      <c r="B23" t="str">
        <v>Q5 Premium</v>
      </c>
      <c r="C23">
        <v>2023</v>
      </c>
      <c r="D23">
        <v>3902.6495</v>
      </c>
      <c r="E23">
        <v>2425</v>
      </c>
      <c r="F23" t="str">
        <v>2,425 mi.</v>
      </c>
      <c r="G23" t="str">
        <v>Hybrid</v>
      </c>
      <c r="H23" t="str">
        <v>2.0 Liter TFSI</v>
      </c>
      <c r="I23" t="str">
        <v>Automatic</v>
      </c>
      <c r="J23" t="str">
        <v>Mythos Black</v>
      </c>
      <c r="K23" t="str">
        <v>â€“</v>
      </c>
      <c r="L23" t="str">
        <v>None reported</v>
      </c>
      <c r="M23">
        <v>0</v>
      </c>
      <c r="N23">
        <v>0</v>
      </c>
      <c r="O23" t="str">
        <v>$42,998</v>
      </c>
      <c r="P23">
        <v>36978.28</v>
      </c>
      <c r="Q23">
        <v>42998</v>
      </c>
      <c r="R23" t="e">
        <v>#VALUE!</v>
      </c>
      <c r="S23">
        <v>2</v>
      </c>
      <c r="T23">
        <v>0</v>
      </c>
    </row>
    <row r="24" spans="1:20" x14ac:dyDescent="0.25">
      <c r="A24" t="str">
        <v>Audi</v>
      </c>
      <c r="B24" t="str">
        <v>S7 2.9T Prestige</v>
      </c>
      <c r="C24">
        <v>2021</v>
      </c>
      <c r="D24">
        <v>19312.079999999998</v>
      </c>
      <c r="E24">
        <v>12000</v>
      </c>
      <c r="F24" t="str">
        <v>12,000 mi.</v>
      </c>
      <c r="G24" t="str">
        <v>Hybrid</v>
      </c>
      <c r="H24" t="str">
        <v>444.0HP 2.9L V6 Cylinder Engine Gasoline/Mild Electric Hybrid</v>
      </c>
      <c r="I24" t="str">
        <v>8-Speed A/T</v>
      </c>
      <c r="J24" t="str">
        <v>Gray</v>
      </c>
      <c r="K24" t="str">
        <v>Black</v>
      </c>
      <c r="L24" t="str">
        <v>None reported</v>
      </c>
      <c r="M24">
        <v>0</v>
      </c>
      <c r="N24" t="str">
        <v>Yes</v>
      </c>
      <c r="O24" t="str">
        <v>$77,500</v>
      </c>
      <c r="P24">
        <v>66650</v>
      </c>
      <c r="Q24">
        <v>77500</v>
      </c>
      <c r="R24">
        <v>444</v>
      </c>
      <c r="S24">
        <v>2.9</v>
      </c>
      <c r="T24">
        <v>0</v>
      </c>
    </row>
    <row r="25" spans="1:20" x14ac:dyDescent="0.25">
      <c r="A25" t="str">
        <v>Audi</v>
      </c>
      <c r="B25" t="str">
        <v>SQ7 4.0T</v>
      </c>
      <c r="C25">
        <v>2022</v>
      </c>
      <c r="D25">
        <v>46553.37818</v>
      </c>
      <c r="E25">
        <v>28927</v>
      </c>
      <c r="F25" t="str">
        <v>28,927 mi.</v>
      </c>
      <c r="G25" t="str">
        <v>Gasoline</v>
      </c>
      <c r="H25" t="str">
        <v>4.0L V8 32V GDI DOHC Twin Turbo</v>
      </c>
      <c r="I25" t="str">
        <v>Automatic</v>
      </c>
      <c r="J25" t="str">
        <v>Matador Red Metallic</v>
      </c>
      <c r="K25" t="str">
        <v>Black</v>
      </c>
      <c r="L25" t="str">
        <v>None reported</v>
      </c>
      <c r="M25">
        <v>0</v>
      </c>
      <c r="N25">
        <v>0</v>
      </c>
      <c r="O25" t="str">
        <v>$74,900</v>
      </c>
      <c r="P25">
        <v>64414</v>
      </c>
      <c r="Q25">
        <v>74900</v>
      </c>
      <c r="R25" t="e">
        <v>#VALUE!</v>
      </c>
      <c r="S25" t="e">
        <v>#VALUE!</v>
      </c>
      <c r="T25">
        <v>0</v>
      </c>
    </row>
    <row r="26" spans="1:20" x14ac:dyDescent="0.25">
      <c r="A26" t="str">
        <v>Audi</v>
      </c>
      <c r="B26" t="str">
        <v>Q3 45 S line Premium</v>
      </c>
      <c r="C26">
        <v>2022</v>
      </c>
      <c r="D26">
        <v>15007.095499999999</v>
      </c>
      <c r="E26">
        <v>9325</v>
      </c>
      <c r="F26" t="str">
        <v>9,325 mi.</v>
      </c>
      <c r="G26" t="str">
        <v>Gasoline</v>
      </c>
      <c r="H26" t="str">
        <v>2.0L I4 16V GDI DOHC Turbo</v>
      </c>
      <c r="I26" t="str">
        <v>8-Speed Automatic</v>
      </c>
      <c r="J26" t="str">
        <v>Mythos Black Metallic</v>
      </c>
      <c r="K26" t="str">
        <v>Black</v>
      </c>
      <c r="L26" t="str">
        <v>None reported</v>
      </c>
      <c r="M26">
        <v>0</v>
      </c>
      <c r="N26">
        <v>0</v>
      </c>
      <c r="O26" t="str">
        <v>$33,610</v>
      </c>
      <c r="P26">
        <v>28904.6</v>
      </c>
      <c r="Q26">
        <v>33610</v>
      </c>
      <c r="R26" t="e">
        <v>#VALUE!</v>
      </c>
      <c r="S26" t="e">
        <v>#VALUE!</v>
      </c>
      <c r="T26">
        <v>0</v>
      </c>
    </row>
    <row r="27" spans="1:20" x14ac:dyDescent="0.25">
      <c r="A27" t="str">
        <v>Audi</v>
      </c>
      <c r="B27" t="str">
        <v>Q5 S line Premium Plus</v>
      </c>
      <c r="C27">
        <v>2023</v>
      </c>
      <c r="D27">
        <v>7480.2123199999996</v>
      </c>
      <c r="E27">
        <v>4648</v>
      </c>
      <c r="F27" t="str">
        <v>4,648 mi.</v>
      </c>
      <c r="G27" t="str">
        <v>Hybrid</v>
      </c>
      <c r="H27" t="str">
        <v>2.0 Liter TFSI</v>
      </c>
      <c r="I27" t="str">
        <v>Automatic</v>
      </c>
      <c r="J27" t="str">
        <v>Mythos Black</v>
      </c>
      <c r="K27" t="str">
        <v>Black</v>
      </c>
      <c r="L27" t="str">
        <v>None reported</v>
      </c>
      <c r="M27">
        <v>0</v>
      </c>
      <c r="N27">
        <v>0</v>
      </c>
      <c r="O27" t="str">
        <v>$47,598</v>
      </c>
      <c r="P27">
        <v>40934.28</v>
      </c>
      <c r="Q27">
        <v>47598</v>
      </c>
      <c r="R27" t="e">
        <v>#VALUE!</v>
      </c>
      <c r="S27">
        <v>2</v>
      </c>
      <c r="T27">
        <v>0</v>
      </c>
    </row>
    <row r="28" spans="1:20" x14ac:dyDescent="0.25">
      <c r="A28" t="str">
        <v>Audi</v>
      </c>
      <c r="B28" t="str">
        <v>R8 5.2</v>
      </c>
      <c r="C28">
        <v>2015</v>
      </c>
      <c r="D28">
        <v>82076.34</v>
      </c>
      <c r="E28">
        <v>51000</v>
      </c>
      <c r="F28" t="str">
        <v>51,000 mi.</v>
      </c>
      <c r="G28" t="str">
        <v>Gasoline</v>
      </c>
      <c r="H28" t="str">
        <v>550.0HP 5.2L 10 Cylinder Engine Gasoline Fuel</v>
      </c>
      <c r="I28" t="str">
        <v>Transmission w/Dual Shift Mode</v>
      </c>
      <c r="J28" t="str">
        <v>White</v>
      </c>
      <c r="K28" t="str">
        <v>Black</v>
      </c>
      <c r="L28" t="str">
        <v>At least 1 accident or damage reported</v>
      </c>
      <c r="M28">
        <v>1</v>
      </c>
      <c r="N28" t="str">
        <v>Yes</v>
      </c>
      <c r="O28" t="str">
        <v>$102,000</v>
      </c>
      <c r="P28">
        <v>87720</v>
      </c>
      <c r="Q28">
        <v>102000</v>
      </c>
      <c r="R28">
        <v>550</v>
      </c>
      <c r="S28">
        <v>5.2</v>
      </c>
      <c r="T28">
        <v>0</v>
      </c>
    </row>
    <row r="29" spans="1:20" x14ac:dyDescent="0.25">
      <c r="A29" t="str">
        <v>Audi</v>
      </c>
      <c r="B29" t="str">
        <v>S3 2.0T Tech Premium Plus</v>
      </c>
      <c r="C29">
        <v>2018</v>
      </c>
      <c r="D29">
        <v>26393.175999999999</v>
      </c>
      <c r="E29">
        <v>16400</v>
      </c>
      <c r="F29" t="str">
        <v>16,400 mi.</v>
      </c>
      <c r="G29" t="str">
        <v>Gasoline</v>
      </c>
      <c r="H29" t="str">
        <v>292.0HP 2.0L 4 Cylinder Engine Gasoline Fuel</v>
      </c>
      <c r="I29" t="str">
        <v>A/T</v>
      </c>
      <c r="J29" t="str">
        <v>Blue</v>
      </c>
      <c r="K29" t="str">
        <v>Red</v>
      </c>
      <c r="L29" t="str">
        <v>None reported</v>
      </c>
      <c r="M29">
        <v>0</v>
      </c>
      <c r="N29" t="str">
        <v>Yes</v>
      </c>
      <c r="O29" t="str">
        <v>$42,800</v>
      </c>
      <c r="P29">
        <v>36808</v>
      </c>
      <c r="Q29">
        <v>42800</v>
      </c>
      <c r="R29">
        <v>292</v>
      </c>
      <c r="S29">
        <v>2</v>
      </c>
      <c r="T29">
        <v>0</v>
      </c>
    </row>
    <row r="30" spans="1:20" x14ac:dyDescent="0.25">
      <c r="A30" t="str">
        <v>Audi</v>
      </c>
      <c r="B30" t="str">
        <v>SQ5 3.0T Premium Plus</v>
      </c>
      <c r="C30">
        <v>2022</v>
      </c>
      <c r="D30">
        <v>13674.56198</v>
      </c>
      <c r="E30">
        <v>8497</v>
      </c>
      <c r="F30" t="str">
        <v>8,497 mi.</v>
      </c>
      <c r="G30" t="str">
        <v>Gasoline</v>
      </c>
      <c r="H30" t="str">
        <v>3.0L V6 24V GDI DOHC Turbo</v>
      </c>
      <c r="I30" t="str">
        <v>Automatic</v>
      </c>
      <c r="J30" t="str">
        <v>Ibis White</v>
      </c>
      <c r="K30" t="str">
        <v>Black</v>
      </c>
      <c r="L30" t="str">
        <v>None reported</v>
      </c>
      <c r="M30">
        <v>0</v>
      </c>
      <c r="N30">
        <v>0</v>
      </c>
      <c r="O30" t="str">
        <v>$52,900</v>
      </c>
      <c r="P30">
        <v>45494</v>
      </c>
      <c r="Q30">
        <v>52900</v>
      </c>
      <c r="R30" t="e">
        <v>#VALUE!</v>
      </c>
      <c r="S30" t="e">
        <v>#VALUE!</v>
      </c>
      <c r="T30">
        <v>0</v>
      </c>
    </row>
    <row r="31" spans="1:20" x14ac:dyDescent="0.25">
      <c r="A31" t="str">
        <v>Audi</v>
      </c>
      <c r="B31" t="str">
        <v>A6 2.0T Premium Plus</v>
      </c>
      <c r="C31">
        <v>2016</v>
      </c>
      <c r="D31">
        <v>109435.12</v>
      </c>
      <c r="E31">
        <v>68000</v>
      </c>
      <c r="F31" t="str">
        <v>68,000 mi.</v>
      </c>
      <c r="G31" t="str">
        <v>Gasoline</v>
      </c>
      <c r="H31" t="str">
        <v>252.0HP 2.0L 4 Cylinder Engine Gasoline Fuel</v>
      </c>
      <c r="I31" t="str">
        <v>Transmission w/Dual Shift Mode</v>
      </c>
      <c r="J31" t="str">
        <v>White</v>
      </c>
      <c r="K31" t="str">
        <v>Black</v>
      </c>
      <c r="L31" t="str">
        <v>At least 1 accident or damage reported</v>
      </c>
      <c r="M31">
        <v>1</v>
      </c>
      <c r="N31" t="str">
        <v>Yes</v>
      </c>
      <c r="O31" t="str">
        <v>$20,000</v>
      </c>
      <c r="P31">
        <v>17200</v>
      </c>
      <c r="Q31">
        <v>20000</v>
      </c>
      <c r="R31">
        <v>252</v>
      </c>
      <c r="S31">
        <v>2</v>
      </c>
      <c r="T31">
        <v>0</v>
      </c>
    </row>
    <row r="32" spans="1:20" x14ac:dyDescent="0.25">
      <c r="A32" t="str">
        <v>Audi</v>
      </c>
      <c r="B32" t="str">
        <v>SQ5 3.0T Prestige</v>
      </c>
      <c r="C32">
        <v>2018</v>
      </c>
      <c r="D32">
        <v>40233.5</v>
      </c>
      <c r="E32">
        <v>25000</v>
      </c>
      <c r="F32" t="str">
        <v>25,000 mi.</v>
      </c>
      <c r="G32" t="str">
        <v>Gasoline</v>
      </c>
      <c r="H32" t="str">
        <v>354.0HP 3.0L V6 Cylinder Engine Gasoline Fuel</v>
      </c>
      <c r="I32" t="str">
        <v>8-Speed A/T</v>
      </c>
      <c r="J32" t="str">
        <v>Gray</v>
      </c>
      <c r="K32" t="str">
        <v>Black</v>
      </c>
      <c r="L32" t="str">
        <v>None reported</v>
      </c>
      <c r="M32">
        <v>0</v>
      </c>
      <c r="N32" t="str">
        <v>Yes</v>
      </c>
      <c r="O32" t="str">
        <v>$50,000</v>
      </c>
      <c r="P32">
        <v>43000</v>
      </c>
      <c r="Q32">
        <v>50000</v>
      </c>
      <c r="R32">
        <v>354</v>
      </c>
      <c r="S32">
        <v>3</v>
      </c>
      <c r="T32">
        <v>0</v>
      </c>
    </row>
    <row r="33" spans="1:20" x14ac:dyDescent="0.25">
      <c r="A33" t="str">
        <v>Audi</v>
      </c>
      <c r="B33" t="str">
        <v>TT 2.0T</v>
      </c>
      <c r="C33">
        <v>2015</v>
      </c>
      <c r="D33">
        <v>203999.93839999998</v>
      </c>
      <c r="E33">
        <v>126760</v>
      </c>
      <c r="F33" t="str">
        <v>126,760 mi.</v>
      </c>
      <c r="G33" t="str">
        <v>Gasoline</v>
      </c>
      <c r="H33" t="str">
        <v>211.0HP 2.0L 4 Cylinder Engine Gasoline Fuel</v>
      </c>
      <c r="I33" t="str">
        <v>A/T</v>
      </c>
      <c r="J33" t="str">
        <v>Black</v>
      </c>
      <c r="K33" t="str">
        <v>Black</v>
      </c>
      <c r="L33" t="str">
        <v>At least 1 accident or damage reported</v>
      </c>
      <c r="M33">
        <v>1</v>
      </c>
      <c r="N33" t="str">
        <v>Yes</v>
      </c>
      <c r="O33" t="str">
        <v>$14,000</v>
      </c>
      <c r="P33">
        <v>12040</v>
      </c>
      <c r="Q33">
        <v>14000</v>
      </c>
      <c r="R33">
        <v>211</v>
      </c>
      <c r="S33">
        <v>2</v>
      </c>
      <c r="T33">
        <v>0</v>
      </c>
    </row>
    <row r="34" spans="1:20" x14ac:dyDescent="0.25">
      <c r="A34" t="str">
        <v>Audi</v>
      </c>
      <c r="B34" t="str">
        <v>Q7 55 Prestige</v>
      </c>
      <c r="C34">
        <v>2019</v>
      </c>
      <c r="D34">
        <v>118828.83758000001</v>
      </c>
      <c r="E34">
        <v>73837</v>
      </c>
      <c r="F34" t="str">
        <v>73,837 mi.</v>
      </c>
      <c r="G34" t="str">
        <v>Gasoline</v>
      </c>
      <c r="H34" t="str">
        <v>3.0L V6 24V GDI DOHC Supercharged</v>
      </c>
      <c r="I34" t="str">
        <v>8-Speed Automatic</v>
      </c>
      <c r="J34" t="str">
        <v>Cobra Beige Metallic</v>
      </c>
      <c r="K34" t="str">
        <v>Nougat Brown</v>
      </c>
      <c r="L34" t="str">
        <v>None reported</v>
      </c>
      <c r="M34">
        <v>0</v>
      </c>
      <c r="N34" t="str">
        <v>Yes</v>
      </c>
      <c r="O34" t="str">
        <v>$36,340</v>
      </c>
      <c r="P34">
        <v>31252.399999999998</v>
      </c>
      <c r="Q34">
        <v>36340</v>
      </c>
      <c r="R34" t="e">
        <v>#VALUE!</v>
      </c>
      <c r="S34" t="e">
        <v>#VALUE!</v>
      </c>
      <c r="T34">
        <v>0</v>
      </c>
    </row>
    <row r="35" spans="1:20" x14ac:dyDescent="0.25">
      <c r="A35" t="str">
        <v>Audi</v>
      </c>
      <c r="B35" t="str">
        <v>RS Q8 4.0T</v>
      </c>
      <c r="C35">
        <v>2020</v>
      </c>
      <c r="D35">
        <v>67360.535040000002</v>
      </c>
      <c r="E35">
        <v>41856</v>
      </c>
      <c r="F35" t="str">
        <v>41,856 mi.</v>
      </c>
      <c r="G35" t="str">
        <v>Gasoline</v>
      </c>
      <c r="H35" t="str">
        <v>591.0HP 4.0L 8 Cylinder Engine Gasoline Fuel</v>
      </c>
      <c r="I35" t="str">
        <v>Transmission w/Dual Shift Mode</v>
      </c>
      <c r="J35" t="str">
        <v>Gray</v>
      </c>
      <c r="K35" t="str">
        <v>Black</v>
      </c>
      <c r="L35" t="str">
        <v>None reported</v>
      </c>
      <c r="M35">
        <v>0</v>
      </c>
      <c r="N35" t="str">
        <v>Yes</v>
      </c>
      <c r="O35" t="str">
        <v>$91,500</v>
      </c>
      <c r="P35">
        <v>78690</v>
      </c>
      <c r="Q35">
        <v>91500</v>
      </c>
      <c r="R35">
        <v>591</v>
      </c>
      <c r="S35">
        <v>4</v>
      </c>
      <c r="T35">
        <v>0</v>
      </c>
    </row>
    <row r="36" spans="1:20" x14ac:dyDescent="0.25">
      <c r="A36" t="str">
        <v>Audi</v>
      </c>
      <c r="B36" t="str">
        <v>RS 7 4.0T Performance Prestige</v>
      </c>
      <c r="C36">
        <v>2017</v>
      </c>
      <c r="D36">
        <v>62878.523139999998</v>
      </c>
      <c r="E36">
        <v>39071</v>
      </c>
      <c r="F36" t="str">
        <v>39,071 mi.</v>
      </c>
      <c r="G36" t="str">
        <v>Gasoline</v>
      </c>
      <c r="H36" t="str">
        <v>4.0L V8 32V GDI DOHC Twin Turbo</v>
      </c>
      <c r="I36" t="str">
        <v>8-Speed Automatic</v>
      </c>
      <c r="J36" t="str">
        <v>White</v>
      </c>
      <c r="K36" t="str">
        <v>Black</v>
      </c>
      <c r="L36" t="str">
        <v>None reported</v>
      </c>
      <c r="M36">
        <v>0</v>
      </c>
      <c r="N36">
        <v>0</v>
      </c>
      <c r="O36" t="str">
        <v>$67,900</v>
      </c>
      <c r="P36">
        <v>58394</v>
      </c>
      <c r="Q36">
        <v>67900</v>
      </c>
      <c r="R36" t="e">
        <v>#VALUE!</v>
      </c>
      <c r="S36" t="e">
        <v>#VALUE!</v>
      </c>
      <c r="T36">
        <v>0</v>
      </c>
    </row>
    <row r="37" spans="1:20" x14ac:dyDescent="0.25">
      <c r="A37" t="str">
        <v>Audi</v>
      </c>
      <c r="B37" t="str">
        <v>Q7 3.0T Premium</v>
      </c>
      <c r="C37">
        <v>2017</v>
      </c>
      <c r="D37">
        <v>173808.72</v>
      </c>
      <c r="E37">
        <v>108000</v>
      </c>
      <c r="F37" t="str">
        <v>108,000 mi.</v>
      </c>
      <c r="G37" t="str">
        <v>Gasoline</v>
      </c>
      <c r="H37" t="str">
        <v>333.0HP 3.0L V6 Cylinder Engine Gasoline Fuel</v>
      </c>
      <c r="I37" t="str">
        <v>8-Speed A/T</v>
      </c>
      <c r="J37" t="str">
        <v>Gray</v>
      </c>
      <c r="K37" t="str">
        <v>Brown</v>
      </c>
      <c r="L37" t="str">
        <v>None reported</v>
      </c>
      <c r="M37">
        <v>0</v>
      </c>
      <c r="N37" t="str">
        <v>Yes</v>
      </c>
      <c r="O37" t="str">
        <v>$25,999</v>
      </c>
      <c r="P37">
        <v>22359.14</v>
      </c>
      <c r="Q37">
        <v>25999</v>
      </c>
      <c r="R37">
        <v>333</v>
      </c>
      <c r="S37">
        <v>3</v>
      </c>
      <c r="T37">
        <v>0</v>
      </c>
    </row>
    <row r="38" spans="1:20" x14ac:dyDescent="0.25">
      <c r="A38" t="str">
        <v>Audi</v>
      </c>
      <c r="B38" t="str">
        <v>e-tron Prestige</v>
      </c>
      <c r="C38">
        <v>2019</v>
      </c>
      <c r="D38">
        <v>53127.532079999997</v>
      </c>
      <c r="E38">
        <v>33012</v>
      </c>
      <c r="F38" t="str">
        <v>33,012 mi.</v>
      </c>
      <c r="G38">
        <v>0</v>
      </c>
      <c r="H38" t="str">
        <v>355.0HP Electric Motor Electric Fuel System</v>
      </c>
      <c r="I38" t="str">
        <v>1-Speed A/T</v>
      </c>
      <c r="J38" t="str">
        <v>Blue</v>
      </c>
      <c r="K38" t="str">
        <v>Beige</v>
      </c>
      <c r="L38" t="str">
        <v>None reported</v>
      </c>
      <c r="M38">
        <v>0</v>
      </c>
      <c r="N38" t="str">
        <v>Yes</v>
      </c>
      <c r="O38" t="str">
        <v>$38,000</v>
      </c>
      <c r="P38">
        <v>32680</v>
      </c>
      <c r="Q38">
        <v>38000</v>
      </c>
      <c r="R38">
        <v>355</v>
      </c>
      <c r="S38" t="e">
        <v>#VALUE!</v>
      </c>
      <c r="T38">
        <v>0</v>
      </c>
    </row>
    <row r="39" spans="1:20" x14ac:dyDescent="0.25">
      <c r="A39" t="str">
        <v>Audi</v>
      </c>
      <c r="B39" t="str">
        <v>A7 3.0T Premium Plus</v>
      </c>
      <c r="C39">
        <v>2018</v>
      </c>
      <c r="D39">
        <v>73776.973620000004</v>
      </c>
      <c r="E39">
        <v>45843</v>
      </c>
      <c r="F39" t="str">
        <v>45,843 mi.</v>
      </c>
      <c r="G39" t="str">
        <v>Gasoline</v>
      </c>
      <c r="H39" t="str">
        <v>340.0HP 3.0L V6 Cylinder Engine Gasoline Fuel</v>
      </c>
      <c r="I39" t="str">
        <v>A/T</v>
      </c>
      <c r="J39" t="str">
        <v>Silver</v>
      </c>
      <c r="K39" t="str">
        <v>Black</v>
      </c>
      <c r="L39" t="str">
        <v>None reported</v>
      </c>
      <c r="M39">
        <v>0</v>
      </c>
      <c r="N39" t="str">
        <v>Yes</v>
      </c>
      <c r="O39" t="str">
        <v>$37,000</v>
      </c>
      <c r="P39">
        <v>31820</v>
      </c>
      <c r="Q39">
        <v>37000</v>
      </c>
      <c r="R39">
        <v>340</v>
      </c>
      <c r="S39">
        <v>3</v>
      </c>
      <c r="T39">
        <v>0</v>
      </c>
    </row>
    <row r="40" spans="1:20" x14ac:dyDescent="0.25">
      <c r="A40" t="str">
        <v>Audi</v>
      </c>
      <c r="B40" t="str">
        <v>SQ5 3.0T Prestige</v>
      </c>
      <c r="C40">
        <v>2019</v>
      </c>
      <c r="D40">
        <v>78052.990000000005</v>
      </c>
      <c r="E40">
        <v>48500</v>
      </c>
      <c r="F40" t="str">
        <v>48,500 mi.</v>
      </c>
      <c r="G40" t="str">
        <v>Gasoline</v>
      </c>
      <c r="H40" t="str">
        <v>349.0HP 3.0L V6 Cylinder Engine Gasoline Fuel</v>
      </c>
      <c r="I40" t="str">
        <v>Transmission w/Dual Shift Mode</v>
      </c>
      <c r="J40" t="str">
        <v>Gray</v>
      </c>
      <c r="K40" t="str">
        <v>Black</v>
      </c>
      <c r="L40" t="str">
        <v>At least 1 accident or damage reported</v>
      </c>
      <c r="M40">
        <v>1</v>
      </c>
      <c r="N40" t="str">
        <v>Yes</v>
      </c>
      <c r="O40" t="str">
        <v>$43,500</v>
      </c>
      <c r="P40">
        <v>37410</v>
      </c>
      <c r="Q40">
        <v>43500</v>
      </c>
      <c r="R40">
        <v>349</v>
      </c>
      <c r="S40">
        <v>3</v>
      </c>
      <c r="T40">
        <v>0</v>
      </c>
    </row>
    <row r="41" spans="1:20" x14ac:dyDescent="0.25">
      <c r="A41" t="str">
        <v>Audi</v>
      </c>
      <c r="B41" t="str">
        <v>S4 3.0T Premium</v>
      </c>
      <c r="C41">
        <v>2019</v>
      </c>
      <c r="D41">
        <v>29938.552019999999</v>
      </c>
      <c r="E41">
        <v>18603</v>
      </c>
      <c r="F41" t="str">
        <v>18,603 mi.</v>
      </c>
      <c r="G41" t="str">
        <v>Gasoline</v>
      </c>
      <c r="H41" t="str">
        <v>3.0L V6 24V GDI DOHC Turbo</v>
      </c>
      <c r="I41" t="str">
        <v>8-Speed Automatic</v>
      </c>
      <c r="J41" t="str">
        <v>Brilliant Black</v>
      </c>
      <c r="K41" t="str">
        <v>Black</v>
      </c>
      <c r="L41" t="str">
        <v>None reported</v>
      </c>
      <c r="M41">
        <v>0</v>
      </c>
      <c r="N41">
        <v>0</v>
      </c>
      <c r="O41" t="str">
        <v>$42,900</v>
      </c>
      <c r="P41">
        <v>36894</v>
      </c>
      <c r="Q41">
        <v>42900</v>
      </c>
      <c r="R41" t="e">
        <v>#VALUE!</v>
      </c>
      <c r="S41" t="e">
        <v>#VALUE!</v>
      </c>
      <c r="T41">
        <v>0</v>
      </c>
    </row>
    <row r="42" spans="1:20" x14ac:dyDescent="0.25">
      <c r="A42" t="str">
        <v>Audi</v>
      </c>
      <c r="B42" t="str">
        <v>A8 4.0</v>
      </c>
      <c r="C42">
        <v>2020</v>
      </c>
      <c r="D42">
        <v>57934.630660000003</v>
      </c>
      <c r="E42">
        <v>35999</v>
      </c>
      <c r="F42" t="str">
        <v>35,999 mi.</v>
      </c>
      <c r="G42" t="str">
        <v>Hybrid</v>
      </c>
      <c r="H42" t="str">
        <v>4.0 Liter Turbo</v>
      </c>
      <c r="I42" t="str">
        <v>Automatic</v>
      </c>
      <c r="J42" t="str">
        <v>Mythos Black Metallic</v>
      </c>
      <c r="K42" t="str">
        <v>Sarder Brown</v>
      </c>
      <c r="L42" t="str">
        <v>None reported</v>
      </c>
      <c r="M42">
        <v>0</v>
      </c>
      <c r="N42">
        <v>0</v>
      </c>
      <c r="O42" t="str">
        <v>$59,598</v>
      </c>
      <c r="P42">
        <v>51254.28</v>
      </c>
      <c r="Q42">
        <v>59598</v>
      </c>
      <c r="R42" t="e">
        <v>#VALUE!</v>
      </c>
      <c r="S42">
        <v>4</v>
      </c>
      <c r="T42">
        <v>0</v>
      </c>
    </row>
    <row r="43" spans="1:20" x14ac:dyDescent="0.25">
      <c r="A43" t="str">
        <v>Audi</v>
      </c>
      <c r="B43" t="str">
        <v>A7 3.0T Premium Plus</v>
      </c>
      <c r="C43">
        <v>2018</v>
      </c>
      <c r="D43">
        <v>47144.005960000002</v>
      </c>
      <c r="E43">
        <v>29294</v>
      </c>
      <c r="F43" t="str">
        <v>29,294 mi.</v>
      </c>
      <c r="G43" t="str">
        <v>Gasoline</v>
      </c>
      <c r="H43" t="str">
        <v>340.0HP 3.0L V6 Cylinder Engine Gasoline Fuel</v>
      </c>
      <c r="I43" t="str">
        <v>A/T</v>
      </c>
      <c r="J43" t="str">
        <v>White</v>
      </c>
      <c r="K43" t="str">
        <v>Beige</v>
      </c>
      <c r="L43" t="str">
        <v>None reported</v>
      </c>
      <c r="M43">
        <v>0</v>
      </c>
      <c r="N43" t="str">
        <v>Yes</v>
      </c>
      <c r="O43" t="str">
        <v>$39,999</v>
      </c>
      <c r="P43">
        <v>34399.14</v>
      </c>
      <c r="Q43">
        <v>39999</v>
      </c>
      <c r="R43">
        <v>340</v>
      </c>
      <c r="S43">
        <v>3</v>
      </c>
      <c r="T43">
        <v>0</v>
      </c>
    </row>
    <row r="44" spans="1:20" x14ac:dyDescent="0.25">
      <c r="A44" t="str">
        <v>Audi</v>
      </c>
      <c r="B44" t="str">
        <v>TT 2.0T</v>
      </c>
      <c r="C44">
        <v>2018</v>
      </c>
      <c r="D44">
        <v>68638.350999999995</v>
      </c>
      <c r="E44">
        <v>42650</v>
      </c>
      <c r="F44" t="str">
        <v>42,650 mi.</v>
      </c>
      <c r="G44" t="str">
        <v>Gasoline</v>
      </c>
      <c r="H44" t="str">
        <v>220.0HP 2.0L 4 Cylinder Engine Gasoline Fuel</v>
      </c>
      <c r="I44" t="str">
        <v>Transmission w/Dual Shift Mode</v>
      </c>
      <c r="J44" t="str">
        <v>Gray</v>
      </c>
      <c r="K44" t="str">
        <v>Black</v>
      </c>
      <c r="L44" t="str">
        <v>None reported</v>
      </c>
      <c r="M44">
        <v>0</v>
      </c>
      <c r="N44" t="str">
        <v>Yes</v>
      </c>
      <c r="O44" t="str">
        <v>$31,990</v>
      </c>
      <c r="P44">
        <v>27511.399999999998</v>
      </c>
      <c r="Q44">
        <v>31990</v>
      </c>
      <c r="R44">
        <v>220</v>
      </c>
      <c r="S44">
        <v>2</v>
      </c>
      <c r="T44">
        <v>0</v>
      </c>
    </row>
    <row r="45" spans="1:20" x14ac:dyDescent="0.25">
      <c r="A45" t="str">
        <v>Audi</v>
      </c>
      <c r="B45" t="str">
        <v>S6 4.0T</v>
      </c>
      <c r="C45">
        <v>2016</v>
      </c>
      <c r="D45">
        <v>146752.49591999999</v>
      </c>
      <c r="E45">
        <v>91188</v>
      </c>
      <c r="F45" t="str">
        <v>91,188 mi.</v>
      </c>
      <c r="G45" t="str">
        <v>Gasoline</v>
      </c>
      <c r="H45" t="str">
        <v>450.0HP 4.0L 8 Cylinder Engine Gasoline Fuel</v>
      </c>
      <c r="I45" t="str">
        <v>7-Speed A/T</v>
      </c>
      <c r="J45" t="str">
        <v>Black</v>
      </c>
      <c r="K45" t="str">
        <v>Black</v>
      </c>
      <c r="L45" t="str">
        <v>None reported</v>
      </c>
      <c r="M45">
        <v>0</v>
      </c>
      <c r="N45" t="str">
        <v>Yes</v>
      </c>
      <c r="O45" t="str">
        <v>$29,995</v>
      </c>
      <c r="P45">
        <v>25795.7</v>
      </c>
      <c r="Q45">
        <v>29995</v>
      </c>
      <c r="R45">
        <v>450</v>
      </c>
      <c r="S45">
        <v>4</v>
      </c>
      <c r="T45">
        <v>0</v>
      </c>
    </row>
    <row r="46" spans="1:20" x14ac:dyDescent="0.25">
      <c r="A46" t="str">
        <v>Audi</v>
      </c>
      <c r="B46" t="str">
        <v>TT 3.2 Cabriolet quattro</v>
      </c>
      <c r="C46">
        <v>2008</v>
      </c>
      <c r="D46">
        <v>333133.38</v>
      </c>
      <c r="E46">
        <v>207000</v>
      </c>
      <c r="F46" t="str">
        <v>207,000 mi.</v>
      </c>
      <c r="G46" t="str">
        <v>Gasoline</v>
      </c>
      <c r="H46" t="str">
        <v>250.0HP 3.2L V6 Cylinder Engine Gasoline Fuel</v>
      </c>
      <c r="I46" t="str">
        <v>6-Speed M/T</v>
      </c>
      <c r="J46" t="str">
        <v>Black</v>
      </c>
      <c r="K46" t="str">
        <v>Black</v>
      </c>
      <c r="L46" t="str">
        <v>At least 1 accident or damage reported</v>
      </c>
      <c r="M46">
        <v>1</v>
      </c>
      <c r="N46" t="str">
        <v>Yes</v>
      </c>
      <c r="O46" t="str">
        <v>$10,500</v>
      </c>
      <c r="P46">
        <v>9030</v>
      </c>
      <c r="Q46">
        <v>10500</v>
      </c>
      <c r="R46">
        <v>250</v>
      </c>
      <c r="S46">
        <v>3.2</v>
      </c>
      <c r="T46">
        <v>0</v>
      </c>
    </row>
    <row r="47" spans="1:20" x14ac:dyDescent="0.25">
      <c r="A47" t="str">
        <v>Audi</v>
      </c>
      <c r="B47" t="str">
        <v>A7 Premium</v>
      </c>
      <c r="C47">
        <v>2012</v>
      </c>
      <c r="D47">
        <v>166199.76048</v>
      </c>
      <c r="E47">
        <v>103272</v>
      </c>
      <c r="F47" t="str">
        <v>103,272 mi.</v>
      </c>
      <c r="G47" t="str">
        <v>Gasoline</v>
      </c>
      <c r="H47" t="str">
        <v>310.0HP 3.0L V6 Cylinder Engine Gasoline Fuel</v>
      </c>
      <c r="I47" t="str">
        <v>8-Speed A/T</v>
      </c>
      <c r="J47" t="str">
        <v>Black</v>
      </c>
      <c r="K47" t="str">
        <v>Brown</v>
      </c>
      <c r="L47" t="str">
        <v>None reported</v>
      </c>
      <c r="M47">
        <v>0</v>
      </c>
      <c r="N47" t="str">
        <v>Yes</v>
      </c>
      <c r="O47" t="str">
        <v>$15,500</v>
      </c>
      <c r="P47">
        <v>13330</v>
      </c>
      <c r="Q47">
        <v>15500</v>
      </c>
      <c r="R47">
        <v>310</v>
      </c>
      <c r="S47">
        <v>3</v>
      </c>
      <c r="T47">
        <v>0</v>
      </c>
    </row>
    <row r="48" spans="1:20" x14ac:dyDescent="0.25">
      <c r="A48" t="str">
        <v>Audi</v>
      </c>
      <c r="B48" t="str">
        <v>Q5 2.0T Premium Plus</v>
      </c>
      <c r="C48">
        <v>2013</v>
      </c>
      <c r="D48">
        <v>179880.75982000001</v>
      </c>
      <c r="E48">
        <v>111773</v>
      </c>
      <c r="F48" t="str">
        <v>111,773 mi.</v>
      </c>
      <c r="G48" t="str">
        <v>Gasoline</v>
      </c>
      <c r="H48" t="str">
        <v>211.0HP 2.0L 4 Cylinder Engine Gasoline Fuel</v>
      </c>
      <c r="I48" t="str">
        <v>8-Speed A/T</v>
      </c>
      <c r="J48" t="str">
        <v>Brown</v>
      </c>
      <c r="K48" t="str">
        <v>Beige</v>
      </c>
      <c r="L48" t="str">
        <v>None reported</v>
      </c>
      <c r="M48">
        <v>0</v>
      </c>
      <c r="N48" t="str">
        <v>Yes</v>
      </c>
      <c r="O48" t="str">
        <v>$17,000</v>
      </c>
      <c r="P48">
        <v>14620</v>
      </c>
      <c r="Q48">
        <v>17000</v>
      </c>
      <c r="R48">
        <v>211</v>
      </c>
      <c r="S48">
        <v>2</v>
      </c>
      <c r="T48">
        <v>0</v>
      </c>
    </row>
    <row r="49" spans="1:20" x14ac:dyDescent="0.25">
      <c r="A49" t="str">
        <v>Audi</v>
      </c>
      <c r="B49" t="str">
        <v>RS 7 4.0T</v>
      </c>
      <c r="C49">
        <v>2021</v>
      </c>
      <c r="D49">
        <v>23695.922159999998</v>
      </c>
      <c r="E49">
        <v>14724</v>
      </c>
      <c r="F49" t="str">
        <v>14,724 mi.</v>
      </c>
      <c r="G49" t="str">
        <v>Hybrid</v>
      </c>
      <c r="H49" t="str">
        <v>4.0 Liter TFSI</v>
      </c>
      <c r="I49" t="str">
        <v>Automatic</v>
      </c>
      <c r="J49" t="str">
        <v>Glacier White</v>
      </c>
      <c r="K49" t="str">
        <v>Black/Red</v>
      </c>
      <c r="L49" t="str">
        <v>None reported</v>
      </c>
      <c r="M49">
        <v>0</v>
      </c>
      <c r="N49">
        <v>0</v>
      </c>
      <c r="O49" t="str">
        <v>$101,998</v>
      </c>
      <c r="P49">
        <v>87718.28</v>
      </c>
      <c r="Q49">
        <v>101998</v>
      </c>
      <c r="R49" t="e">
        <v>#VALUE!</v>
      </c>
      <c r="S49">
        <v>4</v>
      </c>
      <c r="T49">
        <v>0</v>
      </c>
    </row>
    <row r="50" spans="1:20" x14ac:dyDescent="0.25">
      <c r="A50" t="str">
        <v>Audi</v>
      </c>
      <c r="B50" t="str">
        <v>RS 7 4.0T Prestige</v>
      </c>
      <c r="C50">
        <v>2016</v>
      </c>
      <c r="D50">
        <v>50694.21</v>
      </c>
      <c r="E50">
        <v>31500</v>
      </c>
      <c r="F50" t="str">
        <v>31,500 mi.</v>
      </c>
      <c r="G50" t="str">
        <v>Gasoline</v>
      </c>
      <c r="H50" t="str">
        <v>560.0HP 4.0L 8 Cylinder Engine Gasoline Fuel</v>
      </c>
      <c r="I50" t="str">
        <v>8-Speed A/T</v>
      </c>
      <c r="J50" t="str">
        <v>Gray</v>
      </c>
      <c r="K50" t="str">
        <v>Black</v>
      </c>
      <c r="L50" t="str">
        <v>None reported</v>
      </c>
      <c r="M50">
        <v>0</v>
      </c>
      <c r="N50" t="str">
        <v>Yes</v>
      </c>
      <c r="O50" t="str">
        <v>$67,000</v>
      </c>
      <c r="P50">
        <v>57620</v>
      </c>
      <c r="Q50">
        <v>67000</v>
      </c>
      <c r="R50">
        <v>560</v>
      </c>
      <c r="S50">
        <v>4</v>
      </c>
      <c r="T50">
        <v>0</v>
      </c>
    </row>
    <row r="51" spans="1:20" x14ac:dyDescent="0.25">
      <c r="A51" t="str">
        <v>Audi</v>
      </c>
      <c r="B51" t="str">
        <v>A7 55 Premium Plus</v>
      </c>
      <c r="C51">
        <v>2022</v>
      </c>
      <c r="D51">
        <v>24140.1</v>
      </c>
      <c r="E51">
        <v>15000</v>
      </c>
      <c r="F51" t="str">
        <v>15,000 mi.</v>
      </c>
      <c r="G51" t="str">
        <v>Hybrid</v>
      </c>
      <c r="H51" t="str">
        <v>335.0HP 3.0L V6 Cylinder Engine Gasoline/Mild Electric Hybrid</v>
      </c>
      <c r="I51" t="str">
        <v>A/T</v>
      </c>
      <c r="J51" t="str">
        <v>Gray</v>
      </c>
      <c r="K51" t="str">
        <v>Black</v>
      </c>
      <c r="L51" t="str">
        <v>None reported</v>
      </c>
      <c r="M51">
        <v>0</v>
      </c>
      <c r="N51" t="str">
        <v>Yes</v>
      </c>
      <c r="O51" t="str">
        <v>$63,000</v>
      </c>
      <c r="P51">
        <v>54180</v>
      </c>
      <c r="Q51">
        <v>63000</v>
      </c>
      <c r="R51">
        <v>335</v>
      </c>
      <c r="S51">
        <v>3</v>
      </c>
      <c r="T51">
        <v>0</v>
      </c>
    </row>
    <row r="52" spans="1:20" x14ac:dyDescent="0.25">
      <c r="A52" t="str">
        <v>Audi</v>
      </c>
      <c r="B52" t="str">
        <v>A3 2.0 TDI Premium Plus</v>
      </c>
      <c r="C52">
        <v>2015</v>
      </c>
      <c r="D52">
        <v>133575.22</v>
      </c>
      <c r="E52">
        <v>83000</v>
      </c>
      <c r="F52" t="str">
        <v>83,000 mi.</v>
      </c>
      <c r="G52" t="str">
        <v>Diesel</v>
      </c>
      <c r="H52" t="str">
        <v>150.0HP 2.0L 4 Cylinder Engine Diesel Fuel</v>
      </c>
      <c r="I52" t="str">
        <v>6-Speed A/T</v>
      </c>
      <c r="J52" t="str">
        <v>Black</v>
      </c>
      <c r="K52" t="str">
        <v>Black</v>
      </c>
      <c r="L52" t="str">
        <v>At least 1 accident or damage reported</v>
      </c>
      <c r="M52">
        <v>1</v>
      </c>
      <c r="N52" t="str">
        <v>Yes</v>
      </c>
      <c r="O52" t="str">
        <v>$18,999</v>
      </c>
      <c r="P52">
        <v>16339.14</v>
      </c>
      <c r="Q52">
        <v>18999</v>
      </c>
      <c r="R52">
        <v>150</v>
      </c>
      <c r="S52">
        <v>2</v>
      </c>
      <c r="T52">
        <v>0</v>
      </c>
    </row>
    <row r="53" spans="1:20" x14ac:dyDescent="0.25">
      <c r="A53" t="str">
        <v>Audi</v>
      </c>
      <c r="B53" t="str">
        <v>e-tron Prestige</v>
      </c>
      <c r="C53">
        <v>2019</v>
      </c>
      <c r="D53">
        <v>25749.439999999999</v>
      </c>
      <c r="E53">
        <v>16000</v>
      </c>
      <c r="F53" t="str">
        <v>16,000 mi.</v>
      </c>
      <c r="G53">
        <v>0</v>
      </c>
      <c r="H53" t="str">
        <v>355.0HP Electric Motor Electric Fuel System</v>
      </c>
      <c r="I53" t="str">
        <v>A/T</v>
      </c>
      <c r="J53" t="str">
        <v>White</v>
      </c>
      <c r="K53" t="str">
        <v>Beige</v>
      </c>
      <c r="L53" t="str">
        <v>At least 1 accident or damage reported</v>
      </c>
      <c r="M53">
        <v>1</v>
      </c>
      <c r="N53" t="str">
        <v>Yes</v>
      </c>
      <c r="O53" t="str">
        <v>$39,990</v>
      </c>
      <c r="P53">
        <v>34391.4</v>
      </c>
      <c r="Q53">
        <v>39990</v>
      </c>
      <c r="R53">
        <v>355</v>
      </c>
      <c r="S53" t="e">
        <v>#VALUE!</v>
      </c>
      <c r="T53">
        <v>0</v>
      </c>
    </row>
    <row r="54" spans="1:20" x14ac:dyDescent="0.25">
      <c r="A54" t="str">
        <v>Audi</v>
      </c>
      <c r="B54" t="str">
        <v>A3 2.0T Tech Premium</v>
      </c>
      <c r="C54">
        <v>2018</v>
      </c>
      <c r="D54">
        <v>79662.33</v>
      </c>
      <c r="E54">
        <v>49500</v>
      </c>
      <c r="F54" t="str">
        <v>49,500 mi.</v>
      </c>
      <c r="G54" t="str">
        <v>Gasoline</v>
      </c>
      <c r="H54" t="str">
        <v>220.0HP 2.0L 4 Cylinder Engine Gasoline Fuel</v>
      </c>
      <c r="I54" t="str">
        <v>6-Speed A/T</v>
      </c>
      <c r="J54" t="str">
        <v>Blue</v>
      </c>
      <c r="K54" t="str">
        <v>Gray</v>
      </c>
      <c r="L54" t="str">
        <v>None reported</v>
      </c>
      <c r="M54">
        <v>0</v>
      </c>
      <c r="N54" t="str">
        <v>Yes</v>
      </c>
      <c r="O54" t="str">
        <v>$25,000</v>
      </c>
      <c r="P54">
        <v>21500</v>
      </c>
      <c r="Q54">
        <v>25000</v>
      </c>
      <c r="R54">
        <v>220</v>
      </c>
      <c r="S54">
        <v>2</v>
      </c>
      <c r="T54">
        <v>0</v>
      </c>
    </row>
    <row r="55" spans="1:20" x14ac:dyDescent="0.25">
      <c r="A55" t="str">
        <v>Audi</v>
      </c>
      <c r="B55" t="str">
        <v>S8 4.2 quattro</v>
      </c>
      <c r="C55">
        <v>2003</v>
      </c>
      <c r="D55">
        <v>202776.84</v>
      </c>
      <c r="E55">
        <v>126000</v>
      </c>
      <c r="F55" t="str">
        <v>126,000 mi.</v>
      </c>
      <c r="G55" t="str">
        <v>Gasoline</v>
      </c>
      <c r="H55" t="str">
        <v>360.0HP 4.2L 8 Cylinder Engine Gasoline Fuel</v>
      </c>
      <c r="I55" t="str">
        <v>Transmission w/Dual Shift Mode</v>
      </c>
      <c r="J55" t="str">
        <v>Gray</v>
      </c>
      <c r="K55" t="str">
        <v>Black</v>
      </c>
      <c r="L55">
        <v>0</v>
      </c>
      <c r="M55">
        <v>0</v>
      </c>
      <c r="N55">
        <v>0</v>
      </c>
      <c r="O55" t="str">
        <v>$13,850</v>
      </c>
      <c r="P55">
        <v>11911</v>
      </c>
      <c r="Q55">
        <v>13850</v>
      </c>
      <c r="R55">
        <v>360</v>
      </c>
      <c r="S55">
        <v>4.2</v>
      </c>
      <c r="T55">
        <v>0</v>
      </c>
    </row>
    <row r="56" spans="1:20" x14ac:dyDescent="0.25">
      <c r="A56" t="str">
        <v>Audi</v>
      </c>
      <c r="B56" t="str">
        <v>R8 Base</v>
      </c>
      <c r="C56">
        <v>2008</v>
      </c>
      <c r="D56">
        <v>78857.66</v>
      </c>
      <c r="E56">
        <v>49000</v>
      </c>
      <c r="F56" t="str">
        <v>49,000 mi.</v>
      </c>
      <c r="G56" t="str">
        <v>Gasoline</v>
      </c>
      <c r="H56" t="str">
        <v>420.0HP 4.2L 8 Cylinder Engine Gasoline Fuel</v>
      </c>
      <c r="I56" t="str">
        <v>6-Speed M/T</v>
      </c>
      <c r="J56" t="str">
        <v>Black</v>
      </c>
      <c r="K56" t="str">
        <v>Black</v>
      </c>
      <c r="L56" t="str">
        <v>None reported</v>
      </c>
      <c r="M56">
        <v>0</v>
      </c>
      <c r="N56" t="str">
        <v>Yes</v>
      </c>
      <c r="O56" t="str">
        <v>$63,000</v>
      </c>
      <c r="P56">
        <v>54180</v>
      </c>
      <c r="Q56">
        <v>63000</v>
      </c>
      <c r="R56">
        <v>420</v>
      </c>
      <c r="S56">
        <v>4.2</v>
      </c>
      <c r="T56">
        <v>0</v>
      </c>
    </row>
    <row r="57" spans="1:20" x14ac:dyDescent="0.25">
      <c r="A57" t="str">
        <v>Audi</v>
      </c>
      <c r="B57" t="str">
        <v>A8 L 55</v>
      </c>
      <c r="C57">
        <v>2019</v>
      </c>
      <c r="D57">
        <v>150312.356</v>
      </c>
      <c r="E57">
        <v>93400</v>
      </c>
      <c r="F57" t="str">
        <v>93,400 mi.</v>
      </c>
      <c r="G57" t="str">
        <v>Hybrid</v>
      </c>
      <c r="H57" t="str">
        <v>335.0HP 3.0L V6 Cylinder Engine Gasoline/Mild Electric Hybrid</v>
      </c>
      <c r="I57" t="str">
        <v>A/T</v>
      </c>
      <c r="J57" t="str">
        <v>Silver</v>
      </c>
      <c r="K57" t="str">
        <v>Brown</v>
      </c>
      <c r="L57" t="str">
        <v>None reported</v>
      </c>
      <c r="M57">
        <v>0</v>
      </c>
      <c r="N57" t="str">
        <v>Yes</v>
      </c>
      <c r="O57" t="str">
        <v>$42,500</v>
      </c>
      <c r="P57">
        <v>36550</v>
      </c>
      <c r="Q57">
        <v>42500</v>
      </c>
      <c r="R57">
        <v>335</v>
      </c>
      <c r="S57">
        <v>3</v>
      </c>
      <c r="T57">
        <v>0</v>
      </c>
    </row>
    <row r="58" spans="1:20" x14ac:dyDescent="0.25">
      <c r="A58" t="str">
        <v>Audi</v>
      </c>
      <c r="B58" t="str">
        <v>A7 3.0T Premium Plus</v>
      </c>
      <c r="C58">
        <v>2017</v>
      </c>
      <c r="D58">
        <v>62764.26</v>
      </c>
      <c r="E58">
        <v>39000</v>
      </c>
      <c r="F58" t="str">
        <v>39,000 mi.</v>
      </c>
      <c r="G58" t="str">
        <v>Gasoline</v>
      </c>
      <c r="H58" t="str">
        <v>333.0HP 3.0L V6 Cylinder Engine Gasoline Fuel</v>
      </c>
      <c r="I58" t="str">
        <v>Transmission w/Dual Shift Mode</v>
      </c>
      <c r="J58" t="str">
        <v>Black</v>
      </c>
      <c r="K58" t="str">
        <v>Black</v>
      </c>
      <c r="L58" t="str">
        <v>At least 1 accident or damage reported</v>
      </c>
      <c r="M58">
        <v>1</v>
      </c>
      <c r="N58" t="str">
        <v>Yes</v>
      </c>
      <c r="O58" t="str">
        <v>$35,000</v>
      </c>
      <c r="P58">
        <v>30100</v>
      </c>
      <c r="Q58">
        <v>35000</v>
      </c>
      <c r="R58">
        <v>333</v>
      </c>
      <c r="S58">
        <v>3</v>
      </c>
      <c r="T58">
        <v>0</v>
      </c>
    </row>
    <row r="59" spans="1:20" x14ac:dyDescent="0.25">
      <c r="A59" t="str">
        <v>Audi</v>
      </c>
      <c r="B59" t="str">
        <v>S8 4.0T Plus</v>
      </c>
      <c r="C59">
        <v>2017</v>
      </c>
      <c r="D59">
        <v>87387.161999999997</v>
      </c>
      <c r="E59">
        <v>54300</v>
      </c>
      <c r="F59" t="str">
        <v>54,300 mi.</v>
      </c>
      <c r="G59" t="str">
        <v>Gasoline</v>
      </c>
      <c r="H59" t="str">
        <v>605.0HP 4.0L 8 Cylinder Engine Gasoline Fuel</v>
      </c>
      <c r="I59" t="str">
        <v>8-Speed A/T</v>
      </c>
      <c r="J59" t="str">
        <v>Black</v>
      </c>
      <c r="K59" t="str">
        <v>Black</v>
      </c>
      <c r="L59" t="str">
        <v>None reported</v>
      </c>
      <c r="M59">
        <v>0</v>
      </c>
      <c r="N59" t="str">
        <v>Yes</v>
      </c>
      <c r="O59" t="str">
        <v>$53,500</v>
      </c>
      <c r="P59">
        <v>46010</v>
      </c>
      <c r="Q59">
        <v>53500</v>
      </c>
      <c r="R59">
        <v>605</v>
      </c>
      <c r="S59">
        <v>4</v>
      </c>
      <c r="T59">
        <v>0</v>
      </c>
    </row>
    <row r="60" spans="1:20" x14ac:dyDescent="0.25">
      <c r="A60" t="str">
        <v>Audi</v>
      </c>
      <c r="B60" t="str">
        <v>A8 L 4.0T</v>
      </c>
      <c r="C60">
        <v>2016</v>
      </c>
      <c r="D60">
        <v>229598.10044000001</v>
      </c>
      <c r="E60">
        <v>142666</v>
      </c>
      <c r="F60" t="str">
        <v>142,666 mi.</v>
      </c>
      <c r="G60" t="str">
        <v>Gasoline</v>
      </c>
      <c r="H60" t="str">
        <v>450.0HP 4.0L 8 Cylinder Engine Gasoline Fuel</v>
      </c>
      <c r="I60" t="str">
        <v>8-Speed A/T</v>
      </c>
      <c r="J60" t="str">
        <v>Black</v>
      </c>
      <c r="K60" t="str">
        <v>Black</v>
      </c>
      <c r="L60" t="str">
        <v>At least 1 accident or damage reported</v>
      </c>
      <c r="M60">
        <v>1</v>
      </c>
      <c r="N60" t="str">
        <v>Yes</v>
      </c>
      <c r="O60" t="str">
        <v>$22,000</v>
      </c>
      <c r="P60">
        <v>18920</v>
      </c>
      <c r="Q60">
        <v>22000</v>
      </c>
      <c r="R60">
        <v>450</v>
      </c>
      <c r="S60">
        <v>4</v>
      </c>
      <c r="T60">
        <v>0</v>
      </c>
    </row>
    <row r="61" spans="1:20" x14ac:dyDescent="0.25">
      <c r="A61" t="str">
        <v>Audi</v>
      </c>
      <c r="B61" t="str">
        <v>Q3 S line Premium Plus</v>
      </c>
      <c r="C61">
        <v>2022</v>
      </c>
      <c r="D61">
        <v>27965.501179999999</v>
      </c>
      <c r="E61">
        <v>17377</v>
      </c>
      <c r="F61" t="str">
        <v>17,377 mi.</v>
      </c>
      <c r="G61" t="str">
        <v>Gasoline</v>
      </c>
      <c r="H61" t="str">
        <v>2.0 Liter TFSI</v>
      </c>
      <c r="I61" t="str">
        <v>Automatic</v>
      </c>
      <c r="J61" t="str">
        <v>Glacier White</v>
      </c>
      <c r="K61" t="str">
        <v>Pearl Beige</v>
      </c>
      <c r="L61" t="str">
        <v>None reported</v>
      </c>
      <c r="M61">
        <v>0</v>
      </c>
      <c r="N61">
        <v>0</v>
      </c>
      <c r="O61" t="str">
        <v>$39,998</v>
      </c>
      <c r="P61">
        <v>34398.28</v>
      </c>
      <c r="Q61">
        <v>39998</v>
      </c>
      <c r="R61" t="e">
        <v>#VALUE!</v>
      </c>
      <c r="S61">
        <v>2</v>
      </c>
      <c r="T61">
        <v>0</v>
      </c>
    </row>
    <row r="62" spans="1:20" x14ac:dyDescent="0.25">
      <c r="A62" t="str">
        <v>Audi</v>
      </c>
      <c r="B62" t="str">
        <v>allroad 2.7T</v>
      </c>
      <c r="C62">
        <v>2005</v>
      </c>
      <c r="D62">
        <v>246229.02</v>
      </c>
      <c r="E62">
        <v>153000</v>
      </c>
      <c r="F62" t="str">
        <v>153,000 mi.</v>
      </c>
      <c r="G62" t="str">
        <v>Gasoline</v>
      </c>
      <c r="H62" t="str">
        <v>250.0HP 2.7L V6 Cylinder Engine Gasoline Fuel</v>
      </c>
      <c r="I62" t="str">
        <v>M/T</v>
      </c>
      <c r="J62" t="str">
        <v>Blue</v>
      </c>
      <c r="K62" t="str">
        <v>Blue</v>
      </c>
      <c r="L62" t="str">
        <v>At least 1 accident or damage reported</v>
      </c>
      <c r="M62">
        <v>1</v>
      </c>
      <c r="N62" t="str">
        <v>Yes</v>
      </c>
      <c r="O62" t="str">
        <v>$6,500</v>
      </c>
      <c r="P62">
        <v>5590</v>
      </c>
      <c r="Q62">
        <v>6500</v>
      </c>
      <c r="R62">
        <v>250</v>
      </c>
      <c r="S62">
        <v>2.7</v>
      </c>
      <c r="T62">
        <v>0</v>
      </c>
    </row>
    <row r="63" spans="1:20" x14ac:dyDescent="0.25">
      <c r="A63" t="str">
        <v>Audi</v>
      </c>
      <c r="B63" t="str">
        <v>SQ5 3.0T Premium Plus</v>
      </c>
      <c r="C63">
        <v>2018</v>
      </c>
      <c r="D63">
        <v>115872.48</v>
      </c>
      <c r="E63">
        <v>72000</v>
      </c>
      <c r="F63" t="str">
        <v>72,000 mi.</v>
      </c>
      <c r="G63" t="str">
        <v>Gasoline</v>
      </c>
      <c r="H63" t="str">
        <v>354.0HP 3.0L V6 Cylinder Engine Gasoline Fuel</v>
      </c>
      <c r="I63" t="str">
        <v>A/T</v>
      </c>
      <c r="J63" t="str">
        <v>Blue</v>
      </c>
      <c r="K63" t="str">
        <v>Black</v>
      </c>
      <c r="L63" t="str">
        <v>At least 1 accident or damage reported</v>
      </c>
      <c r="M63">
        <v>1</v>
      </c>
      <c r="N63" t="str">
        <v>Yes</v>
      </c>
      <c r="O63" t="str">
        <v>$30,000</v>
      </c>
      <c r="P63">
        <v>25800</v>
      </c>
      <c r="Q63">
        <v>30000</v>
      </c>
      <c r="R63">
        <v>354</v>
      </c>
      <c r="S63">
        <v>3</v>
      </c>
      <c r="T63">
        <v>0</v>
      </c>
    </row>
    <row r="64" spans="1:20" x14ac:dyDescent="0.25">
      <c r="A64" t="str">
        <v>Audi</v>
      </c>
      <c r="B64" t="str">
        <v>A8 L 55</v>
      </c>
      <c r="C64">
        <v>2019</v>
      </c>
      <c r="D64">
        <v>62764.26</v>
      </c>
      <c r="E64">
        <v>39000</v>
      </c>
      <c r="F64" t="str">
        <v>39,000 mi.</v>
      </c>
      <c r="G64" t="str">
        <v>Hybrid</v>
      </c>
      <c r="H64" t="str">
        <v>335.0HP 3.0L V6 Cylinder Engine Gasoline/Mild Electric Hybrid</v>
      </c>
      <c r="I64" t="str">
        <v>8-Speed A/T</v>
      </c>
      <c r="J64" t="str">
        <v>Black</v>
      </c>
      <c r="K64" t="str">
        <v>Brown</v>
      </c>
      <c r="L64" t="str">
        <v>None reported</v>
      </c>
      <c r="M64">
        <v>0</v>
      </c>
      <c r="N64" t="str">
        <v>Yes</v>
      </c>
      <c r="O64" t="str">
        <v>$50,000</v>
      </c>
      <c r="P64">
        <v>43000</v>
      </c>
      <c r="Q64">
        <v>50000</v>
      </c>
      <c r="R64">
        <v>335</v>
      </c>
      <c r="S64">
        <v>3</v>
      </c>
      <c r="T64">
        <v>0</v>
      </c>
    </row>
    <row r="65" spans="1:20" x14ac:dyDescent="0.25">
      <c r="A65" t="str">
        <v>Audi</v>
      </c>
      <c r="B65" t="str">
        <v>RS 5 4.2</v>
      </c>
      <c r="C65">
        <v>2014</v>
      </c>
      <c r="D65">
        <v>79015.375320000006</v>
      </c>
      <c r="E65">
        <v>49098</v>
      </c>
      <c r="F65" t="str">
        <v>49,098 mi.</v>
      </c>
      <c r="G65" t="str">
        <v>Gasoline</v>
      </c>
      <c r="H65" t="str">
        <v>450.0HP 4.2L 8 Cylinder Engine Gasoline Fuel</v>
      </c>
      <c r="I65" t="str">
        <v>Transmission w/Dual Shift Mode</v>
      </c>
      <c r="J65" t="str">
        <v>White</v>
      </c>
      <c r="K65" t="str">
        <v>Black</v>
      </c>
      <c r="L65" t="str">
        <v>At least 1 accident or damage reported</v>
      </c>
      <c r="M65">
        <v>1</v>
      </c>
      <c r="N65" t="str">
        <v>Yes</v>
      </c>
      <c r="O65" t="str">
        <v>$44,900</v>
      </c>
      <c r="P65">
        <v>38614</v>
      </c>
      <c r="Q65">
        <v>44900</v>
      </c>
      <c r="R65">
        <v>450</v>
      </c>
      <c r="S65">
        <v>4.2</v>
      </c>
      <c r="T65">
        <v>0</v>
      </c>
    </row>
    <row r="66" spans="1:20" x14ac:dyDescent="0.25">
      <c r="A66" t="str">
        <v>Audi</v>
      </c>
      <c r="B66" t="str">
        <v>A3 2.0T Premium</v>
      </c>
      <c r="C66">
        <v>2019</v>
      </c>
      <c r="D66">
        <v>45401.09074</v>
      </c>
      <c r="E66">
        <v>28211</v>
      </c>
      <c r="F66" t="str">
        <v>28,211 mi.</v>
      </c>
      <c r="G66" t="str">
        <v>Gasoline</v>
      </c>
      <c r="H66" t="str">
        <v>184.0HP 2.0L 4 Cylinder Engine Gasoline Fuel</v>
      </c>
      <c r="I66" t="str">
        <v>Transmission w/Dual Shift Mode</v>
      </c>
      <c r="J66" t="str">
        <v>Gray</v>
      </c>
      <c r="K66" t="str">
        <v>Black</v>
      </c>
      <c r="L66" t="str">
        <v>At least 1 accident or damage reported</v>
      </c>
      <c r="M66">
        <v>1</v>
      </c>
      <c r="N66" t="str">
        <v>Yes</v>
      </c>
      <c r="O66" t="str">
        <v>$27,500</v>
      </c>
      <c r="P66">
        <v>23650</v>
      </c>
      <c r="Q66">
        <v>27500</v>
      </c>
      <c r="R66">
        <v>184</v>
      </c>
      <c r="S66">
        <v>2</v>
      </c>
      <c r="T66">
        <v>0</v>
      </c>
    </row>
    <row r="67" spans="1:20" x14ac:dyDescent="0.25">
      <c r="A67" t="str">
        <v>Audi</v>
      </c>
      <c r="B67" t="str">
        <v>A4 2.0T Premium</v>
      </c>
      <c r="C67">
        <v>2015</v>
      </c>
      <c r="D67">
        <v>147098.50401999999</v>
      </c>
      <c r="E67">
        <v>91403</v>
      </c>
      <c r="F67" t="str">
        <v>91,403 mi.</v>
      </c>
      <c r="G67" t="str">
        <v>E85 Flex Fuel</v>
      </c>
      <c r="H67" t="str">
        <v>2.0L I4 16V GDI DOHC Turbo Flexible Fuel</v>
      </c>
      <c r="I67" t="str">
        <v>8-Speed Automatic</v>
      </c>
      <c r="J67" t="str">
        <v>Silver</v>
      </c>
      <c r="K67" t="str">
        <v>Gray</v>
      </c>
      <c r="L67" t="str">
        <v>None reported</v>
      </c>
      <c r="M67">
        <v>0</v>
      </c>
      <c r="N67">
        <v>0</v>
      </c>
      <c r="O67" t="str">
        <v>$14,998</v>
      </c>
      <c r="P67">
        <v>12898.28</v>
      </c>
      <c r="Q67">
        <v>14998</v>
      </c>
      <c r="R67" t="e">
        <v>#VALUE!</v>
      </c>
      <c r="S67" t="e">
        <v>#VALUE!</v>
      </c>
      <c r="T67">
        <v>0</v>
      </c>
    </row>
    <row r="68" spans="1:20" x14ac:dyDescent="0.25">
      <c r="A68" t="str">
        <v>Audi</v>
      </c>
      <c r="B68" t="str">
        <v>A8 L 3.0T</v>
      </c>
      <c r="C68">
        <v>2016</v>
      </c>
      <c r="D68">
        <v>88513.7</v>
      </c>
      <c r="E68">
        <v>55000</v>
      </c>
      <c r="F68" t="str">
        <v>55,000 mi.</v>
      </c>
      <c r="G68" t="str">
        <v>Gasoline</v>
      </c>
      <c r="H68" t="str">
        <v>333.0HP 3.0L V6 Cylinder Engine Gasoline Fuel</v>
      </c>
      <c r="I68" t="str">
        <v>A/T</v>
      </c>
      <c r="J68" t="str">
        <v>White</v>
      </c>
      <c r="K68" t="str">
        <v>Brown</v>
      </c>
      <c r="L68" t="str">
        <v>None reported</v>
      </c>
      <c r="M68">
        <v>0</v>
      </c>
      <c r="N68" t="str">
        <v>Yes</v>
      </c>
      <c r="O68" t="str">
        <v>$28,000</v>
      </c>
      <c r="P68">
        <v>24080</v>
      </c>
      <c r="Q68">
        <v>28000</v>
      </c>
      <c r="R68">
        <v>333</v>
      </c>
      <c r="S68">
        <v>3</v>
      </c>
      <c r="T68">
        <v>0</v>
      </c>
    </row>
    <row r="69" spans="1:20" x14ac:dyDescent="0.25">
      <c r="A69" t="str">
        <v>Audi</v>
      </c>
      <c r="B69" t="str">
        <v>A7 3.0T Prestige</v>
      </c>
      <c r="C69">
        <v>2015</v>
      </c>
      <c r="D69">
        <v>117481.81999999999</v>
      </c>
      <c r="E69">
        <v>73000</v>
      </c>
      <c r="F69" t="str">
        <v>73,000 mi.</v>
      </c>
      <c r="G69" t="str">
        <v>Diesel</v>
      </c>
      <c r="H69" t="str">
        <v>240.0HP 3.0L V6 Cylinder Engine Diesel Fuel</v>
      </c>
      <c r="I69" t="str">
        <v>8-Speed A/T</v>
      </c>
      <c r="J69" t="str">
        <v>White</v>
      </c>
      <c r="K69" t="str">
        <v>Gray</v>
      </c>
      <c r="L69" t="str">
        <v>None reported</v>
      </c>
      <c r="M69">
        <v>0</v>
      </c>
      <c r="N69" t="str">
        <v>Yes</v>
      </c>
      <c r="O69" t="str">
        <v>$34,000</v>
      </c>
      <c r="P69">
        <v>29240</v>
      </c>
      <c r="Q69">
        <v>34000</v>
      </c>
      <c r="R69">
        <v>240</v>
      </c>
      <c r="S69">
        <v>3</v>
      </c>
      <c r="T69">
        <v>0</v>
      </c>
    </row>
    <row r="70" spans="1:20" x14ac:dyDescent="0.25">
      <c r="A70" t="str">
        <v>Audi</v>
      </c>
      <c r="B70" t="str">
        <v>A7 55 Premium</v>
      </c>
      <c r="C70">
        <v>2020</v>
      </c>
      <c r="D70">
        <v>43613.114000000001</v>
      </c>
      <c r="E70">
        <v>27100</v>
      </c>
      <c r="F70" t="str">
        <v>27,100 mi.</v>
      </c>
      <c r="G70" t="str">
        <v>Hybrid</v>
      </c>
      <c r="H70" t="str">
        <v>335.0HP 3.0L V6 Cylinder Engine Gasoline/Mild Electric Hybrid</v>
      </c>
      <c r="I70" t="str">
        <v>A/T</v>
      </c>
      <c r="J70" t="str">
        <v>White</v>
      </c>
      <c r="K70" t="str">
        <v>Black</v>
      </c>
      <c r="L70" t="str">
        <v>None reported</v>
      </c>
      <c r="M70">
        <v>0</v>
      </c>
      <c r="N70" t="str">
        <v>Yes</v>
      </c>
      <c r="O70" t="str">
        <v>$50,000</v>
      </c>
      <c r="P70">
        <v>43000</v>
      </c>
      <c r="Q70">
        <v>50000</v>
      </c>
      <c r="R70">
        <v>335</v>
      </c>
      <c r="S70">
        <v>3</v>
      </c>
      <c r="T70">
        <v>0</v>
      </c>
    </row>
    <row r="71" spans="1:20" x14ac:dyDescent="0.25">
      <c r="A71" t="str">
        <v>Audi</v>
      </c>
      <c r="B71" t="str">
        <v>e-tron Prestige</v>
      </c>
      <c r="C71">
        <v>2019</v>
      </c>
      <c r="D71">
        <v>12671.943160000001</v>
      </c>
      <c r="E71">
        <v>7874</v>
      </c>
      <c r="F71" t="str">
        <v>7,874 mi.</v>
      </c>
      <c r="G71">
        <v>0</v>
      </c>
      <c r="H71" t="str">
        <v>Electric</v>
      </c>
      <c r="I71" t="str">
        <v>1-Speed Automatic</v>
      </c>
      <c r="J71" t="str">
        <v>Typhoon Gray Metallic</v>
      </c>
      <c r="K71" t="str">
        <v>Pearl Beige</v>
      </c>
      <c r="L71" t="str">
        <v>None reported</v>
      </c>
      <c r="M71">
        <v>0</v>
      </c>
      <c r="N71">
        <v>0</v>
      </c>
      <c r="O71" t="str">
        <v>$38,999</v>
      </c>
      <c r="P71">
        <v>33539.14</v>
      </c>
      <c r="Q71">
        <v>38999</v>
      </c>
      <c r="R71" t="e">
        <v>#VALUE!</v>
      </c>
      <c r="S71" t="e">
        <v>#VALUE!</v>
      </c>
      <c r="T71">
        <v>0</v>
      </c>
    </row>
    <row r="72" spans="1:20" x14ac:dyDescent="0.25">
      <c r="A72" t="str">
        <v>Audi</v>
      </c>
      <c r="B72" t="str">
        <v>e-tron Premium</v>
      </c>
      <c r="C72">
        <v>2021</v>
      </c>
      <c r="D72">
        <v>29018.009539999999</v>
      </c>
      <c r="E72">
        <v>18031</v>
      </c>
      <c r="F72" t="str">
        <v>18,031 mi.</v>
      </c>
      <c r="G72">
        <v>0</v>
      </c>
      <c r="H72" t="str">
        <v>Electric</v>
      </c>
      <c r="I72" t="str">
        <v>1-Speed Automatic</v>
      </c>
      <c r="J72" t="str">
        <v>Navarra Blue Metallic</v>
      </c>
      <c r="K72" t="str">
        <v>Black</v>
      </c>
      <c r="L72" t="str">
        <v>None reported</v>
      </c>
      <c r="M72">
        <v>0</v>
      </c>
      <c r="N72">
        <v>0</v>
      </c>
      <c r="O72" t="str">
        <v>$39,599</v>
      </c>
      <c r="P72">
        <v>34055.14</v>
      </c>
      <c r="Q72">
        <v>39599</v>
      </c>
      <c r="R72" t="e">
        <v>#VALUE!</v>
      </c>
      <c r="S72" t="e">
        <v>#VALUE!</v>
      </c>
      <c r="T72">
        <v>0</v>
      </c>
    </row>
    <row r="73" spans="1:20" x14ac:dyDescent="0.25">
      <c r="A73" t="str">
        <v>Audi</v>
      </c>
      <c r="B73" t="str">
        <v>A4 2.0T Premium</v>
      </c>
      <c r="C73">
        <v>2012</v>
      </c>
      <c r="D73">
        <v>208517.35578000001</v>
      </c>
      <c r="E73">
        <v>129567</v>
      </c>
      <c r="F73" t="str">
        <v>129,567 mi.</v>
      </c>
      <c r="G73" t="str">
        <v>Gasoline</v>
      </c>
      <c r="H73" t="str">
        <v>211.0HP 2.0L 4 Cylinder Engine Gasoline Fuel</v>
      </c>
      <c r="I73" t="str">
        <v>A/T</v>
      </c>
      <c r="J73" t="str">
        <v>White</v>
      </c>
      <c r="K73" t="str">
        <v>Black</v>
      </c>
      <c r="L73" t="str">
        <v>None reported</v>
      </c>
      <c r="M73">
        <v>0</v>
      </c>
      <c r="N73" t="str">
        <v>Yes</v>
      </c>
      <c r="O73" t="str">
        <v>$7,000</v>
      </c>
      <c r="P73">
        <v>6020</v>
      </c>
      <c r="Q73">
        <v>7000</v>
      </c>
      <c r="R73">
        <v>211</v>
      </c>
      <c r="S73">
        <v>2</v>
      </c>
      <c r="T73">
        <v>0</v>
      </c>
    </row>
    <row r="74" spans="1:20" x14ac:dyDescent="0.25">
      <c r="A74" t="str">
        <v>Audi</v>
      </c>
      <c r="B74" t="str">
        <v>Q8 55 Premium Plus</v>
      </c>
      <c r="C74">
        <v>2021</v>
      </c>
      <c r="D74">
        <v>23737.764999999999</v>
      </c>
      <c r="E74">
        <v>14750</v>
      </c>
      <c r="F74" t="str">
        <v>14,750 mi.</v>
      </c>
      <c r="G74" t="str">
        <v>Hybrid</v>
      </c>
      <c r="H74" t="str">
        <v>335.0HP 3.0L V6 Cylinder Engine Gasoline/Mild Electric Hybrid</v>
      </c>
      <c r="I74" t="str">
        <v>Transmission w/Dual Shift Mode</v>
      </c>
      <c r="J74" t="str">
        <v>Silver</v>
      </c>
      <c r="K74" t="str">
        <v>Black</v>
      </c>
      <c r="L74" t="str">
        <v>None reported</v>
      </c>
      <c r="M74">
        <v>0</v>
      </c>
      <c r="N74" t="str">
        <v>Yes</v>
      </c>
      <c r="O74" t="str">
        <v>$61,059</v>
      </c>
      <c r="P74">
        <v>52510.74</v>
      </c>
      <c r="Q74">
        <v>61059</v>
      </c>
      <c r="R74">
        <v>335</v>
      </c>
      <c r="S74">
        <v>3</v>
      </c>
      <c r="T74">
        <v>0</v>
      </c>
    </row>
    <row r="75" spans="1:20" x14ac:dyDescent="0.25">
      <c r="A75" t="str">
        <v>Audi</v>
      </c>
      <c r="B75" t="str">
        <v>R8 5.2 V10 performance</v>
      </c>
      <c r="C75">
        <v>2020</v>
      </c>
      <c r="D75">
        <v>19706.368299999998</v>
      </c>
      <c r="E75">
        <v>12245</v>
      </c>
      <c r="F75" t="str">
        <v>12,245 mi.</v>
      </c>
      <c r="G75" t="str">
        <v>Gasoline</v>
      </c>
      <c r="H75" t="str">
        <v>5.2L V10 40V PDI DOHC</v>
      </c>
      <c r="I75" t="str">
        <v>7-Speed Automatic with Auto-Shift</v>
      </c>
      <c r="J75" t="str">
        <v>Daytona Gray Pearl Effect w/ Black Roof</v>
      </c>
      <c r="K75" t="str">
        <v>Black / Express Red</v>
      </c>
      <c r="L75" t="str">
        <v>None reported</v>
      </c>
      <c r="M75">
        <v>0</v>
      </c>
      <c r="N75">
        <v>0</v>
      </c>
      <c r="O75" t="str">
        <v>$187,900</v>
      </c>
      <c r="P75">
        <v>161594</v>
      </c>
      <c r="Q75">
        <v>187900</v>
      </c>
      <c r="R75" t="e">
        <v>#VALUE!</v>
      </c>
      <c r="S75" t="e">
        <v>#VALUE!</v>
      </c>
      <c r="T75">
        <v>0</v>
      </c>
    </row>
    <row r="76" spans="1:20" x14ac:dyDescent="0.25">
      <c r="A76" t="str">
        <v>Audi</v>
      </c>
      <c r="B76" t="str">
        <v>R8 5.2</v>
      </c>
      <c r="C76">
        <v>2014</v>
      </c>
      <c r="D76">
        <v>35083.612000000001</v>
      </c>
      <c r="E76">
        <v>21800</v>
      </c>
      <c r="F76" t="str">
        <v>21,800 mi.</v>
      </c>
      <c r="G76" t="str">
        <v>Gasoline</v>
      </c>
      <c r="H76" t="str">
        <v>525.0HP 5.2L 10 Cylinder Engine Gasoline Fuel</v>
      </c>
      <c r="I76" t="str">
        <v>Transmission w/Dual Shift Mode</v>
      </c>
      <c r="J76" t="str">
        <v>White</v>
      </c>
      <c r="K76" t="str">
        <v>Black</v>
      </c>
      <c r="L76" t="str">
        <v>None reported</v>
      </c>
      <c r="M76">
        <v>0</v>
      </c>
      <c r="N76" t="str">
        <v>Yes</v>
      </c>
      <c r="O76" t="str">
        <v>$117,000</v>
      </c>
      <c r="P76">
        <v>100620</v>
      </c>
      <c r="Q76">
        <v>117000</v>
      </c>
      <c r="R76">
        <v>525</v>
      </c>
      <c r="S76">
        <v>5.2</v>
      </c>
      <c r="T76">
        <v>0</v>
      </c>
    </row>
    <row r="77" spans="1:20" x14ac:dyDescent="0.25">
      <c r="A77" t="str">
        <v>Audi</v>
      </c>
      <c r="B77" t="str">
        <v>S8 4.0T quattro</v>
      </c>
      <c r="C77">
        <v>2023</v>
      </c>
      <c r="D77">
        <v>7172.8283799999999</v>
      </c>
      <c r="E77">
        <v>4457</v>
      </c>
      <c r="F77" t="str">
        <v>4,457 mi.</v>
      </c>
      <c r="G77" t="str">
        <v>Gasoline</v>
      </c>
      <c r="H77" t="str">
        <v>4.0L V8 32V GDI DOHC Twin Turbo</v>
      </c>
      <c r="I77" t="str">
        <v>Automatic</v>
      </c>
      <c r="J77" t="str">
        <v>Mythos Black Metallic</v>
      </c>
      <c r="K77" t="str">
        <v>Black</v>
      </c>
      <c r="L77" t="str">
        <v>None reported</v>
      </c>
      <c r="M77">
        <v>0</v>
      </c>
      <c r="N77">
        <v>0</v>
      </c>
      <c r="O77" t="str">
        <v>$107,900</v>
      </c>
      <c r="P77">
        <v>92794</v>
      </c>
      <c r="Q77">
        <v>107900</v>
      </c>
      <c r="R77" t="e">
        <v>#VALUE!</v>
      </c>
      <c r="S77" t="e">
        <v>#VALUE!</v>
      </c>
      <c r="T77">
        <v>0</v>
      </c>
    </row>
    <row r="78" spans="1:20" x14ac:dyDescent="0.25">
      <c r="A78" t="str">
        <v>Audi</v>
      </c>
      <c r="B78" t="str">
        <v>RS 3 2.5T</v>
      </c>
      <c r="C78">
        <v>2023</v>
      </c>
      <c r="D78">
        <v>3057.7460000000001</v>
      </c>
      <c r="E78">
        <v>1900</v>
      </c>
      <c r="F78" t="str">
        <v>1,900 mi.</v>
      </c>
      <c r="G78" t="str">
        <v>Gasoline</v>
      </c>
      <c r="H78" t="str">
        <v>401.0HP 2.5L 5 Cylinder Engine Gasoline Fuel</v>
      </c>
      <c r="I78" t="str">
        <v>Transmission w/Dual Shift Mode</v>
      </c>
      <c r="J78" t="str">
        <v>Gray</v>
      </c>
      <c r="K78" t="str">
        <v>Black</v>
      </c>
      <c r="L78" t="str">
        <v>None reported</v>
      </c>
      <c r="M78">
        <v>0</v>
      </c>
      <c r="N78" t="str">
        <v>Yes</v>
      </c>
      <c r="O78" t="str">
        <v>$78,900</v>
      </c>
      <c r="P78">
        <v>67854</v>
      </c>
      <c r="Q78">
        <v>78900</v>
      </c>
      <c r="R78">
        <v>401</v>
      </c>
      <c r="S78">
        <v>2.5</v>
      </c>
      <c r="T78">
        <v>0</v>
      </c>
    </row>
    <row r="79" spans="1:20" x14ac:dyDescent="0.25">
      <c r="A79" t="str">
        <v>Audi</v>
      </c>
      <c r="B79" t="str">
        <v>RS 5 4.2</v>
      </c>
      <c r="C79">
        <v>2013</v>
      </c>
      <c r="D79">
        <v>122253.5131</v>
      </c>
      <c r="E79">
        <v>75965</v>
      </c>
      <c r="F79" t="str">
        <v>75,965 mi.</v>
      </c>
      <c r="G79" t="str">
        <v>Gasoline</v>
      </c>
      <c r="H79" t="str">
        <v>450.0HP 4.2L 8 Cylinder Engine Gasoline Fuel</v>
      </c>
      <c r="I79" t="str">
        <v>7-Speed A/T</v>
      </c>
      <c r="J79" t="str">
        <v>White</v>
      </c>
      <c r="K79" t="str">
        <v>Black</v>
      </c>
      <c r="L79" t="str">
        <v>At least 1 accident or damage reported</v>
      </c>
      <c r="M79">
        <v>1</v>
      </c>
      <c r="N79" t="str">
        <v>Yes</v>
      </c>
      <c r="O79" t="str">
        <v>$35,999</v>
      </c>
      <c r="P79">
        <v>30959.14</v>
      </c>
      <c r="Q79">
        <v>35999</v>
      </c>
      <c r="R79">
        <v>450</v>
      </c>
      <c r="S79">
        <v>4.2</v>
      </c>
      <c r="T79">
        <v>0</v>
      </c>
    </row>
    <row r="80" spans="1:20" x14ac:dyDescent="0.25">
      <c r="A80" t="str">
        <v>Audi</v>
      </c>
      <c r="B80" t="str">
        <v>S5 4.2 Premium Plus</v>
      </c>
      <c r="C80">
        <v>2011</v>
      </c>
      <c r="D80">
        <v>252465.21249999999</v>
      </c>
      <c r="E80">
        <v>156875</v>
      </c>
      <c r="F80" t="str">
        <v>156,875 mi.</v>
      </c>
      <c r="G80" t="str">
        <v>Gasoline</v>
      </c>
      <c r="H80" t="str">
        <v>354.0HP 4.2L 8 Cylinder Engine Gasoline Fuel</v>
      </c>
      <c r="I80" t="str">
        <v>6-Speed M/T</v>
      </c>
      <c r="J80" t="str">
        <v>Black</v>
      </c>
      <c r="K80" t="str">
        <v>Red</v>
      </c>
      <c r="L80" t="str">
        <v>At least 1 accident or damage reported</v>
      </c>
      <c r="M80">
        <v>1</v>
      </c>
      <c r="N80" t="str">
        <v>Yes</v>
      </c>
      <c r="O80" t="str">
        <v>$9,900</v>
      </c>
      <c r="P80">
        <v>8514</v>
      </c>
      <c r="Q80">
        <v>9900</v>
      </c>
      <c r="R80">
        <v>354</v>
      </c>
      <c r="S80">
        <v>4.2</v>
      </c>
      <c r="T80">
        <v>0</v>
      </c>
    </row>
    <row r="81" spans="1:20" x14ac:dyDescent="0.25">
      <c r="A81" t="str">
        <v>Audi</v>
      </c>
      <c r="B81" t="str">
        <v>A5 2.0T Premium</v>
      </c>
      <c r="C81">
        <v>2018</v>
      </c>
      <c r="D81">
        <v>85295.02</v>
      </c>
      <c r="E81">
        <v>53000</v>
      </c>
      <c r="F81" t="str">
        <v>53,000 mi.</v>
      </c>
      <c r="G81" t="str">
        <v>Gasoline</v>
      </c>
      <c r="H81" t="str">
        <v>252.0HP 2.0L 4 Cylinder Engine Gasoline Fuel</v>
      </c>
      <c r="I81" t="str">
        <v>A/T</v>
      </c>
      <c r="J81" t="str">
        <v>White</v>
      </c>
      <c r="K81" t="str">
        <v>Brown</v>
      </c>
      <c r="L81" t="str">
        <v>At least 1 accident or damage reported</v>
      </c>
      <c r="M81">
        <v>1</v>
      </c>
      <c r="N81" t="str">
        <v>Yes</v>
      </c>
      <c r="O81" t="str">
        <v>$28,000</v>
      </c>
      <c r="P81">
        <v>24080</v>
      </c>
      <c r="Q81">
        <v>28000</v>
      </c>
      <c r="R81">
        <v>252</v>
      </c>
      <c r="S81">
        <v>2</v>
      </c>
      <c r="T81">
        <v>0</v>
      </c>
    </row>
    <row r="82" spans="1:20" x14ac:dyDescent="0.25">
      <c r="A82" t="str">
        <v>Audi</v>
      </c>
      <c r="B82" t="str">
        <v>A6 3.2 quattro</v>
      </c>
      <c r="C82">
        <v>2008</v>
      </c>
      <c r="D82">
        <v>325086.68</v>
      </c>
      <c r="E82">
        <v>202000</v>
      </c>
      <c r="F82" t="str">
        <v>202,000 mi.</v>
      </c>
      <c r="G82" t="str">
        <v>Gasoline</v>
      </c>
      <c r="H82" t="str">
        <v>255.0HP 3.2L V6 Cylinder Engine Gasoline Fuel</v>
      </c>
      <c r="I82" t="str">
        <v>A/T</v>
      </c>
      <c r="J82" t="str">
        <v>Blue</v>
      </c>
      <c r="K82" t="str">
        <v>Gray</v>
      </c>
      <c r="L82" t="str">
        <v>At least 1 accident or damage reported</v>
      </c>
      <c r="M82">
        <v>1</v>
      </c>
      <c r="N82" t="str">
        <v>Yes</v>
      </c>
      <c r="O82" t="str">
        <v>$5,700</v>
      </c>
      <c r="P82">
        <v>4902</v>
      </c>
      <c r="Q82">
        <v>5700</v>
      </c>
      <c r="R82">
        <v>255</v>
      </c>
      <c r="S82">
        <v>3.2</v>
      </c>
      <c r="T82">
        <v>0</v>
      </c>
    </row>
    <row r="83" spans="1:20" x14ac:dyDescent="0.25">
      <c r="A83" t="str">
        <v>Audi</v>
      </c>
      <c r="B83" t="str">
        <v>RS 7 4.0T</v>
      </c>
      <c r="C83">
        <v>2022</v>
      </c>
      <c r="D83">
        <v>6598.2939999999999</v>
      </c>
      <c r="E83">
        <v>4100</v>
      </c>
      <c r="F83" t="str">
        <v>4,100 mi.</v>
      </c>
      <c r="G83" t="str">
        <v>Hybrid</v>
      </c>
      <c r="H83" t="str">
        <v>591.0HP 4.0L 8 Cylinder Engine Gasoline/Mild Electric Hybrid</v>
      </c>
      <c r="I83" t="str">
        <v>8-Speed A/T</v>
      </c>
      <c r="J83" t="str">
        <v>Blue</v>
      </c>
      <c r="K83" t="str">
        <v>Black</v>
      </c>
      <c r="L83" t="str">
        <v>None reported</v>
      </c>
      <c r="M83">
        <v>0</v>
      </c>
      <c r="N83" t="str">
        <v>Yes</v>
      </c>
      <c r="O83" t="str">
        <v>$162,500</v>
      </c>
      <c r="P83">
        <v>139750</v>
      </c>
      <c r="Q83">
        <v>162500</v>
      </c>
      <c r="R83">
        <v>591</v>
      </c>
      <c r="S83">
        <v>4</v>
      </c>
      <c r="T83">
        <v>0</v>
      </c>
    </row>
    <row r="84" spans="1:20" x14ac:dyDescent="0.25">
      <c r="A84" t="str">
        <v>Audi</v>
      </c>
      <c r="B84" t="str">
        <v>S5 3.0T Premium Plus</v>
      </c>
      <c r="C84">
        <v>2014</v>
      </c>
      <c r="D84">
        <v>109274.186</v>
      </c>
      <c r="E84">
        <v>67900</v>
      </c>
      <c r="F84" t="str">
        <v>67,900 mi.</v>
      </c>
      <c r="G84" t="str">
        <v>Gasoline</v>
      </c>
      <c r="H84" t="str">
        <v>333.0HP 3.0L V6 Cylinder Engine Gasoline Fuel</v>
      </c>
      <c r="I84" t="str">
        <v>6-Speed M/T</v>
      </c>
      <c r="J84" t="str">
        <v>Silver</v>
      </c>
      <c r="K84" t="str">
        <v>Black</v>
      </c>
      <c r="L84">
        <v>0</v>
      </c>
      <c r="M84">
        <v>0</v>
      </c>
      <c r="N84">
        <v>0</v>
      </c>
      <c r="O84" t="str">
        <v>$25,990</v>
      </c>
      <c r="P84">
        <v>22351.4</v>
      </c>
      <c r="Q84">
        <v>25990</v>
      </c>
      <c r="R84">
        <v>333</v>
      </c>
      <c r="S84">
        <v>3</v>
      </c>
      <c r="T84">
        <v>0</v>
      </c>
    </row>
    <row r="85" spans="1:20" x14ac:dyDescent="0.25">
      <c r="A85" t="str">
        <v>Audi</v>
      </c>
      <c r="B85" t="str">
        <v>S4 4.2 quattro</v>
      </c>
      <c r="C85">
        <v>2004</v>
      </c>
      <c r="D85">
        <v>119139.4402</v>
      </c>
      <c r="E85">
        <v>74030</v>
      </c>
      <c r="F85" t="str">
        <v>74,030 mi.</v>
      </c>
      <c r="G85" t="str">
        <v>Gasoline</v>
      </c>
      <c r="H85" t="str">
        <v>340.0HP 4.2L 8 Cylinder Engine Gasoline Fuel</v>
      </c>
      <c r="I85" t="str">
        <v>6-Speed M/T</v>
      </c>
      <c r="J85" t="str">
        <v>Silver</v>
      </c>
      <c r="K85" t="str">
        <v>Gray</v>
      </c>
      <c r="L85" t="str">
        <v>None reported</v>
      </c>
      <c r="M85">
        <v>0</v>
      </c>
      <c r="N85" t="str">
        <v>Yes</v>
      </c>
      <c r="O85" t="str">
        <v>$16,000</v>
      </c>
      <c r="P85">
        <v>13760</v>
      </c>
      <c r="Q85">
        <v>16000</v>
      </c>
      <c r="R85">
        <v>340</v>
      </c>
      <c r="S85">
        <v>4.2</v>
      </c>
      <c r="T85">
        <v>0</v>
      </c>
    </row>
    <row r="86" spans="1:20" x14ac:dyDescent="0.25">
      <c r="A86" t="str">
        <v>Audi</v>
      </c>
      <c r="B86" t="str">
        <v>A5 2.0T Premium Plus</v>
      </c>
      <c r="C86">
        <v>2012</v>
      </c>
      <c r="D86">
        <v>123919.18</v>
      </c>
      <c r="E86">
        <v>77000</v>
      </c>
      <c r="F86" t="str">
        <v>77,000 mi.</v>
      </c>
      <c r="G86" t="str">
        <v>Gasoline</v>
      </c>
      <c r="H86" t="str">
        <v>211.0HP 2.0L 4 Cylinder Engine Gasoline Fuel</v>
      </c>
      <c r="I86" t="str">
        <v>8-Speed A/T</v>
      </c>
      <c r="J86" t="str">
        <v>White</v>
      </c>
      <c r="K86" t="str">
        <v>Black</v>
      </c>
      <c r="L86" t="str">
        <v>None reported</v>
      </c>
      <c r="M86">
        <v>0</v>
      </c>
      <c r="N86" t="str">
        <v>Yes</v>
      </c>
      <c r="O86" t="str">
        <v>$13,800</v>
      </c>
      <c r="P86">
        <v>11868</v>
      </c>
      <c r="Q86">
        <v>13800</v>
      </c>
      <c r="R86">
        <v>211</v>
      </c>
      <c r="S86">
        <v>2</v>
      </c>
      <c r="T86">
        <v>0</v>
      </c>
    </row>
    <row r="87" spans="1:20" x14ac:dyDescent="0.25">
      <c r="A87" t="str">
        <v>Audi</v>
      </c>
      <c r="B87" t="str">
        <v>A5 2.0T Premium</v>
      </c>
      <c r="C87">
        <v>2018</v>
      </c>
      <c r="D87">
        <v>107882.1069</v>
      </c>
      <c r="E87">
        <v>67035</v>
      </c>
      <c r="F87" t="str">
        <v>67,035 mi.</v>
      </c>
      <c r="G87" t="str">
        <v>Gasoline</v>
      </c>
      <c r="H87" t="str">
        <v>252.0HP 2.0L 4 Cylinder Engine Gasoline Fuel</v>
      </c>
      <c r="I87" t="str">
        <v>Transmission w/Dual Shift Mode</v>
      </c>
      <c r="J87" t="str">
        <v>Pink</v>
      </c>
      <c r="K87" t="str">
        <v>Brown</v>
      </c>
      <c r="L87" t="str">
        <v>At least 1 accident or damage reported</v>
      </c>
      <c r="M87">
        <v>1</v>
      </c>
      <c r="N87" t="str">
        <v>Yes</v>
      </c>
      <c r="O87" t="str">
        <v>$31,500</v>
      </c>
      <c r="P87">
        <v>27090</v>
      </c>
      <c r="Q87">
        <v>31500</v>
      </c>
      <c r="R87">
        <v>252</v>
      </c>
      <c r="S87">
        <v>2</v>
      </c>
      <c r="T87">
        <v>0</v>
      </c>
    </row>
    <row r="88" spans="1:20" x14ac:dyDescent="0.25">
      <c r="A88" t="str">
        <v>Audi</v>
      </c>
      <c r="B88" t="str">
        <v>S5 3.0 Premium Plus</v>
      </c>
      <c r="C88">
        <v>2012</v>
      </c>
      <c r="D88">
        <v>98893.942999999999</v>
      </c>
      <c r="E88">
        <v>61450</v>
      </c>
      <c r="F88" t="str">
        <v>61,450 mi.</v>
      </c>
      <c r="G88" t="str">
        <v>Gasoline</v>
      </c>
      <c r="H88" t="str">
        <v>333.0HP 3.0L V6 Cylinder Engine Gasoline Fuel</v>
      </c>
      <c r="I88" t="str">
        <v>7-Speed A/T</v>
      </c>
      <c r="J88" t="str">
        <v>White</v>
      </c>
      <c r="K88" t="str">
        <v>Gray</v>
      </c>
      <c r="L88" t="str">
        <v>None reported</v>
      </c>
      <c r="M88">
        <v>0</v>
      </c>
      <c r="N88" t="str">
        <v>Yes</v>
      </c>
      <c r="O88" t="str">
        <v>$19,500</v>
      </c>
      <c r="P88">
        <v>16770</v>
      </c>
      <c r="Q88">
        <v>19500</v>
      </c>
      <c r="R88">
        <v>333</v>
      </c>
      <c r="S88">
        <v>3</v>
      </c>
      <c r="T88">
        <v>0</v>
      </c>
    </row>
    <row r="89" spans="1:20" x14ac:dyDescent="0.25">
      <c r="A89" t="str">
        <v>Audi</v>
      </c>
      <c r="B89" t="str">
        <v>Q7 Premium Plus</v>
      </c>
      <c r="C89">
        <v>2023</v>
      </c>
      <c r="D89">
        <v>17060.61334</v>
      </c>
      <c r="E89">
        <v>10601</v>
      </c>
      <c r="F89" t="str">
        <v>10,601 mi.</v>
      </c>
      <c r="G89" t="str">
        <v>Hybrid</v>
      </c>
      <c r="H89" t="str">
        <v>3.0 Liter TFSI</v>
      </c>
      <c r="I89" t="str">
        <v>Automatic</v>
      </c>
      <c r="J89" t="str">
        <v>Mythos Black</v>
      </c>
      <c r="K89" t="str">
        <v>Black</v>
      </c>
      <c r="L89" t="str">
        <v>None reported</v>
      </c>
      <c r="M89">
        <v>0</v>
      </c>
      <c r="N89">
        <v>0</v>
      </c>
      <c r="O89" t="str">
        <v>$61,998</v>
      </c>
      <c r="P89">
        <v>53318.28</v>
      </c>
      <c r="Q89">
        <v>61998</v>
      </c>
      <c r="R89" t="e">
        <v>#VALUE!</v>
      </c>
      <c r="S89">
        <v>3</v>
      </c>
      <c r="T89">
        <v>0</v>
      </c>
    </row>
    <row r="90" spans="1:20" x14ac:dyDescent="0.25">
      <c r="A90" t="str">
        <v>Audi</v>
      </c>
      <c r="B90" t="str">
        <v>A5 2.0T Premium</v>
      </c>
      <c r="C90">
        <v>2013</v>
      </c>
      <c r="D90">
        <v>178636.74</v>
      </c>
      <c r="E90">
        <v>111000</v>
      </c>
      <c r="F90" t="str">
        <v>111,000 mi.</v>
      </c>
      <c r="G90" t="str">
        <v>Gasoline</v>
      </c>
      <c r="H90" t="str">
        <v>211.0HP 2.0L 4 Cylinder Engine Gasoline Fuel</v>
      </c>
      <c r="I90" t="str">
        <v>Transmission w/Dual Shift Mode</v>
      </c>
      <c r="J90" t="str">
        <v>Blue</v>
      </c>
      <c r="K90" t="str">
        <v>Beige</v>
      </c>
      <c r="L90" t="str">
        <v>None reported</v>
      </c>
      <c r="M90">
        <v>0</v>
      </c>
      <c r="N90" t="str">
        <v>Yes</v>
      </c>
      <c r="O90" t="str">
        <v>$11,500</v>
      </c>
      <c r="P90">
        <v>9890</v>
      </c>
      <c r="Q90">
        <v>11500</v>
      </c>
      <c r="R90">
        <v>211</v>
      </c>
      <c r="S90">
        <v>2</v>
      </c>
      <c r="T90">
        <v>0</v>
      </c>
    </row>
    <row r="91" spans="1:20" x14ac:dyDescent="0.25">
      <c r="A91" t="str">
        <v>Audi</v>
      </c>
      <c r="B91" t="str">
        <v>TT 2.0T Premium</v>
      </c>
      <c r="C91">
        <v>2012</v>
      </c>
      <c r="D91">
        <v>103881.28766</v>
      </c>
      <c r="E91">
        <v>64549</v>
      </c>
      <c r="F91" t="str">
        <v>64,549 mi.</v>
      </c>
      <c r="G91" t="str">
        <v>Gasoline</v>
      </c>
      <c r="H91" t="str">
        <v>211.0HP 2.0L 4 Cylinder Engine Gasoline Fuel</v>
      </c>
      <c r="I91" t="str">
        <v>Transmission w/Dual Shift Mode</v>
      </c>
      <c r="J91" t="str">
        <v>Silver</v>
      </c>
      <c r="K91" t="str">
        <v>Black</v>
      </c>
      <c r="L91" t="str">
        <v>None reported</v>
      </c>
      <c r="M91">
        <v>0</v>
      </c>
      <c r="N91" t="str">
        <v>Yes</v>
      </c>
      <c r="O91" t="str">
        <v>$17,000</v>
      </c>
      <c r="P91">
        <v>14620</v>
      </c>
      <c r="Q91">
        <v>17000</v>
      </c>
      <c r="R91">
        <v>211</v>
      </c>
      <c r="S91">
        <v>2</v>
      </c>
      <c r="T91">
        <v>0</v>
      </c>
    </row>
    <row r="92" spans="1:20" x14ac:dyDescent="0.25">
      <c r="A92" t="str">
        <v>Audi</v>
      </c>
      <c r="B92" t="str">
        <v>S4 3.0T Premium</v>
      </c>
      <c r="C92">
        <v>2019</v>
      </c>
      <c r="D92">
        <v>19312.079999999998</v>
      </c>
      <c r="E92">
        <v>12000</v>
      </c>
      <c r="F92" t="str">
        <v>12,000 mi.</v>
      </c>
      <c r="G92" t="str">
        <v>Gasoline</v>
      </c>
      <c r="H92" t="str">
        <v>349.0HP 3.0L V6 Cylinder Engine Gasoline Fuel</v>
      </c>
      <c r="I92" t="str">
        <v>A/T</v>
      </c>
      <c r="J92" t="str">
        <v>Black</v>
      </c>
      <c r="K92" t="str">
        <v>Black</v>
      </c>
      <c r="L92" t="str">
        <v>None reported</v>
      </c>
      <c r="M92">
        <v>0</v>
      </c>
      <c r="N92" t="str">
        <v>Yes</v>
      </c>
      <c r="O92" t="str">
        <v>$48,000</v>
      </c>
      <c r="P92">
        <v>41280</v>
      </c>
      <c r="Q92">
        <v>48000</v>
      </c>
      <c r="R92">
        <v>349</v>
      </c>
      <c r="S92">
        <v>3</v>
      </c>
      <c r="T92">
        <v>0</v>
      </c>
    </row>
    <row r="93" spans="1:20" x14ac:dyDescent="0.25">
      <c r="A93" t="str">
        <v>Audi</v>
      </c>
      <c r="B93" t="str">
        <v>TTS 2.0T Premium Plus</v>
      </c>
      <c r="C93">
        <v>2011</v>
      </c>
      <c r="D93">
        <v>112170.99799999999</v>
      </c>
      <c r="E93">
        <v>69700</v>
      </c>
      <c r="F93" t="str">
        <v>69,700 mi.</v>
      </c>
      <c r="G93" t="str">
        <v>Gasoline</v>
      </c>
      <c r="H93" t="str">
        <v>265.0HP 2.0L 4 Cylinder Engine Gasoline Fuel</v>
      </c>
      <c r="I93" t="str">
        <v>6-Speed A/T</v>
      </c>
      <c r="J93" t="str">
        <v>Orange</v>
      </c>
      <c r="K93" t="str">
        <v>â€“</v>
      </c>
      <c r="L93" t="str">
        <v>At least 1 accident or damage reported</v>
      </c>
      <c r="M93">
        <v>1</v>
      </c>
      <c r="N93" t="str">
        <v>Yes</v>
      </c>
      <c r="O93" t="str">
        <v>$23,000</v>
      </c>
      <c r="P93">
        <v>19780</v>
      </c>
      <c r="Q93">
        <v>23000</v>
      </c>
      <c r="R93">
        <v>265</v>
      </c>
      <c r="S93">
        <v>2</v>
      </c>
      <c r="T93">
        <v>0</v>
      </c>
    </row>
    <row r="94" spans="1:20" x14ac:dyDescent="0.25">
      <c r="A94" t="str">
        <v>Audi</v>
      </c>
      <c r="B94" t="str">
        <v>Q4 e-tron Sportback Premium</v>
      </c>
      <c r="C94">
        <v>2023</v>
      </c>
      <c r="D94">
        <v>1860.3970400000001</v>
      </c>
      <c r="E94">
        <v>1156</v>
      </c>
      <c r="F94" t="str">
        <v>1,156 mi.</v>
      </c>
      <c r="G94">
        <v>0</v>
      </c>
      <c r="H94" t="str">
        <v>295.0HP Electric Motor Electric Fuel System</v>
      </c>
      <c r="I94" t="str">
        <v>A/T</v>
      </c>
      <c r="J94" t="str">
        <v>Blue</v>
      </c>
      <c r="K94" t="str">
        <v>Black</v>
      </c>
      <c r="L94" t="str">
        <v>None reported</v>
      </c>
      <c r="M94">
        <v>0</v>
      </c>
      <c r="N94" t="str">
        <v>Yes</v>
      </c>
      <c r="O94" t="str">
        <v>$54,900</v>
      </c>
      <c r="P94">
        <v>47214</v>
      </c>
      <c r="Q94">
        <v>54900</v>
      </c>
      <c r="R94">
        <v>295</v>
      </c>
      <c r="S94" t="e">
        <v>#VALUE!</v>
      </c>
      <c r="T94">
        <v>0</v>
      </c>
    </row>
    <row r="95" spans="1:20" x14ac:dyDescent="0.25">
      <c r="A95" t="str">
        <v>Audi</v>
      </c>
      <c r="B95" t="str">
        <v>SQ5 3.0T Premium</v>
      </c>
      <c r="C95">
        <v>2020</v>
      </c>
      <c r="D95">
        <v>35135.11088</v>
      </c>
      <c r="E95">
        <v>21832</v>
      </c>
      <c r="F95" t="str">
        <v>21,832 mi.</v>
      </c>
      <c r="G95" t="str">
        <v>Gasoline</v>
      </c>
      <c r="H95" t="str">
        <v>349.0HP 3.0L V6 Cylinder Engine Gasoline Fuel</v>
      </c>
      <c r="I95" t="str">
        <v>8-Speed A/T</v>
      </c>
      <c r="J95" t="str">
        <v>Blue</v>
      </c>
      <c r="K95" t="str">
        <v>Black</v>
      </c>
      <c r="L95" t="str">
        <v>None reported</v>
      </c>
      <c r="M95">
        <v>0</v>
      </c>
      <c r="N95" t="str">
        <v>Yes</v>
      </c>
      <c r="O95" t="str">
        <v>$42,000</v>
      </c>
      <c r="P95">
        <v>36120</v>
      </c>
      <c r="Q95">
        <v>42000</v>
      </c>
      <c r="R95">
        <v>349</v>
      </c>
      <c r="S95">
        <v>3</v>
      </c>
      <c r="T95">
        <v>0</v>
      </c>
    </row>
    <row r="96" spans="1:20" x14ac:dyDescent="0.25">
      <c r="A96" t="str">
        <v>Audi</v>
      </c>
      <c r="B96" t="str">
        <v>Q5 2.0T Premium</v>
      </c>
      <c r="C96">
        <v>2012</v>
      </c>
      <c r="D96">
        <v>191511.46</v>
      </c>
      <c r="E96">
        <v>119000</v>
      </c>
      <c r="F96" t="str">
        <v>119,000 mi.</v>
      </c>
      <c r="G96" t="str">
        <v>Gasoline</v>
      </c>
      <c r="H96" t="str">
        <v>211.0HP 2.0L 4 Cylinder Engine Gasoline Fuel</v>
      </c>
      <c r="I96" t="str">
        <v>A/T</v>
      </c>
      <c r="J96" t="str">
        <v>Gray</v>
      </c>
      <c r="K96" t="str">
        <v>â€“</v>
      </c>
      <c r="L96" t="str">
        <v>None reported</v>
      </c>
      <c r="M96">
        <v>0</v>
      </c>
      <c r="N96" t="str">
        <v>Yes</v>
      </c>
      <c r="O96" t="str">
        <v>$12,000</v>
      </c>
      <c r="P96">
        <v>10320</v>
      </c>
      <c r="Q96">
        <v>12000</v>
      </c>
      <c r="R96">
        <v>211</v>
      </c>
      <c r="S96">
        <v>2</v>
      </c>
      <c r="T96">
        <v>0</v>
      </c>
    </row>
    <row r="97" spans="1:20" x14ac:dyDescent="0.25">
      <c r="A97" t="str">
        <v>Audi</v>
      </c>
      <c r="B97" t="str">
        <v>A6 3.0T Prestige</v>
      </c>
      <c r="C97">
        <v>2015</v>
      </c>
      <c r="D97">
        <v>173808.72</v>
      </c>
      <c r="E97">
        <v>108000</v>
      </c>
      <c r="F97" t="str">
        <v>108,000 mi.</v>
      </c>
      <c r="G97" t="str">
        <v>Gasoline</v>
      </c>
      <c r="H97" t="str">
        <v>310.0HP 3.0L V6 Cylinder Engine Gasoline Fuel</v>
      </c>
      <c r="I97" t="str">
        <v>Transmission w/Dual Shift Mode</v>
      </c>
      <c r="J97" t="str">
        <v>Black</v>
      </c>
      <c r="K97" t="str">
        <v>Brown</v>
      </c>
      <c r="L97" t="str">
        <v>None reported</v>
      </c>
      <c r="M97">
        <v>0</v>
      </c>
      <c r="N97" t="str">
        <v>Yes</v>
      </c>
      <c r="O97" t="str">
        <v>$19,998</v>
      </c>
      <c r="P97">
        <v>17198.28</v>
      </c>
      <c r="Q97">
        <v>19998</v>
      </c>
      <c r="R97">
        <v>310</v>
      </c>
      <c r="S97">
        <v>3</v>
      </c>
      <c r="T97">
        <v>0</v>
      </c>
    </row>
    <row r="98" spans="1:20" x14ac:dyDescent="0.25">
      <c r="A98" t="str">
        <v>Audi</v>
      </c>
      <c r="B98" t="str">
        <v>RS 7 4.0T Prestige</v>
      </c>
      <c r="C98">
        <v>2014</v>
      </c>
      <c r="D98">
        <v>106457.841</v>
      </c>
      <c r="E98">
        <v>66150</v>
      </c>
      <c r="F98" t="str">
        <v>66,150 mi.</v>
      </c>
      <c r="G98" t="str">
        <v>Gasoline</v>
      </c>
      <c r="H98" t="str">
        <v>560.0HP 4.0L 8 Cylinder Engine Gasoline Fuel</v>
      </c>
      <c r="I98" t="str">
        <v>8-Speed A/T</v>
      </c>
      <c r="J98" t="str">
        <v>White</v>
      </c>
      <c r="K98" t="str">
        <v>Black</v>
      </c>
      <c r="L98" t="str">
        <v>At least 1 accident or damage reported</v>
      </c>
      <c r="M98">
        <v>1</v>
      </c>
      <c r="N98" t="str">
        <v>Yes</v>
      </c>
      <c r="O98" t="str">
        <v>$47,995</v>
      </c>
      <c r="P98">
        <v>41275.699999999997</v>
      </c>
      <c r="Q98">
        <v>47995</v>
      </c>
      <c r="R98">
        <v>560</v>
      </c>
      <c r="S98">
        <v>4</v>
      </c>
      <c r="T98">
        <v>0</v>
      </c>
    </row>
    <row r="99" spans="1:20" x14ac:dyDescent="0.25">
      <c r="A99" t="str">
        <v>Audi</v>
      </c>
      <c r="B99" t="str">
        <v>S5 3.0T Premium</v>
      </c>
      <c r="C99">
        <v>2021</v>
      </c>
      <c r="D99">
        <v>29129.054</v>
      </c>
      <c r="E99">
        <v>18100</v>
      </c>
      <c r="F99" t="str">
        <v>18,100 mi.</v>
      </c>
      <c r="G99" t="str">
        <v>Gasoline</v>
      </c>
      <c r="H99" t="str">
        <v>349.0HP 3.0L V6 Cylinder Engine Gasoline Fuel</v>
      </c>
      <c r="I99" t="str">
        <v>8-Speed A/T</v>
      </c>
      <c r="J99" t="str">
        <v>Gray</v>
      </c>
      <c r="K99" t="str">
        <v>Gray</v>
      </c>
      <c r="L99" t="str">
        <v>None reported</v>
      </c>
      <c r="M99">
        <v>0</v>
      </c>
      <c r="N99" t="str">
        <v>Yes</v>
      </c>
      <c r="O99" t="str">
        <v>$51,800</v>
      </c>
      <c r="P99">
        <v>44548</v>
      </c>
      <c r="Q99">
        <v>51800</v>
      </c>
      <c r="R99">
        <v>349</v>
      </c>
      <c r="S99">
        <v>3</v>
      </c>
      <c r="T99">
        <v>0</v>
      </c>
    </row>
    <row r="100" spans="1:20" x14ac:dyDescent="0.25">
      <c r="A100" t="str">
        <v>Audi</v>
      </c>
      <c r="B100" t="str">
        <v>S5 3.0T Prestige</v>
      </c>
      <c r="C100">
        <v>2021</v>
      </c>
      <c r="D100">
        <v>21832.30644</v>
      </c>
      <c r="E100">
        <v>13566</v>
      </c>
      <c r="F100" t="str">
        <v>13,566 mi.</v>
      </c>
      <c r="G100" t="str">
        <v>Gasoline</v>
      </c>
      <c r="H100" t="str">
        <v>3.0L</v>
      </c>
      <c r="I100" t="str">
        <v>1-Speed Automatic</v>
      </c>
      <c r="J100" t="str">
        <v>Daytona Gray Pearl Effect</v>
      </c>
      <c r="K100" t="str">
        <v>Magma Red</v>
      </c>
      <c r="L100" t="str">
        <v>None reported</v>
      </c>
      <c r="M100">
        <v>0</v>
      </c>
      <c r="N100">
        <v>0</v>
      </c>
      <c r="O100" t="str">
        <v>$57,900</v>
      </c>
      <c r="P100">
        <v>49794</v>
      </c>
      <c r="Q100">
        <v>57900</v>
      </c>
      <c r="R100" t="e">
        <v>#VALUE!</v>
      </c>
      <c r="S100" t="e">
        <v>#VALUE!</v>
      </c>
      <c r="T100">
        <v>0</v>
      </c>
    </row>
    <row r="101" spans="1:20" x14ac:dyDescent="0.25">
      <c r="A101" t="str">
        <v>Audi</v>
      </c>
      <c r="B101" t="str">
        <v>Q7 Premium Plus</v>
      </c>
      <c r="C101">
        <v>2022</v>
      </c>
      <c r="D101">
        <v>36351.771919999999</v>
      </c>
      <c r="E101">
        <v>22588</v>
      </c>
      <c r="F101" t="str">
        <v>22,588 mi.</v>
      </c>
      <c r="G101" t="str">
        <v>Hybrid</v>
      </c>
      <c r="H101" t="str">
        <v>3.0 Liter TFSI</v>
      </c>
      <c r="I101" t="str">
        <v>Automatic</v>
      </c>
      <c r="J101" t="str">
        <v>Navarra Blue</v>
      </c>
      <c r="K101" t="str">
        <v>Saiga Beige</v>
      </c>
      <c r="L101" t="str">
        <v>None reported</v>
      </c>
      <c r="M101">
        <v>0</v>
      </c>
      <c r="N101">
        <v>0</v>
      </c>
      <c r="O101" t="str">
        <v>$52,598</v>
      </c>
      <c r="P101">
        <v>45234.28</v>
      </c>
      <c r="Q101">
        <v>52598</v>
      </c>
      <c r="R101" t="e">
        <v>#VALUE!</v>
      </c>
      <c r="S101">
        <v>3</v>
      </c>
      <c r="T101">
        <v>0</v>
      </c>
    </row>
    <row r="102" spans="1:20" x14ac:dyDescent="0.25">
      <c r="A102" t="str">
        <v>Audi</v>
      </c>
      <c r="B102" t="str">
        <v>S3 2.0T Premium Plus</v>
      </c>
      <c r="C102">
        <v>2015</v>
      </c>
      <c r="D102">
        <v>125728.07816</v>
      </c>
      <c r="E102">
        <v>78124</v>
      </c>
      <c r="F102" t="str">
        <v>78,124 mi.</v>
      </c>
      <c r="G102" t="str">
        <v>Gasoline</v>
      </c>
      <c r="H102" t="str">
        <v>292.0HP 2.0L 4 Cylinder Engine Gasoline Fuel</v>
      </c>
      <c r="I102" t="str">
        <v>6-Speed A/T</v>
      </c>
      <c r="J102" t="str">
        <v>Blue</v>
      </c>
      <c r="K102" t="str">
        <v>Black</v>
      </c>
      <c r="L102" t="str">
        <v>None reported</v>
      </c>
      <c r="M102">
        <v>0</v>
      </c>
      <c r="N102" t="str">
        <v>Yes</v>
      </c>
      <c r="O102" t="str">
        <v>$21,500</v>
      </c>
      <c r="P102">
        <v>18490</v>
      </c>
      <c r="Q102">
        <v>21500</v>
      </c>
      <c r="R102">
        <v>292</v>
      </c>
      <c r="S102">
        <v>2</v>
      </c>
      <c r="T102">
        <v>0</v>
      </c>
    </row>
    <row r="103" spans="1:20" x14ac:dyDescent="0.25">
      <c r="A103" t="str">
        <v>Audi</v>
      </c>
      <c r="B103" t="str">
        <v>RS 4 4.2 quattro L</v>
      </c>
      <c r="C103">
        <v>2008</v>
      </c>
      <c r="D103">
        <v>235768.31</v>
      </c>
      <c r="E103">
        <v>146500</v>
      </c>
      <c r="F103" t="str">
        <v>146,500 mi.</v>
      </c>
      <c r="G103" t="str">
        <v>Gasoline</v>
      </c>
      <c r="H103" t="str">
        <v>420.0HP 4.2L 8 Cylinder Engine Gasoline Fuel</v>
      </c>
      <c r="I103" t="str">
        <v>6-Speed M/T</v>
      </c>
      <c r="J103" t="str">
        <v>Red</v>
      </c>
      <c r="K103" t="str">
        <v>Black</v>
      </c>
      <c r="L103" t="str">
        <v>At least 1 accident or damage reported</v>
      </c>
      <c r="M103">
        <v>1</v>
      </c>
      <c r="N103" t="str">
        <v>Yes</v>
      </c>
      <c r="O103" t="str">
        <v>$30,000</v>
      </c>
      <c r="P103">
        <v>25800</v>
      </c>
      <c r="Q103">
        <v>30000</v>
      </c>
      <c r="R103">
        <v>420</v>
      </c>
      <c r="S103">
        <v>4.2</v>
      </c>
      <c r="T103">
        <v>0</v>
      </c>
    </row>
    <row r="104" spans="1:20" x14ac:dyDescent="0.25">
      <c r="A104" t="str">
        <v>Audi</v>
      </c>
      <c r="B104" t="str">
        <v>A4 2.0T Premium Plus</v>
      </c>
      <c r="C104">
        <v>2015</v>
      </c>
      <c r="D104">
        <v>117481.81999999999</v>
      </c>
      <c r="E104">
        <v>73000</v>
      </c>
      <c r="F104" t="str">
        <v>73,000 mi.</v>
      </c>
      <c r="G104" t="str">
        <v>E85 Flex Fuel</v>
      </c>
      <c r="H104" t="str">
        <v>220.0HP 2.0L 4 Cylinder Engine Flex Fuel Capability</v>
      </c>
      <c r="I104" t="str">
        <v>A/T</v>
      </c>
      <c r="J104" t="str">
        <v>Black</v>
      </c>
      <c r="K104" t="str">
        <v>Black</v>
      </c>
      <c r="L104" t="str">
        <v>At least 1 accident or damage reported</v>
      </c>
      <c r="M104">
        <v>1</v>
      </c>
      <c r="N104" t="str">
        <v>Yes</v>
      </c>
      <c r="O104" t="str">
        <v>$17,200</v>
      </c>
      <c r="P104">
        <v>14792</v>
      </c>
      <c r="Q104">
        <v>17200</v>
      </c>
      <c r="R104">
        <v>220</v>
      </c>
      <c r="S104">
        <v>2</v>
      </c>
      <c r="T104">
        <v>0</v>
      </c>
    </row>
    <row r="105" spans="1:20" x14ac:dyDescent="0.25">
      <c r="A105" t="str">
        <v>Audi</v>
      </c>
      <c r="B105" t="str">
        <v>A4 3.2 Premium Plus quattro</v>
      </c>
      <c r="C105">
        <v>2009</v>
      </c>
      <c r="D105">
        <v>246229.02</v>
      </c>
      <c r="E105">
        <v>153000</v>
      </c>
      <c r="F105" t="str">
        <v>153,000 mi.</v>
      </c>
      <c r="G105" t="str">
        <v>Gasoline</v>
      </c>
      <c r="H105" t="str">
        <v>265.0HP 3.2L V6 Cylinder Engine Gasoline Fuel</v>
      </c>
      <c r="I105" t="str">
        <v>6-Speed A/T</v>
      </c>
      <c r="J105" t="str">
        <v>Gray</v>
      </c>
      <c r="K105" t="str">
        <v>Beige</v>
      </c>
      <c r="L105" t="str">
        <v>None reported</v>
      </c>
      <c r="M105">
        <v>0</v>
      </c>
      <c r="N105" t="str">
        <v>Yes</v>
      </c>
      <c r="O105" t="str">
        <v>$8,700</v>
      </c>
      <c r="P105">
        <v>7482</v>
      </c>
      <c r="Q105">
        <v>8700</v>
      </c>
      <c r="R105">
        <v>265</v>
      </c>
      <c r="S105">
        <v>3.2</v>
      </c>
      <c r="T105">
        <v>0</v>
      </c>
    </row>
    <row r="106" spans="1:20" x14ac:dyDescent="0.25">
      <c r="A106" t="str">
        <v>Audi</v>
      </c>
      <c r="B106" t="str">
        <v>Q8 3.0T Prestige</v>
      </c>
      <c r="C106">
        <v>2019</v>
      </c>
      <c r="D106">
        <v>88352.766000000003</v>
      </c>
      <c r="E106">
        <v>54900</v>
      </c>
      <c r="F106" t="str">
        <v>54,900 mi.</v>
      </c>
      <c r="G106" t="str">
        <v>Hybrid</v>
      </c>
      <c r="H106" t="str">
        <v>335.0HP 3.0L V6 Cylinder Engine Gasoline/Mild Electric Hybrid</v>
      </c>
      <c r="I106" t="str">
        <v>A/T</v>
      </c>
      <c r="J106" t="str">
        <v>Gold</v>
      </c>
      <c r="K106" t="str">
        <v>Black</v>
      </c>
      <c r="L106" t="str">
        <v>At least 1 accident or damage reported</v>
      </c>
      <c r="M106">
        <v>1</v>
      </c>
      <c r="N106" t="str">
        <v>Yes</v>
      </c>
      <c r="O106" t="str">
        <v>$48,500</v>
      </c>
      <c r="P106">
        <v>41710</v>
      </c>
      <c r="Q106">
        <v>48500</v>
      </c>
      <c r="R106">
        <v>335</v>
      </c>
      <c r="S106">
        <v>3</v>
      </c>
      <c r="T106">
        <v>0</v>
      </c>
    </row>
    <row r="107" spans="1:20" x14ac:dyDescent="0.25">
      <c r="A107" t="str">
        <v>Audi</v>
      </c>
      <c r="B107" t="str">
        <v>S5 3.0T Prestige</v>
      </c>
      <c r="C107">
        <v>2022</v>
      </c>
      <c r="D107">
        <v>23720.062259999999</v>
      </c>
      <c r="E107">
        <v>14739</v>
      </c>
      <c r="F107" t="str">
        <v>14,739 mi.</v>
      </c>
      <c r="G107" t="str">
        <v>Gasoline</v>
      </c>
      <c r="H107" t="str">
        <v>3.0L</v>
      </c>
      <c r="I107" t="str">
        <v>1-Speed Automatic</v>
      </c>
      <c r="J107" t="str">
        <v>Daytona Gray Pearl Effect</v>
      </c>
      <c r="K107" t="str">
        <v>Black</v>
      </c>
      <c r="L107" t="str">
        <v>None reported</v>
      </c>
      <c r="M107">
        <v>0</v>
      </c>
      <c r="N107">
        <v>0</v>
      </c>
      <c r="O107" t="str">
        <v>$61,900</v>
      </c>
      <c r="P107">
        <v>53234</v>
      </c>
      <c r="Q107">
        <v>61900</v>
      </c>
      <c r="R107" t="e">
        <v>#VALUE!</v>
      </c>
      <c r="S107" t="e">
        <v>#VALUE!</v>
      </c>
      <c r="T107">
        <v>0</v>
      </c>
    </row>
    <row r="108" spans="1:20" x14ac:dyDescent="0.25">
      <c r="A108" t="str">
        <v>Audi</v>
      </c>
      <c r="B108" t="str">
        <v>A6 55 Premium Plus</v>
      </c>
      <c r="C108">
        <v>2023</v>
      </c>
      <c r="D108">
        <v>10591.06654</v>
      </c>
      <c r="E108">
        <v>6581</v>
      </c>
      <c r="F108" t="str">
        <v>6,581 mi.</v>
      </c>
      <c r="G108" t="str">
        <v>Gasoline</v>
      </c>
      <c r="H108" t="str">
        <v>3L V-6 gasoline direct injection, DOHC, variable valve control,</v>
      </c>
      <c r="I108" t="str">
        <v>Automatic, 7-Spd S tronic Dual-Clutch</v>
      </c>
      <c r="J108" t="str">
        <v>Chronos Gray Metallic</v>
      </c>
      <c r="K108" t="str">
        <v>Black</v>
      </c>
      <c r="L108" t="str">
        <v>None reported</v>
      </c>
      <c r="M108">
        <v>0</v>
      </c>
      <c r="N108">
        <v>0</v>
      </c>
      <c r="O108" t="str">
        <v>$59,900</v>
      </c>
      <c r="P108">
        <v>51514</v>
      </c>
      <c r="Q108">
        <v>59900</v>
      </c>
      <c r="R108" t="e">
        <v>#VALUE!</v>
      </c>
      <c r="S108" t="e">
        <v>#VALUE!</v>
      </c>
      <c r="T108">
        <v>0</v>
      </c>
    </row>
    <row r="109" spans="1:20" x14ac:dyDescent="0.25">
      <c r="A109" t="str">
        <v>Audi</v>
      </c>
      <c r="B109" t="str">
        <v>A5 2.0T Premium</v>
      </c>
      <c r="C109">
        <v>2012</v>
      </c>
      <c r="D109">
        <v>220918.92981999999</v>
      </c>
      <c r="E109">
        <v>137273</v>
      </c>
      <c r="F109" t="str">
        <v>137,273 mi.</v>
      </c>
      <c r="G109" t="str">
        <v>Gasoline</v>
      </c>
      <c r="H109" t="str">
        <v>211.0HP 2.0L 4 Cylinder Engine Gasoline Fuel</v>
      </c>
      <c r="I109" t="str">
        <v>A/T</v>
      </c>
      <c r="J109" t="str">
        <v>White</v>
      </c>
      <c r="K109" t="str">
        <v>Beige</v>
      </c>
      <c r="L109" t="str">
        <v>None reported</v>
      </c>
      <c r="M109">
        <v>0</v>
      </c>
      <c r="N109" t="str">
        <v>Yes</v>
      </c>
      <c r="O109" t="str">
        <v>$11,000</v>
      </c>
      <c r="P109">
        <v>9460</v>
      </c>
      <c r="Q109">
        <v>11000</v>
      </c>
      <c r="R109">
        <v>211</v>
      </c>
      <c r="S109">
        <v>2</v>
      </c>
      <c r="T109">
        <v>0</v>
      </c>
    </row>
    <row r="110" spans="1:20" x14ac:dyDescent="0.25">
      <c r="A110" t="str">
        <v>Audi</v>
      </c>
      <c r="B110" t="str">
        <v>A6 2.0T Premium Plus</v>
      </c>
      <c r="C110">
        <v>2016</v>
      </c>
      <c r="D110">
        <v>102028.93732</v>
      </c>
      <c r="E110">
        <v>63398</v>
      </c>
      <c r="F110" t="str">
        <v>63,398 mi.</v>
      </c>
      <c r="G110" t="str">
        <v>Gasoline</v>
      </c>
      <c r="H110" t="str">
        <v>252.0HP 2.0L 4 Cylinder Engine Gasoline Fuel</v>
      </c>
      <c r="I110" t="str">
        <v>A/T</v>
      </c>
      <c r="J110" t="str">
        <v>White</v>
      </c>
      <c r="K110" t="str">
        <v>Gray</v>
      </c>
      <c r="L110" t="str">
        <v>At least 1 accident or damage reported</v>
      </c>
      <c r="M110">
        <v>1</v>
      </c>
      <c r="N110" t="str">
        <v>Yes</v>
      </c>
      <c r="O110" t="str">
        <v>$19,500</v>
      </c>
      <c r="P110">
        <v>16770</v>
      </c>
      <c r="Q110">
        <v>19500</v>
      </c>
      <c r="R110">
        <v>252</v>
      </c>
      <c r="S110">
        <v>2</v>
      </c>
      <c r="T110">
        <v>0</v>
      </c>
    </row>
    <row r="111" spans="1:20" x14ac:dyDescent="0.25">
      <c r="A111" t="str">
        <v>Audi</v>
      </c>
      <c r="B111" t="str">
        <v>A4 2.0T Premium</v>
      </c>
      <c r="C111">
        <v>2011</v>
      </c>
      <c r="D111">
        <v>146157.04011999999</v>
      </c>
      <c r="E111">
        <v>90818</v>
      </c>
      <c r="F111" t="str">
        <v>90,818 mi.</v>
      </c>
      <c r="G111" t="str">
        <v>Gasoline</v>
      </c>
      <c r="H111" t="str">
        <v>211.0HP 2.0L 4 Cylinder Engine Gasoline Fuel</v>
      </c>
      <c r="I111" t="str">
        <v>A/T</v>
      </c>
      <c r="J111" t="str">
        <v>White</v>
      </c>
      <c r="K111" t="str">
        <v>Black</v>
      </c>
      <c r="L111" t="str">
        <v>At least 1 accident or damage reported</v>
      </c>
      <c r="M111">
        <v>1</v>
      </c>
      <c r="N111" t="str">
        <v>Yes</v>
      </c>
      <c r="O111" t="str">
        <v>$8,300</v>
      </c>
      <c r="P111">
        <v>7138</v>
      </c>
      <c r="Q111">
        <v>8300</v>
      </c>
      <c r="R111">
        <v>211</v>
      </c>
      <c r="S111">
        <v>2</v>
      </c>
      <c r="T111">
        <v>0</v>
      </c>
    </row>
    <row r="112" spans="1:20" x14ac:dyDescent="0.25">
      <c r="A112" t="str">
        <v>Audi</v>
      </c>
      <c r="B112" t="str">
        <v>R8 5.2 quattro Spyder</v>
      </c>
      <c r="C112">
        <v>2011</v>
      </c>
      <c r="D112">
        <v>120700.5</v>
      </c>
      <c r="E112">
        <v>75000</v>
      </c>
      <c r="F112" t="str">
        <v>75,000 mi.</v>
      </c>
      <c r="G112" t="str">
        <v>Gasoline</v>
      </c>
      <c r="H112" t="str">
        <v>525.0HP 5.2L 10 Cylinder Engine Gasoline Fuel</v>
      </c>
      <c r="I112" t="str">
        <v>Transmission w/Dual Shift Mode</v>
      </c>
      <c r="J112" t="str">
        <v>White</v>
      </c>
      <c r="K112" t="str">
        <v>Brown</v>
      </c>
      <c r="L112" t="str">
        <v>At least 1 accident or damage reported</v>
      </c>
      <c r="M112">
        <v>1</v>
      </c>
      <c r="N112" t="str">
        <v>Yes</v>
      </c>
      <c r="O112" t="str">
        <v>$74,000</v>
      </c>
      <c r="P112">
        <v>63640</v>
      </c>
      <c r="Q112">
        <v>74000</v>
      </c>
      <c r="R112">
        <v>525</v>
      </c>
      <c r="S112">
        <v>5.2</v>
      </c>
      <c r="T112">
        <v>0</v>
      </c>
    </row>
    <row r="113" spans="1:20" x14ac:dyDescent="0.25">
      <c r="A113" t="str">
        <v>Audi</v>
      </c>
      <c r="B113" t="str">
        <v>A4 2.0T Titanium Premium</v>
      </c>
      <c r="C113">
        <v>2019</v>
      </c>
      <c r="D113">
        <v>11748.182000000001</v>
      </c>
      <c r="E113">
        <v>7300</v>
      </c>
      <c r="F113" t="str">
        <v>7,300 mi.</v>
      </c>
      <c r="G113" t="str">
        <v>Gasoline</v>
      </c>
      <c r="H113" t="str">
        <v>188.0HP 2.0L 4 Cylinder Engine Gasoline Fuel</v>
      </c>
      <c r="I113" t="str">
        <v>7-Speed A/T</v>
      </c>
      <c r="J113" t="str">
        <v>White</v>
      </c>
      <c r="K113" t="str">
        <v>Gray</v>
      </c>
      <c r="L113" t="str">
        <v>None reported</v>
      </c>
      <c r="M113">
        <v>0</v>
      </c>
      <c r="N113" t="str">
        <v>Yes</v>
      </c>
      <c r="O113" t="str">
        <v>$27,900</v>
      </c>
      <c r="P113">
        <v>23994</v>
      </c>
      <c r="Q113">
        <v>27900</v>
      </c>
      <c r="R113">
        <v>188</v>
      </c>
      <c r="S113">
        <v>2</v>
      </c>
      <c r="T113">
        <v>0</v>
      </c>
    </row>
    <row r="114" spans="1:20" x14ac:dyDescent="0.25">
      <c r="A114" t="str">
        <v>Audi</v>
      </c>
      <c r="B114" t="str">
        <v>S4 Base</v>
      </c>
      <c r="C114">
        <v>2007</v>
      </c>
      <c r="D114">
        <v>149668.62</v>
      </c>
      <c r="E114">
        <v>93000</v>
      </c>
      <c r="F114" t="str">
        <v>93,000 mi.</v>
      </c>
      <c r="G114" t="str">
        <v>Gasoline</v>
      </c>
      <c r="H114" t="str">
        <v>340.0HP 4.2L 8 Cylinder Engine Gasoline Fuel</v>
      </c>
      <c r="I114" t="str">
        <v>6-Speed M/T</v>
      </c>
      <c r="J114" t="str">
        <v>Black</v>
      </c>
      <c r="K114" t="str">
        <v>Black</v>
      </c>
      <c r="L114" t="str">
        <v>At least 1 accident or damage reported</v>
      </c>
      <c r="M114">
        <v>1</v>
      </c>
      <c r="N114" t="str">
        <v>Yes</v>
      </c>
      <c r="O114" t="str">
        <v>$10,995</v>
      </c>
      <c r="P114">
        <v>9455.7000000000007</v>
      </c>
      <c r="Q114">
        <v>10995</v>
      </c>
      <c r="R114">
        <v>340</v>
      </c>
      <c r="S114">
        <v>4.2</v>
      </c>
      <c r="T114">
        <v>0</v>
      </c>
    </row>
    <row r="115" spans="1:20" x14ac:dyDescent="0.25">
      <c r="A115" t="str">
        <v>Audi</v>
      </c>
      <c r="B115" t="str">
        <v>S4 3.0T Premium Plus</v>
      </c>
      <c r="C115">
        <v>2020</v>
      </c>
      <c r="D115">
        <v>38339.306819999998</v>
      </c>
      <c r="E115">
        <v>23823</v>
      </c>
      <c r="F115" t="str">
        <v>23,823 mi.</v>
      </c>
      <c r="G115" t="str">
        <v>Gasoline</v>
      </c>
      <c r="H115" t="str">
        <v>3.0L V6 24V GDI DOHC Turbo</v>
      </c>
      <c r="I115" t="str">
        <v>8-Speed Automatic</v>
      </c>
      <c r="J115" t="str">
        <v>Tango Red Metallic</v>
      </c>
      <c r="K115" t="str">
        <v>Black</v>
      </c>
      <c r="L115" t="str">
        <v>None reported</v>
      </c>
      <c r="M115">
        <v>0</v>
      </c>
      <c r="N115" t="str">
        <v>Yes</v>
      </c>
      <c r="O115" t="str">
        <v>$49,995</v>
      </c>
      <c r="P115">
        <v>42995.7</v>
      </c>
      <c r="Q115">
        <v>49995</v>
      </c>
      <c r="R115" t="e">
        <v>#VALUE!</v>
      </c>
      <c r="S115" t="e">
        <v>#VALUE!</v>
      </c>
      <c r="T115">
        <v>0</v>
      </c>
    </row>
    <row r="116" spans="1:20" x14ac:dyDescent="0.25">
      <c r="A116" t="str">
        <v>Audi</v>
      </c>
      <c r="B116" t="str">
        <v>Q5 3.0 TDI Premium Plus</v>
      </c>
      <c r="C116">
        <v>2014</v>
      </c>
      <c r="D116">
        <v>89421.367759999994</v>
      </c>
      <c r="E116">
        <v>55564</v>
      </c>
      <c r="F116" t="str">
        <v>55,564 mi.</v>
      </c>
      <c r="G116" t="str">
        <v>Diesel</v>
      </c>
      <c r="H116" t="str">
        <v>240.0HP 3.0L V6 Cylinder Engine Diesel Fuel</v>
      </c>
      <c r="I116" t="str">
        <v>8-Speed A/T</v>
      </c>
      <c r="J116" t="str">
        <v>Black</v>
      </c>
      <c r="K116" t="str">
        <v>Black</v>
      </c>
      <c r="L116" t="str">
        <v>At least 1 accident or damage reported</v>
      </c>
      <c r="M116">
        <v>1</v>
      </c>
      <c r="N116" t="str">
        <v>Yes</v>
      </c>
      <c r="O116" t="str">
        <v>$22,500</v>
      </c>
      <c r="P116">
        <v>19350</v>
      </c>
      <c r="Q116">
        <v>22500</v>
      </c>
      <c r="R116">
        <v>240</v>
      </c>
      <c r="S116">
        <v>3</v>
      </c>
      <c r="T116">
        <v>0</v>
      </c>
    </row>
    <row r="117" spans="1:20" x14ac:dyDescent="0.25">
      <c r="A117" t="str">
        <v>Audi</v>
      </c>
      <c r="B117" t="str">
        <v>Q5 S line Premium</v>
      </c>
      <c r="C117">
        <v>2022</v>
      </c>
      <c r="D117">
        <v>16286.5208</v>
      </c>
      <c r="E117">
        <v>10120</v>
      </c>
      <c r="F117" t="str">
        <v>10,120 mi.</v>
      </c>
      <c r="G117" t="str">
        <v>Hybrid</v>
      </c>
      <c r="H117" t="str">
        <v>2.0 Liter TFSI</v>
      </c>
      <c r="I117" t="str">
        <v>Automatic</v>
      </c>
      <c r="J117" t="str">
        <v>Navarre Blue</v>
      </c>
      <c r="K117" t="str">
        <v>Gray</v>
      </c>
      <c r="L117" t="str">
        <v>None reported</v>
      </c>
      <c r="M117">
        <v>0</v>
      </c>
      <c r="N117">
        <v>0</v>
      </c>
      <c r="O117" t="str">
        <v>$39,998</v>
      </c>
      <c r="P117">
        <v>34398.28</v>
      </c>
      <c r="Q117">
        <v>39998</v>
      </c>
      <c r="R117" t="e">
        <v>#VALUE!</v>
      </c>
      <c r="S117">
        <v>2</v>
      </c>
      <c r="T117">
        <v>0</v>
      </c>
    </row>
    <row r="118" spans="1:20" x14ac:dyDescent="0.25">
      <c r="A118" t="str">
        <v>Audi</v>
      </c>
      <c r="B118" t="str">
        <v>Q7 3.0T Premium Plus</v>
      </c>
      <c r="C118">
        <v>2014</v>
      </c>
      <c r="D118">
        <v>154935.98981999999</v>
      </c>
      <c r="E118">
        <v>96273</v>
      </c>
      <c r="F118" t="str">
        <v>96,273 mi.</v>
      </c>
      <c r="G118" t="str">
        <v>Gasoline</v>
      </c>
      <c r="H118" t="str">
        <v>280.0HP 3.0L V6 Cylinder Engine Gasoline Fuel</v>
      </c>
      <c r="I118" t="str">
        <v>8-Speed A/T</v>
      </c>
      <c r="J118" t="str">
        <v>Silver</v>
      </c>
      <c r="K118" t="str">
        <v>Black</v>
      </c>
      <c r="L118" t="str">
        <v>At least 1 accident or damage reported</v>
      </c>
      <c r="M118">
        <v>1</v>
      </c>
      <c r="N118" t="str">
        <v>Yes</v>
      </c>
      <c r="O118" t="str">
        <v>$15,495</v>
      </c>
      <c r="P118">
        <v>13325.699999999999</v>
      </c>
      <c r="Q118">
        <v>15495</v>
      </c>
      <c r="R118">
        <v>280</v>
      </c>
      <c r="S118">
        <v>3</v>
      </c>
      <c r="T118">
        <v>0</v>
      </c>
    </row>
    <row r="119" spans="1:20" x14ac:dyDescent="0.25">
      <c r="A119" t="str">
        <v>Audi</v>
      </c>
      <c r="B119" t="str">
        <v>R8 4.2 quattro Spyder</v>
      </c>
      <c r="C119">
        <v>2011</v>
      </c>
      <c r="D119">
        <v>56845.107479999999</v>
      </c>
      <c r="E119">
        <v>35322</v>
      </c>
      <c r="F119" t="str">
        <v>35,322 mi.</v>
      </c>
      <c r="G119" t="str">
        <v>Gasoline</v>
      </c>
      <c r="H119" t="str">
        <v>4.2L V8 32V GDI DOHC</v>
      </c>
      <c r="I119" t="str">
        <v>6-Speed Manual</v>
      </c>
      <c r="J119" t="str">
        <v>Phantom Black Pearl Effect / Black Roof</v>
      </c>
      <c r="K119" t="str">
        <v>Red</v>
      </c>
      <c r="L119" t="str">
        <v>None reported</v>
      </c>
      <c r="M119">
        <v>0</v>
      </c>
      <c r="N119">
        <v>0</v>
      </c>
      <c r="O119" t="str">
        <v>$94,900</v>
      </c>
      <c r="P119">
        <v>81614</v>
      </c>
      <c r="Q119">
        <v>94900</v>
      </c>
      <c r="R119" t="e">
        <v>#VALUE!</v>
      </c>
      <c r="S119" t="e">
        <v>#VALUE!</v>
      </c>
      <c r="T119">
        <v>0</v>
      </c>
    </row>
    <row r="120" spans="1:20" x14ac:dyDescent="0.25">
      <c r="A120" t="str">
        <v>Audi</v>
      </c>
      <c r="B120" t="str">
        <v>A6 3.0T Premium Plus</v>
      </c>
      <c r="C120">
        <v>2016</v>
      </c>
      <c r="D120">
        <v>114713.7552</v>
      </c>
      <c r="E120">
        <v>71280</v>
      </c>
      <c r="F120" t="str">
        <v>71,280 mi.</v>
      </c>
      <c r="G120" t="str">
        <v>Gasoline</v>
      </c>
      <c r="H120" t="str">
        <v>333.0HP 3.0L V6 Cylinder Engine Gasoline Fuel</v>
      </c>
      <c r="I120" t="str">
        <v>A/T</v>
      </c>
      <c r="J120" t="str">
        <v>Silver</v>
      </c>
      <c r="K120" t="str">
        <v>Black</v>
      </c>
      <c r="L120" t="str">
        <v>None reported</v>
      </c>
      <c r="M120">
        <v>0</v>
      </c>
      <c r="N120" t="str">
        <v>Yes</v>
      </c>
      <c r="O120" t="str">
        <v>$22,000</v>
      </c>
      <c r="P120">
        <v>18920</v>
      </c>
      <c r="Q120">
        <v>22000</v>
      </c>
      <c r="R120">
        <v>333</v>
      </c>
      <c r="S120">
        <v>3</v>
      </c>
      <c r="T120">
        <v>0</v>
      </c>
    </row>
    <row r="121" spans="1:20" x14ac:dyDescent="0.25">
      <c r="A121" t="str">
        <v>Audi</v>
      </c>
      <c r="B121" t="str">
        <v>RS 5 2.9T</v>
      </c>
      <c r="C121">
        <v>2022</v>
      </c>
      <c r="D121">
        <v>15494.72552</v>
      </c>
      <c r="E121">
        <v>9628</v>
      </c>
      <c r="F121" t="str">
        <v>9,628 mi.</v>
      </c>
      <c r="G121" t="str">
        <v>Gasoline</v>
      </c>
      <c r="H121" t="str">
        <v>444.0HP 2.9L V6 Cylinder Engine Gasoline Fuel</v>
      </c>
      <c r="I121" t="str">
        <v>8-Speed A/T</v>
      </c>
      <c r="J121" t="str">
        <v>White</v>
      </c>
      <c r="K121" t="str">
        <v>Black</v>
      </c>
      <c r="L121" t="str">
        <v>None reported</v>
      </c>
      <c r="M121">
        <v>0</v>
      </c>
      <c r="N121" t="str">
        <v>Yes</v>
      </c>
      <c r="O121" t="str">
        <v>$78,500</v>
      </c>
      <c r="P121">
        <v>67510</v>
      </c>
      <c r="Q121">
        <v>78500</v>
      </c>
      <c r="R121">
        <v>444</v>
      </c>
      <c r="S121">
        <v>2.9</v>
      </c>
      <c r="T121">
        <v>0</v>
      </c>
    </row>
    <row r="122" spans="1:20" x14ac:dyDescent="0.25">
      <c r="A122" t="str">
        <v>Audi</v>
      </c>
      <c r="B122" t="str">
        <v>R8 5.2 V10</v>
      </c>
      <c r="C122">
        <v>2021</v>
      </c>
      <c r="D122">
        <v>10294.947980000001</v>
      </c>
      <c r="E122">
        <v>6397</v>
      </c>
      <c r="F122" t="str">
        <v>6,397 mi.</v>
      </c>
      <c r="G122" t="str">
        <v>Gasoline</v>
      </c>
      <c r="H122" t="str">
        <v>5.2L V10 40V PDI DOHC</v>
      </c>
      <c r="I122" t="str">
        <v>7-Speed Automatic with Auto-Shift</v>
      </c>
      <c r="J122" t="str">
        <v>Kemora Gray Metallic</v>
      </c>
      <c r="K122" t="str">
        <v>Black / Express Red</v>
      </c>
      <c r="L122" t="str">
        <v>None reported</v>
      </c>
      <c r="M122">
        <v>0</v>
      </c>
      <c r="N122">
        <v>0</v>
      </c>
      <c r="O122" t="str">
        <v>$172,900</v>
      </c>
      <c r="P122">
        <v>148694</v>
      </c>
      <c r="Q122">
        <v>172900</v>
      </c>
      <c r="R122" t="e">
        <v>#VALUE!</v>
      </c>
      <c r="S122" t="e">
        <v>#VALUE!</v>
      </c>
      <c r="T122">
        <v>0</v>
      </c>
    </row>
    <row r="123" spans="1:20" x14ac:dyDescent="0.25">
      <c r="A123" t="str">
        <v>Audi</v>
      </c>
      <c r="B123" t="str">
        <v>SQ5 3.0T Premium Plus</v>
      </c>
      <c r="C123">
        <v>2019</v>
      </c>
      <c r="D123">
        <v>35888.281999999999</v>
      </c>
      <c r="E123">
        <v>22300</v>
      </c>
      <c r="F123" t="str">
        <v>22,300 mi.</v>
      </c>
      <c r="G123" t="str">
        <v>Gasoline</v>
      </c>
      <c r="H123" t="str">
        <v>349.0HP 3.0L V6 Cylinder Engine Gasoline Fuel</v>
      </c>
      <c r="I123" t="str">
        <v>8-Speed A/T</v>
      </c>
      <c r="J123" t="str">
        <v>Blue</v>
      </c>
      <c r="K123" t="str">
        <v>Gray</v>
      </c>
      <c r="L123" t="str">
        <v>None reported</v>
      </c>
      <c r="M123">
        <v>0</v>
      </c>
      <c r="N123" t="str">
        <v>Yes</v>
      </c>
      <c r="O123" t="str">
        <v>$38,999</v>
      </c>
      <c r="P123">
        <v>33539.14</v>
      </c>
      <c r="Q123">
        <v>38999</v>
      </c>
      <c r="R123">
        <v>349</v>
      </c>
      <c r="S123">
        <v>3</v>
      </c>
      <c r="T123">
        <v>0</v>
      </c>
    </row>
    <row r="124" spans="1:20" x14ac:dyDescent="0.25">
      <c r="A124" t="str">
        <v>Audi</v>
      </c>
      <c r="B124" t="str">
        <v>Q8 55 Premium Plus</v>
      </c>
      <c r="C124">
        <v>2021</v>
      </c>
      <c r="D124">
        <v>48280.2</v>
      </c>
      <c r="E124">
        <v>30000</v>
      </c>
      <c r="F124" t="str">
        <v>30,000 mi.</v>
      </c>
      <c r="G124" t="str">
        <v>Hybrid</v>
      </c>
      <c r="H124" t="str">
        <v>335.0HP 3.0L V6 Cylinder Engine Gasoline/Mild Electric Hybrid</v>
      </c>
      <c r="I124" t="str">
        <v>8-Speed A/T</v>
      </c>
      <c r="J124" t="str">
        <v>Black</v>
      </c>
      <c r="K124" t="str">
        <v>Black</v>
      </c>
      <c r="L124" t="str">
        <v>None reported</v>
      </c>
      <c r="M124">
        <v>0</v>
      </c>
      <c r="N124" t="str">
        <v>Yes</v>
      </c>
      <c r="O124" t="str">
        <v>$62,000</v>
      </c>
      <c r="P124">
        <v>53320</v>
      </c>
      <c r="Q124">
        <v>62000</v>
      </c>
      <c r="R124">
        <v>335</v>
      </c>
      <c r="S124">
        <v>3</v>
      </c>
      <c r="T124">
        <v>0</v>
      </c>
    </row>
    <row r="125" spans="1:20" x14ac:dyDescent="0.25">
      <c r="A125" t="str">
        <v>Audi</v>
      </c>
      <c r="B125" t="str">
        <v>S4 3.0T Premium Plus</v>
      </c>
      <c r="C125">
        <v>2013</v>
      </c>
      <c r="D125">
        <v>147861.33118000001</v>
      </c>
      <c r="E125">
        <v>91877</v>
      </c>
      <c r="F125" t="str">
        <v>91,877 mi.</v>
      </c>
      <c r="G125" t="str">
        <v>Gasoline</v>
      </c>
      <c r="H125" t="str">
        <v>333.0HP 3.0L V6 Cylinder Engine Gasoline Fuel</v>
      </c>
      <c r="I125" t="str">
        <v>A/T</v>
      </c>
      <c r="J125" t="str">
        <v>Black</v>
      </c>
      <c r="K125" t="str">
        <v>Red</v>
      </c>
      <c r="L125" t="str">
        <v>At least 1 accident or damage reported</v>
      </c>
      <c r="M125">
        <v>1</v>
      </c>
      <c r="N125" t="str">
        <v>Yes</v>
      </c>
      <c r="O125" t="str">
        <v>$24,000</v>
      </c>
      <c r="P125">
        <v>20640</v>
      </c>
      <c r="Q125">
        <v>24000</v>
      </c>
      <c r="R125">
        <v>333</v>
      </c>
      <c r="S125">
        <v>3</v>
      </c>
      <c r="T125">
        <v>0</v>
      </c>
    </row>
    <row r="126" spans="1:20" x14ac:dyDescent="0.25">
      <c r="A126" t="str">
        <v>Audi</v>
      </c>
      <c r="B126" t="str">
        <v>Q8 55 Premium</v>
      </c>
      <c r="C126">
        <v>2020</v>
      </c>
      <c r="D126">
        <v>55200.362000000001</v>
      </c>
      <c r="E126">
        <v>34300</v>
      </c>
      <c r="F126" t="str">
        <v>34,300 mi.</v>
      </c>
      <c r="G126" t="str">
        <v>Hybrid</v>
      </c>
      <c r="H126" t="str">
        <v>335.0HP 3.0L V6 Cylinder Engine Gasoline/Mild Electric Hybrid</v>
      </c>
      <c r="I126" t="str">
        <v>8-Speed A/T</v>
      </c>
      <c r="J126" t="str">
        <v>Gray</v>
      </c>
      <c r="K126" t="str">
        <v>Brown</v>
      </c>
      <c r="L126" t="str">
        <v>None reported</v>
      </c>
      <c r="M126">
        <v>0</v>
      </c>
      <c r="N126" t="str">
        <v>Yes</v>
      </c>
      <c r="O126" t="str">
        <v>$52,500</v>
      </c>
      <c r="P126">
        <v>45150</v>
      </c>
      <c r="Q126">
        <v>52500</v>
      </c>
      <c r="R126">
        <v>335</v>
      </c>
      <c r="S126">
        <v>3</v>
      </c>
      <c r="T126">
        <v>0</v>
      </c>
    </row>
    <row r="127" spans="1:20" x14ac:dyDescent="0.25">
      <c r="A127" t="str">
        <v>Audi</v>
      </c>
      <c r="B127" t="str">
        <v>RS 7 4.0T Performance Prestige</v>
      </c>
      <c r="C127">
        <v>2017</v>
      </c>
      <c r="D127">
        <v>106618.77499999999</v>
      </c>
      <c r="E127">
        <v>66250</v>
      </c>
      <c r="F127" t="str">
        <v>66,250 mi.</v>
      </c>
      <c r="G127" t="str">
        <v>Gasoline</v>
      </c>
      <c r="H127" t="str">
        <v>605.0HP 4.0L 8 Cylinder Engine Gasoline Fuel</v>
      </c>
      <c r="I127" t="str">
        <v>8-Speed A/T</v>
      </c>
      <c r="J127" t="str">
        <v>Gray</v>
      </c>
      <c r="K127" t="str">
        <v>Gray</v>
      </c>
      <c r="L127" t="str">
        <v>At least 1 accident or damage reported</v>
      </c>
      <c r="M127">
        <v>1</v>
      </c>
      <c r="N127" t="str">
        <v>Yes</v>
      </c>
      <c r="O127" t="str">
        <v>$59,200</v>
      </c>
      <c r="P127">
        <v>50912</v>
      </c>
      <c r="Q127">
        <v>59200</v>
      </c>
      <c r="R127">
        <v>605</v>
      </c>
      <c r="S127">
        <v>4</v>
      </c>
      <c r="T127">
        <v>0</v>
      </c>
    </row>
    <row r="128" spans="1:20" x14ac:dyDescent="0.25">
      <c r="A128" t="str">
        <v>Audi</v>
      </c>
      <c r="B128" t="str">
        <v>A7 3.0T Prestige</v>
      </c>
      <c r="C128">
        <v>2013</v>
      </c>
      <c r="D128">
        <v>140118.79644000001</v>
      </c>
      <c r="E128">
        <v>87066</v>
      </c>
      <c r="F128" t="str">
        <v>87,066 mi.</v>
      </c>
      <c r="G128" t="str">
        <v>Gasoline</v>
      </c>
      <c r="H128" t="str">
        <v>310.0HP 3.0L V6 Cylinder Engine Gasoline Fuel</v>
      </c>
      <c r="I128" t="str">
        <v>8-Speed A/T</v>
      </c>
      <c r="J128" t="str">
        <v>Silver</v>
      </c>
      <c r="K128" t="str">
        <v>Black</v>
      </c>
      <c r="L128" t="str">
        <v>None reported</v>
      </c>
      <c r="M128">
        <v>0</v>
      </c>
      <c r="N128" t="str">
        <v>Yes</v>
      </c>
      <c r="O128" t="str">
        <v>$20,999</v>
      </c>
      <c r="P128">
        <v>18059.14</v>
      </c>
      <c r="Q128">
        <v>20999</v>
      </c>
      <c r="R128">
        <v>310</v>
      </c>
      <c r="S128">
        <v>3</v>
      </c>
      <c r="T128">
        <v>0</v>
      </c>
    </row>
    <row r="129" spans="1:20" x14ac:dyDescent="0.25">
      <c r="A129" t="str">
        <v>Audi</v>
      </c>
      <c r="B129" t="str">
        <v>Q8 3.0T Prestige</v>
      </c>
      <c r="C129">
        <v>2019</v>
      </c>
      <c r="D129">
        <v>61734.282399999996</v>
      </c>
      <c r="E129">
        <v>38360</v>
      </c>
      <c r="F129" t="str">
        <v>38,360 mi.</v>
      </c>
      <c r="G129" t="str">
        <v>Gasoline</v>
      </c>
      <c r="H129" t="str">
        <v>3.0L V6 24V GDI DOHC Turbo</v>
      </c>
      <c r="I129" t="str">
        <v>8-Speed Automatic</v>
      </c>
      <c r="J129" t="str">
        <v>Orca Black Metallic</v>
      </c>
      <c r="K129" t="str">
        <v>Black</v>
      </c>
      <c r="L129" t="str">
        <v>None reported</v>
      </c>
      <c r="M129">
        <v>0</v>
      </c>
      <c r="N129">
        <v>0</v>
      </c>
      <c r="O129" t="str">
        <v>$49,936</v>
      </c>
      <c r="P129">
        <v>42944.959999999999</v>
      </c>
      <c r="Q129">
        <v>49936</v>
      </c>
      <c r="R129" t="e">
        <v>#VALUE!</v>
      </c>
      <c r="S129" t="e">
        <v>#VALUE!</v>
      </c>
      <c r="T129">
        <v>0</v>
      </c>
    </row>
    <row r="130" spans="1:20" x14ac:dyDescent="0.25">
      <c r="A130" t="str">
        <v>Audi</v>
      </c>
      <c r="B130" t="str">
        <v>Q5 S line Premium Plus</v>
      </c>
      <c r="C130">
        <v>2023</v>
      </c>
      <c r="D130">
        <v>9144.2698799999998</v>
      </c>
      <c r="E130">
        <v>5682</v>
      </c>
      <c r="F130" t="str">
        <v>5,682 mi.</v>
      </c>
      <c r="G130" t="str">
        <v>Hybrid</v>
      </c>
      <c r="H130" t="str">
        <v>2.0 Liter TFSI</v>
      </c>
      <c r="I130" t="str">
        <v>Automatic</v>
      </c>
      <c r="J130" t="str">
        <v>Chronos Gray</v>
      </c>
      <c r="K130" t="str">
        <v>Gray</v>
      </c>
      <c r="L130" t="str">
        <v>None reported</v>
      </c>
      <c r="M130">
        <v>0</v>
      </c>
      <c r="N130">
        <v>0</v>
      </c>
      <c r="O130" t="str">
        <v>$48,698</v>
      </c>
      <c r="P130">
        <v>41880.28</v>
      </c>
      <c r="Q130">
        <v>48698</v>
      </c>
      <c r="R130" t="e">
        <v>#VALUE!</v>
      </c>
      <c r="S130">
        <v>2</v>
      </c>
      <c r="T130">
        <v>0</v>
      </c>
    </row>
    <row r="131" spans="1:20" x14ac:dyDescent="0.25">
      <c r="A131" t="str">
        <v>Audi</v>
      </c>
      <c r="B131" t="str">
        <v>Q7 3.0T Prestige</v>
      </c>
      <c r="C131">
        <v>2018</v>
      </c>
      <c r="D131">
        <v>113897.81982</v>
      </c>
      <c r="E131">
        <v>70773</v>
      </c>
      <c r="F131" t="str">
        <v>70,773 mi.</v>
      </c>
      <c r="G131" t="str">
        <v>Gasoline</v>
      </c>
      <c r="H131" t="str">
        <v>333.0HP 3.0L V6 Cylinder Engine Gasoline Fuel</v>
      </c>
      <c r="I131" t="str">
        <v>A/T</v>
      </c>
      <c r="J131" t="str">
        <v>White</v>
      </c>
      <c r="K131" t="str">
        <v>Black</v>
      </c>
      <c r="L131" t="str">
        <v>None reported</v>
      </c>
      <c r="M131">
        <v>0</v>
      </c>
      <c r="N131" t="str">
        <v>Yes</v>
      </c>
      <c r="O131" t="str">
        <v>$30,950</v>
      </c>
      <c r="P131">
        <v>26617</v>
      </c>
      <c r="Q131">
        <v>30950</v>
      </c>
      <c r="R131">
        <v>333</v>
      </c>
      <c r="S131">
        <v>3</v>
      </c>
      <c r="T131">
        <v>0</v>
      </c>
    </row>
    <row r="132" spans="1:20" x14ac:dyDescent="0.25">
      <c r="A132" t="str">
        <v>Audi</v>
      </c>
      <c r="B132" t="str">
        <v>Q5 S line Premium</v>
      </c>
      <c r="C132">
        <v>2022</v>
      </c>
      <c r="D132">
        <v>29127.444660000001</v>
      </c>
      <c r="E132">
        <v>18099</v>
      </c>
      <c r="F132" t="str">
        <v>18,099 mi.</v>
      </c>
      <c r="G132" t="str">
        <v>Hybrid</v>
      </c>
      <c r="H132" t="str">
        <v>2.0 Liter TFSI</v>
      </c>
      <c r="I132" t="str">
        <v>Automatic</v>
      </c>
      <c r="J132" t="str">
        <v>Daytona Gray</v>
      </c>
      <c r="K132" t="str">
        <v>Gray</v>
      </c>
      <c r="L132" t="str">
        <v>None reported</v>
      </c>
      <c r="M132">
        <v>0</v>
      </c>
      <c r="N132">
        <v>0</v>
      </c>
      <c r="O132" t="str">
        <v>$40,798</v>
      </c>
      <c r="P132">
        <v>35086.28</v>
      </c>
      <c r="Q132">
        <v>40798</v>
      </c>
      <c r="R132" t="e">
        <v>#VALUE!</v>
      </c>
      <c r="S132">
        <v>2</v>
      </c>
      <c r="T132">
        <v>0</v>
      </c>
    </row>
    <row r="133" spans="1:20" x14ac:dyDescent="0.25">
      <c r="A133" t="str">
        <v>Audi</v>
      </c>
      <c r="B133" t="str">
        <v>Q3 2.0T Premium Plus</v>
      </c>
      <c r="C133">
        <v>2015</v>
      </c>
      <c r="D133">
        <v>250062.46788000001</v>
      </c>
      <c r="E133">
        <v>155382</v>
      </c>
      <c r="F133" t="str">
        <v>155,382 mi.</v>
      </c>
      <c r="G133" t="str">
        <v>Gasoline</v>
      </c>
      <c r="H133" t="str">
        <v>200.0HP 2.0L 4 Cylinder Engine Gasoline Fuel</v>
      </c>
      <c r="I133" t="str">
        <v>A/T</v>
      </c>
      <c r="J133" t="str">
        <v>Brown</v>
      </c>
      <c r="K133" t="str">
        <v>Gray</v>
      </c>
      <c r="L133" t="str">
        <v>At least 1 accident or damage reported</v>
      </c>
      <c r="M133">
        <v>1</v>
      </c>
      <c r="N133" t="str">
        <v>Yes</v>
      </c>
      <c r="O133" t="str">
        <v>$13,500</v>
      </c>
      <c r="P133">
        <v>11610</v>
      </c>
      <c r="Q133">
        <v>13500</v>
      </c>
      <c r="R133">
        <v>200</v>
      </c>
      <c r="S133">
        <v>2</v>
      </c>
      <c r="T133">
        <v>0</v>
      </c>
    </row>
    <row r="134" spans="1:20" x14ac:dyDescent="0.25">
      <c r="A134" t="str">
        <v>Audi</v>
      </c>
      <c r="B134" t="str">
        <v>Q5 S line Premium Plus</v>
      </c>
      <c r="C134">
        <v>2022</v>
      </c>
      <c r="D134">
        <v>16207.663140000001</v>
      </c>
      <c r="E134">
        <v>10071</v>
      </c>
      <c r="F134" t="str">
        <v>10,071 mi.</v>
      </c>
      <c r="G134" t="str">
        <v>Hybrid</v>
      </c>
      <c r="H134" t="str">
        <v>2.0 Liter TFSI</v>
      </c>
      <c r="I134" t="str">
        <v>Automatic</v>
      </c>
      <c r="J134" t="str">
        <v>Mythos Black Metallic</v>
      </c>
      <c r="K134" t="str">
        <v>Black</v>
      </c>
      <c r="L134" t="str">
        <v>None reported</v>
      </c>
      <c r="M134">
        <v>0</v>
      </c>
      <c r="N134">
        <v>0</v>
      </c>
      <c r="O134" t="str">
        <v>$40,598</v>
      </c>
      <c r="P134">
        <v>34914.28</v>
      </c>
      <c r="Q134">
        <v>40598</v>
      </c>
      <c r="R134" t="e">
        <v>#VALUE!</v>
      </c>
      <c r="S134">
        <v>2</v>
      </c>
      <c r="T134">
        <v>0</v>
      </c>
    </row>
    <row r="135" spans="1:20" x14ac:dyDescent="0.25">
      <c r="A135" t="str">
        <v>Audi</v>
      </c>
      <c r="B135" t="str">
        <v>TT 1.8L</v>
      </c>
      <c r="C135">
        <v>2005</v>
      </c>
      <c r="D135">
        <v>200760.33697999999</v>
      </c>
      <c r="E135">
        <v>124747</v>
      </c>
      <c r="F135" t="str">
        <v>124,747 mi.</v>
      </c>
      <c r="G135" t="str">
        <v>Gasoline</v>
      </c>
      <c r="H135" t="str">
        <v>180.0HP 1.8L 4 Cylinder Engine Gasoline Fuel</v>
      </c>
      <c r="I135" t="str">
        <v>Transmission w/Dual Shift Mode</v>
      </c>
      <c r="J135" t="str">
        <v>Silver</v>
      </c>
      <c r="K135" t="str">
        <v>Black</v>
      </c>
      <c r="L135" t="str">
        <v>None reported</v>
      </c>
      <c r="M135">
        <v>0</v>
      </c>
      <c r="N135" t="str">
        <v>Yes</v>
      </c>
      <c r="O135" t="str">
        <v>$6,900</v>
      </c>
      <c r="P135">
        <v>5934</v>
      </c>
      <c r="Q135">
        <v>6900</v>
      </c>
      <c r="R135">
        <v>180</v>
      </c>
      <c r="S135">
        <v>1.8</v>
      </c>
      <c r="T135">
        <v>0</v>
      </c>
    </row>
    <row r="136" spans="1:20" x14ac:dyDescent="0.25">
      <c r="A136" t="str">
        <v>Audi</v>
      </c>
      <c r="B136" t="str">
        <v>A6 3.0 TDI Premium Plus</v>
      </c>
      <c r="C136">
        <v>2014</v>
      </c>
      <c r="D136">
        <v>68236.016000000003</v>
      </c>
      <c r="E136">
        <v>42400</v>
      </c>
      <c r="F136" t="str">
        <v>42,400 mi.</v>
      </c>
      <c r="G136" t="str">
        <v>Diesel</v>
      </c>
      <c r="H136" t="str">
        <v>240.0HP 3.0L V6 Cylinder Engine Diesel Fuel</v>
      </c>
      <c r="I136" t="str">
        <v>8-Speed A/T</v>
      </c>
      <c r="J136" t="str">
        <v>Silver</v>
      </c>
      <c r="K136" t="str">
        <v>Black</v>
      </c>
      <c r="L136" t="str">
        <v>None reported</v>
      </c>
      <c r="M136">
        <v>0</v>
      </c>
      <c r="N136" t="str">
        <v>Yes</v>
      </c>
      <c r="O136" t="str">
        <v>$26,500</v>
      </c>
      <c r="P136">
        <v>22790</v>
      </c>
      <c r="Q136">
        <v>26500</v>
      </c>
      <c r="R136">
        <v>240</v>
      </c>
      <c r="S136">
        <v>3</v>
      </c>
      <c r="T136">
        <v>0</v>
      </c>
    </row>
    <row r="137" spans="1:20" x14ac:dyDescent="0.25">
      <c r="A137" t="str">
        <v>Audi</v>
      </c>
      <c r="B137" t="str">
        <v>S5 3.0T Premium Plus</v>
      </c>
      <c r="C137">
        <v>2014</v>
      </c>
      <c r="D137">
        <v>243654.076</v>
      </c>
      <c r="E137">
        <v>151400</v>
      </c>
      <c r="F137" t="str">
        <v>151,400 mi.</v>
      </c>
      <c r="G137" t="str">
        <v>Gasoline</v>
      </c>
      <c r="H137" t="str">
        <v>333.0HP 3.0L V6 Cylinder Engine Gasoline Fuel</v>
      </c>
      <c r="I137" t="str">
        <v>Transmission w/Dual Shift Mode</v>
      </c>
      <c r="J137" t="str">
        <v>Gray</v>
      </c>
      <c r="K137" t="str">
        <v>Black</v>
      </c>
      <c r="L137" t="str">
        <v>None reported</v>
      </c>
      <c r="M137">
        <v>0</v>
      </c>
      <c r="N137" t="str">
        <v>Yes</v>
      </c>
      <c r="O137" t="str">
        <v>$15,400</v>
      </c>
      <c r="P137">
        <v>13244</v>
      </c>
      <c r="Q137">
        <v>15400</v>
      </c>
      <c r="R137">
        <v>333</v>
      </c>
      <c r="S137">
        <v>3</v>
      </c>
      <c r="T137">
        <v>0</v>
      </c>
    </row>
    <row r="138" spans="1:20" x14ac:dyDescent="0.25">
      <c r="A138" t="str">
        <v>Audi</v>
      </c>
      <c r="B138" t="str">
        <v>RS 4 Base</v>
      </c>
      <c r="C138">
        <v>2007</v>
      </c>
      <c r="D138">
        <v>160562.24246000001</v>
      </c>
      <c r="E138">
        <v>99769</v>
      </c>
      <c r="F138" t="str">
        <v>99,769 mi.</v>
      </c>
      <c r="G138" t="str">
        <v>Gasoline</v>
      </c>
      <c r="H138" t="str">
        <v>420.0HP 4.2L 8 Cylinder Engine Gasoline Fuel</v>
      </c>
      <c r="I138" t="str">
        <v>6-Speed M/T</v>
      </c>
      <c r="J138" t="str">
        <v>Gray</v>
      </c>
      <c r="K138" t="str">
        <v>White</v>
      </c>
      <c r="L138" t="str">
        <v>None reported</v>
      </c>
      <c r="M138">
        <v>0</v>
      </c>
      <c r="N138" t="str">
        <v>Yes</v>
      </c>
      <c r="O138" t="str">
        <v>$29,995</v>
      </c>
      <c r="P138">
        <v>25795.7</v>
      </c>
      <c r="Q138">
        <v>29995</v>
      </c>
      <c r="R138">
        <v>420</v>
      </c>
      <c r="S138">
        <v>4.2</v>
      </c>
      <c r="T138">
        <v>0</v>
      </c>
    </row>
    <row r="139" spans="1:20" x14ac:dyDescent="0.25">
      <c r="A139" t="str">
        <v>Audi</v>
      </c>
      <c r="B139" t="str">
        <v>S6 4.0T</v>
      </c>
      <c r="C139">
        <v>2015</v>
      </c>
      <c r="D139">
        <v>119091.16</v>
      </c>
      <c r="E139">
        <v>74000</v>
      </c>
      <c r="F139" t="str">
        <v>74,000 mi.</v>
      </c>
      <c r="G139" t="str">
        <v>Gasoline</v>
      </c>
      <c r="H139" t="str">
        <v>420.0HP 4.0L 8 Cylinder Engine Gasoline Fuel</v>
      </c>
      <c r="I139" t="str">
        <v>7-Speed A/T</v>
      </c>
      <c r="J139" t="str">
        <v>Blue</v>
      </c>
      <c r="K139" t="str">
        <v>Gray</v>
      </c>
      <c r="L139" t="str">
        <v>None reported</v>
      </c>
      <c r="M139">
        <v>0</v>
      </c>
      <c r="N139" t="str">
        <v>Yes</v>
      </c>
      <c r="O139" t="str">
        <v>$29,950</v>
      </c>
      <c r="P139">
        <v>25757</v>
      </c>
      <c r="Q139">
        <v>29950</v>
      </c>
      <c r="R139">
        <v>420</v>
      </c>
      <c r="S139">
        <v>4</v>
      </c>
      <c r="T139">
        <v>0</v>
      </c>
    </row>
    <row r="140" spans="1:20" x14ac:dyDescent="0.25">
      <c r="A140" t="str">
        <v>Audi</v>
      </c>
      <c r="B140" t="str">
        <v>TT RS Base</v>
      </c>
      <c r="C140">
        <v>2012</v>
      </c>
      <c r="D140">
        <v>88352.766000000003</v>
      </c>
      <c r="E140">
        <v>54900</v>
      </c>
      <c r="F140" t="str">
        <v>54,900 mi.</v>
      </c>
      <c r="G140" t="str">
        <v>Gasoline</v>
      </c>
      <c r="H140" t="str">
        <v>360.0HP 2.5L 5 Cylinder Engine Gasoline Fuel</v>
      </c>
      <c r="I140" t="str">
        <v>6-Speed M/T</v>
      </c>
      <c r="J140" t="str">
        <v>White</v>
      </c>
      <c r="K140" t="str">
        <v>Brown</v>
      </c>
      <c r="L140">
        <v>0</v>
      </c>
      <c r="M140">
        <v>0</v>
      </c>
      <c r="N140">
        <v>0</v>
      </c>
      <c r="O140" t="str">
        <v>$28,900</v>
      </c>
      <c r="P140">
        <v>24854</v>
      </c>
      <c r="Q140">
        <v>28900</v>
      </c>
      <c r="R140">
        <v>360</v>
      </c>
      <c r="S140">
        <v>2.5</v>
      </c>
      <c r="T140">
        <v>0</v>
      </c>
    </row>
    <row r="141" spans="1:20" x14ac:dyDescent="0.25">
      <c r="A141" t="str">
        <v>Audi</v>
      </c>
      <c r="B141" t="str">
        <v>Q5 S line Premium Plus</v>
      </c>
      <c r="C141">
        <v>2022</v>
      </c>
      <c r="D141">
        <v>22361.779299999998</v>
      </c>
      <c r="E141">
        <v>13895</v>
      </c>
      <c r="F141" t="str">
        <v>13,895 mi.</v>
      </c>
      <c r="G141" t="str">
        <v>Hybrid</v>
      </c>
      <c r="H141" t="str">
        <v>2.0 Liter TFSI</v>
      </c>
      <c r="I141" t="str">
        <v>Automatic</v>
      </c>
      <c r="J141" t="str">
        <v>Daytona Gray</v>
      </c>
      <c r="K141" t="str">
        <v>Black</v>
      </c>
      <c r="L141" t="str">
        <v>None reported</v>
      </c>
      <c r="M141">
        <v>0</v>
      </c>
      <c r="N141">
        <v>0</v>
      </c>
      <c r="O141" t="str">
        <v>$44,998</v>
      </c>
      <c r="P141">
        <v>38698.28</v>
      </c>
      <c r="Q141">
        <v>44998</v>
      </c>
      <c r="R141" t="e">
        <v>#VALUE!</v>
      </c>
      <c r="S141">
        <v>2</v>
      </c>
      <c r="T141">
        <v>0</v>
      </c>
    </row>
    <row r="142" spans="1:20" x14ac:dyDescent="0.25">
      <c r="A142" t="str">
        <v>Audi</v>
      </c>
      <c r="B142" t="str">
        <v>A4 2.0T Premium</v>
      </c>
      <c r="C142">
        <v>2012</v>
      </c>
      <c r="D142">
        <v>201167.5</v>
      </c>
      <c r="E142">
        <v>125000</v>
      </c>
      <c r="F142" t="str">
        <v>125,000 mi.</v>
      </c>
      <c r="G142" t="str">
        <v>Gasoline</v>
      </c>
      <c r="H142" t="str">
        <v>211.0HP 2.0L 4 Cylinder Engine Gasoline Fuel</v>
      </c>
      <c r="I142" t="str">
        <v>8-Speed A/T</v>
      </c>
      <c r="J142" t="str">
        <v>Black</v>
      </c>
      <c r="K142" t="str">
        <v>Black</v>
      </c>
      <c r="L142" t="str">
        <v>None reported</v>
      </c>
      <c r="M142">
        <v>0</v>
      </c>
      <c r="N142" t="str">
        <v>Yes</v>
      </c>
      <c r="O142" t="str">
        <v>$10,500</v>
      </c>
      <c r="P142">
        <v>9030</v>
      </c>
      <c r="Q142">
        <v>10500</v>
      </c>
      <c r="R142">
        <v>211</v>
      </c>
      <c r="S142">
        <v>2</v>
      </c>
      <c r="T142">
        <v>0</v>
      </c>
    </row>
    <row r="143" spans="1:20" x14ac:dyDescent="0.25">
      <c r="A143" t="str">
        <v>Audi</v>
      </c>
      <c r="B143" t="str">
        <v>A8 4.0T</v>
      </c>
      <c r="C143">
        <v>2014</v>
      </c>
      <c r="D143">
        <v>154879.66292</v>
      </c>
      <c r="E143">
        <v>96238</v>
      </c>
      <c r="F143" t="str">
        <v>96,238 mi.</v>
      </c>
      <c r="G143" t="str">
        <v>Gasoline</v>
      </c>
      <c r="H143" t="str">
        <v>420.0HP 4.0L 8 Cylinder Engine Gasoline Fuel</v>
      </c>
      <c r="I143" t="str">
        <v>Transmission w/Dual Shift Mode</v>
      </c>
      <c r="J143" t="str">
        <v>Black</v>
      </c>
      <c r="K143" t="str">
        <v>Black</v>
      </c>
      <c r="L143" t="str">
        <v>At least 1 accident or damage reported</v>
      </c>
      <c r="M143">
        <v>1</v>
      </c>
      <c r="N143" t="str">
        <v>Yes</v>
      </c>
      <c r="O143" t="str">
        <v>$22,500</v>
      </c>
      <c r="P143">
        <v>19350</v>
      </c>
      <c r="Q143">
        <v>22500</v>
      </c>
      <c r="R143">
        <v>420</v>
      </c>
      <c r="S143">
        <v>4</v>
      </c>
      <c r="T143">
        <v>0</v>
      </c>
    </row>
    <row r="144" spans="1:20" x14ac:dyDescent="0.25">
      <c r="A144" t="str">
        <v>Audi</v>
      </c>
      <c r="B144" t="str">
        <v>S4 3.0 Prestige</v>
      </c>
      <c r="C144">
        <v>2012</v>
      </c>
      <c r="D144">
        <v>158359.05600000001</v>
      </c>
      <c r="E144">
        <v>98400</v>
      </c>
      <c r="F144" t="str">
        <v>98,400 mi.</v>
      </c>
      <c r="G144" t="str">
        <v>Gasoline</v>
      </c>
      <c r="H144" t="str">
        <v>333.0HP 3.0L V6 Cylinder Engine Gasoline Fuel</v>
      </c>
      <c r="I144" t="str">
        <v>7-Speed A/T</v>
      </c>
      <c r="J144" t="str">
        <v>White</v>
      </c>
      <c r="K144" t="str">
        <v>White</v>
      </c>
      <c r="L144" t="str">
        <v>None reported</v>
      </c>
      <c r="M144">
        <v>0</v>
      </c>
      <c r="N144" t="str">
        <v>Yes</v>
      </c>
      <c r="O144" t="str">
        <v>$18,000</v>
      </c>
      <c r="P144">
        <v>15480</v>
      </c>
      <c r="Q144">
        <v>18000</v>
      </c>
      <c r="R144">
        <v>333</v>
      </c>
      <c r="S144">
        <v>3</v>
      </c>
      <c r="T144">
        <v>0</v>
      </c>
    </row>
    <row r="145" spans="1:20" x14ac:dyDescent="0.25">
      <c r="A145" t="str">
        <v>Audi</v>
      </c>
      <c r="B145" t="str">
        <v>Q5 3.0T Premium Plus</v>
      </c>
      <c r="C145">
        <v>2015</v>
      </c>
      <c r="D145">
        <v>96964.344339999996</v>
      </c>
      <c r="E145">
        <v>60251</v>
      </c>
      <c r="F145" t="str">
        <v>60,251 mi.</v>
      </c>
      <c r="G145" t="str">
        <v>Gasoline</v>
      </c>
      <c r="H145" t="str">
        <v>272.0HP 3.0L V6 Cylinder Engine Gasoline Fuel</v>
      </c>
      <c r="I145" t="str">
        <v>A/T</v>
      </c>
      <c r="J145" t="str">
        <v>Black</v>
      </c>
      <c r="K145" t="str">
        <v>Black</v>
      </c>
      <c r="L145" t="str">
        <v>At least 1 accident or damage reported</v>
      </c>
      <c r="M145">
        <v>1</v>
      </c>
      <c r="N145" t="str">
        <v>Yes</v>
      </c>
      <c r="O145" t="str">
        <v>$19,000</v>
      </c>
      <c r="P145">
        <v>16340</v>
      </c>
      <c r="Q145">
        <v>19000</v>
      </c>
      <c r="R145">
        <v>272</v>
      </c>
      <c r="S145">
        <v>3</v>
      </c>
      <c r="T145">
        <v>0</v>
      </c>
    </row>
    <row r="146" spans="1:20" x14ac:dyDescent="0.25">
      <c r="A146" t="str">
        <v>Audi</v>
      </c>
      <c r="B146" t="str">
        <v>A4 2.0T Tech Premium</v>
      </c>
      <c r="C146">
        <v>2018</v>
      </c>
      <c r="D146">
        <v>44308.348879999998</v>
      </c>
      <c r="E146">
        <v>27532</v>
      </c>
      <c r="F146" t="str">
        <v>27,532 mi.</v>
      </c>
      <c r="G146" t="str">
        <v>Gasoline</v>
      </c>
      <c r="H146" t="str">
        <v>252.0HP 2.0L 4 Cylinder Engine Gasoline Fuel</v>
      </c>
      <c r="I146" t="str">
        <v>7-Speed A/T</v>
      </c>
      <c r="J146" t="str">
        <v>Gray</v>
      </c>
      <c r="K146" t="str">
        <v>Black</v>
      </c>
      <c r="L146" t="str">
        <v>None reported</v>
      </c>
      <c r="M146">
        <v>0</v>
      </c>
      <c r="N146" t="str">
        <v>Yes</v>
      </c>
      <c r="O146" t="str">
        <v>$27,900</v>
      </c>
      <c r="P146">
        <v>23994</v>
      </c>
      <c r="Q146">
        <v>27900</v>
      </c>
      <c r="R146">
        <v>252</v>
      </c>
      <c r="S146">
        <v>2</v>
      </c>
      <c r="T146">
        <v>0</v>
      </c>
    </row>
    <row r="147" spans="1:20" x14ac:dyDescent="0.25">
      <c r="A147" t="str">
        <v>Audi</v>
      </c>
      <c r="B147" t="str">
        <v>R8 5.2 V10 plus</v>
      </c>
      <c r="C147">
        <v>2017</v>
      </c>
      <c r="D147">
        <v>98169.74</v>
      </c>
      <c r="E147">
        <v>61000</v>
      </c>
      <c r="F147" t="str">
        <v>61,000 mi.</v>
      </c>
      <c r="G147" t="str">
        <v>Gasoline</v>
      </c>
      <c r="H147" t="str">
        <v>610.0HP 5.2L 10 Cylinder Engine Gasoline Fuel</v>
      </c>
      <c r="I147" t="str">
        <v>Transmission w/Dual Shift Mode</v>
      </c>
      <c r="J147" t="str">
        <v>Gray</v>
      </c>
      <c r="K147" t="str">
        <v>Black</v>
      </c>
      <c r="L147" t="str">
        <v>None reported</v>
      </c>
      <c r="M147">
        <v>0</v>
      </c>
      <c r="N147" t="str">
        <v>Yes</v>
      </c>
      <c r="O147" t="str">
        <v>$140,000</v>
      </c>
      <c r="P147">
        <v>120400</v>
      </c>
      <c r="Q147">
        <v>140000</v>
      </c>
      <c r="R147">
        <v>610</v>
      </c>
      <c r="S147">
        <v>5.2</v>
      </c>
      <c r="T147">
        <v>0</v>
      </c>
    </row>
    <row r="148" spans="1:20" x14ac:dyDescent="0.25">
      <c r="A148" t="str">
        <v>Audi</v>
      </c>
      <c r="B148" t="str">
        <v>Q5 2.0T Premium Plus</v>
      </c>
      <c r="C148">
        <v>2015</v>
      </c>
      <c r="D148">
        <v>190706.79</v>
      </c>
      <c r="E148">
        <v>118500</v>
      </c>
      <c r="F148" t="str">
        <v>118,500 mi.</v>
      </c>
      <c r="G148" t="str">
        <v>E85 Flex Fuel</v>
      </c>
      <c r="H148" t="str">
        <v>220.0HP 2.0L 4 Cylinder Engine Flex Fuel Capability</v>
      </c>
      <c r="I148" t="str">
        <v>A/T</v>
      </c>
      <c r="J148" t="str">
        <v>Silver</v>
      </c>
      <c r="K148" t="str">
        <v>Black</v>
      </c>
      <c r="L148" t="str">
        <v>At least 1 accident or damage reported</v>
      </c>
      <c r="M148">
        <v>1</v>
      </c>
      <c r="N148" t="str">
        <v>Yes</v>
      </c>
      <c r="O148" t="str">
        <v>$15,400</v>
      </c>
      <c r="P148">
        <v>13244</v>
      </c>
      <c r="Q148">
        <v>15400</v>
      </c>
      <c r="R148">
        <v>220</v>
      </c>
      <c r="S148">
        <v>2</v>
      </c>
      <c r="T148">
        <v>0</v>
      </c>
    </row>
    <row r="149" spans="1:20" x14ac:dyDescent="0.25">
      <c r="A149" t="str">
        <v>Audi</v>
      </c>
      <c r="B149" t="str">
        <v>Q5 S line Premium</v>
      </c>
      <c r="C149">
        <v>2022</v>
      </c>
      <c r="D149">
        <v>13185.322620000001</v>
      </c>
      <c r="E149">
        <v>8193</v>
      </c>
      <c r="F149" t="str">
        <v>8,193 mi.</v>
      </c>
      <c r="G149" t="str">
        <v>Hybrid</v>
      </c>
      <c r="H149" t="str">
        <v>2.0 Liter TFSI</v>
      </c>
      <c r="I149" t="str">
        <v>Automatic</v>
      </c>
      <c r="J149" t="str">
        <v>Florett Silver</v>
      </c>
      <c r="K149" t="str">
        <v>Black</v>
      </c>
      <c r="L149" t="str">
        <v>None reported</v>
      </c>
      <c r="M149">
        <v>0</v>
      </c>
      <c r="N149">
        <v>0</v>
      </c>
      <c r="O149" t="str">
        <v>$42,598</v>
      </c>
      <c r="P149">
        <v>36634.28</v>
      </c>
      <c r="Q149">
        <v>42598</v>
      </c>
      <c r="R149" t="e">
        <v>#VALUE!</v>
      </c>
      <c r="S149">
        <v>2</v>
      </c>
      <c r="T149">
        <v>0</v>
      </c>
    </row>
    <row r="150" spans="1:20" x14ac:dyDescent="0.25">
      <c r="A150" t="str">
        <v>Audi</v>
      </c>
      <c r="B150" t="str">
        <v>S4 3.0T Premium Plus</v>
      </c>
      <c r="C150">
        <v>2018</v>
      </c>
      <c r="D150">
        <v>42647.51</v>
      </c>
      <c r="E150">
        <v>26500</v>
      </c>
      <c r="F150" t="str">
        <v>26,500 mi.</v>
      </c>
      <c r="G150" t="str">
        <v>Gasoline</v>
      </c>
      <c r="H150" t="str">
        <v>354.0HP 3.0L V6 Cylinder Engine Gasoline Fuel</v>
      </c>
      <c r="I150" t="str">
        <v>8-Speed A/T</v>
      </c>
      <c r="J150" t="str">
        <v>Gray</v>
      </c>
      <c r="K150" t="str">
        <v>Black</v>
      </c>
      <c r="L150" t="str">
        <v>At least 1 accident or damage reported</v>
      </c>
      <c r="M150">
        <v>1</v>
      </c>
      <c r="N150" t="str">
        <v>Yes</v>
      </c>
      <c r="O150" t="str">
        <v>$38,000</v>
      </c>
      <c r="P150">
        <v>32680</v>
      </c>
      <c r="Q150">
        <v>38000</v>
      </c>
      <c r="R150">
        <v>354</v>
      </c>
      <c r="S150">
        <v>3</v>
      </c>
      <c r="T150">
        <v>0</v>
      </c>
    </row>
    <row r="151" spans="1:20" x14ac:dyDescent="0.25">
      <c r="A151" t="str">
        <v>Audi</v>
      </c>
      <c r="B151" t="str">
        <v>A5 2.0T Prestige</v>
      </c>
      <c r="C151">
        <v>2018</v>
      </c>
      <c r="D151">
        <v>57694.839</v>
      </c>
      <c r="E151">
        <v>35850</v>
      </c>
      <c r="F151" t="str">
        <v>35,850 mi.</v>
      </c>
      <c r="G151" t="str">
        <v>Gasoline</v>
      </c>
      <c r="H151" t="str">
        <v>252.0HP 2.0L 4 Cylinder Engine Gasoline Fuel</v>
      </c>
      <c r="I151" t="str">
        <v>7-Speed A/T</v>
      </c>
      <c r="J151" t="str">
        <v>White</v>
      </c>
      <c r="K151" t="str">
        <v>Black</v>
      </c>
      <c r="L151" t="str">
        <v>None reported</v>
      </c>
      <c r="M151">
        <v>0</v>
      </c>
      <c r="N151" t="str">
        <v>Yes</v>
      </c>
      <c r="O151" t="str">
        <v>$33,000</v>
      </c>
      <c r="P151">
        <v>28380</v>
      </c>
      <c r="Q151">
        <v>33000</v>
      </c>
      <c r="R151">
        <v>252</v>
      </c>
      <c r="S151">
        <v>2</v>
      </c>
      <c r="T151">
        <v>0</v>
      </c>
    </row>
    <row r="152" spans="1:20" x14ac:dyDescent="0.25">
      <c r="A152" t="str">
        <v>Audi</v>
      </c>
      <c r="B152" t="str">
        <v>A6 45 Premium Plus</v>
      </c>
      <c r="C152">
        <v>2021</v>
      </c>
      <c r="D152">
        <v>53108.22</v>
      </c>
      <c r="E152">
        <v>33000</v>
      </c>
      <c r="F152" t="str">
        <v>33,000 mi.</v>
      </c>
      <c r="G152" t="str">
        <v>Hybrid</v>
      </c>
      <c r="H152" t="str">
        <v>248.0HP 2.0L 4 Cylinder Engine Gasoline/Mild Electric Hybrid</v>
      </c>
      <c r="I152" t="str">
        <v>A/T</v>
      </c>
      <c r="J152" t="str">
        <v>Black</v>
      </c>
      <c r="K152" t="str">
        <v>Black</v>
      </c>
      <c r="L152" t="str">
        <v>None reported</v>
      </c>
      <c r="M152">
        <v>0</v>
      </c>
      <c r="N152" t="str">
        <v>Yes</v>
      </c>
      <c r="O152" t="str">
        <v>$40,000</v>
      </c>
      <c r="P152">
        <v>34400</v>
      </c>
      <c r="Q152">
        <v>40000</v>
      </c>
      <c r="R152">
        <v>248</v>
      </c>
      <c r="S152">
        <v>2</v>
      </c>
      <c r="T152">
        <v>0</v>
      </c>
    </row>
    <row r="153" spans="1:20" x14ac:dyDescent="0.25">
      <c r="A153" t="str">
        <v>Audi</v>
      </c>
      <c r="B153" t="str">
        <v>S4 3.0T Premium Plus</v>
      </c>
      <c r="C153">
        <v>2013</v>
      </c>
      <c r="D153">
        <v>224269.57569999999</v>
      </c>
      <c r="E153">
        <v>139355</v>
      </c>
      <c r="F153" t="str">
        <v>139,355 mi.</v>
      </c>
      <c r="G153" t="str">
        <v>Gasoline</v>
      </c>
      <c r="H153" t="str">
        <v>333.0HP 3.0L V6 Cylinder Engine Gasoline Fuel</v>
      </c>
      <c r="I153" t="str">
        <v>7-Speed A/T</v>
      </c>
      <c r="J153" t="str">
        <v>Black</v>
      </c>
      <c r="K153" t="str">
        <v>Black</v>
      </c>
      <c r="L153" t="str">
        <v>None reported</v>
      </c>
      <c r="M153">
        <v>0</v>
      </c>
      <c r="N153" t="str">
        <v>Yes</v>
      </c>
      <c r="O153" t="str">
        <v>$20,900</v>
      </c>
      <c r="P153">
        <v>17974</v>
      </c>
      <c r="Q153">
        <v>20900</v>
      </c>
      <c r="R153">
        <v>333</v>
      </c>
      <c r="S153">
        <v>3</v>
      </c>
      <c r="T153">
        <v>0</v>
      </c>
    </row>
    <row r="154" spans="1:20" x14ac:dyDescent="0.25">
      <c r="A154" t="str">
        <v>Audi</v>
      </c>
      <c r="B154" t="str">
        <v>A3 2.0T Premium</v>
      </c>
      <c r="C154">
        <v>2017</v>
      </c>
      <c r="D154">
        <v>220479.58</v>
      </c>
      <c r="E154">
        <v>137000</v>
      </c>
      <c r="F154" t="str">
        <v>137,000 mi.</v>
      </c>
      <c r="G154" t="str">
        <v>Gasoline</v>
      </c>
      <c r="H154" t="str">
        <v>186.0HP 2.0L 4 Cylinder Engine Gasoline Fuel</v>
      </c>
      <c r="I154" t="str">
        <v>7-Speed A/T</v>
      </c>
      <c r="J154" t="str">
        <v>White</v>
      </c>
      <c r="K154" t="str">
        <v>Gray</v>
      </c>
      <c r="L154" t="str">
        <v>None reported</v>
      </c>
      <c r="M154">
        <v>0</v>
      </c>
      <c r="N154" t="str">
        <v>Yes</v>
      </c>
      <c r="O154" t="str">
        <v>$10,995</v>
      </c>
      <c r="P154">
        <v>9455.7000000000007</v>
      </c>
      <c r="Q154">
        <v>10995</v>
      </c>
      <c r="R154">
        <v>186</v>
      </c>
      <c r="S154">
        <v>2</v>
      </c>
      <c r="T154">
        <v>0</v>
      </c>
    </row>
    <row r="155" spans="1:20" x14ac:dyDescent="0.25">
      <c r="A155" t="str">
        <v>Audi</v>
      </c>
      <c r="B155" t="str">
        <v>S5 3.0T Prestige</v>
      </c>
      <c r="C155">
        <v>2018</v>
      </c>
      <c r="D155">
        <v>70810.960000000006</v>
      </c>
      <c r="E155">
        <v>44000</v>
      </c>
      <c r="F155" t="str">
        <v>44,000 mi.</v>
      </c>
      <c r="G155" t="str">
        <v>Gasoline</v>
      </c>
      <c r="H155" t="str">
        <v>354.0HP 3.0L V6 Cylinder Engine Gasoline Fuel</v>
      </c>
      <c r="I155" t="str">
        <v>8-Speed A/T</v>
      </c>
      <c r="J155" t="str">
        <v>Gray</v>
      </c>
      <c r="K155" t="str">
        <v>Black</v>
      </c>
      <c r="L155" t="str">
        <v>None reported</v>
      </c>
      <c r="M155">
        <v>0</v>
      </c>
      <c r="N155" t="str">
        <v>Yes</v>
      </c>
      <c r="O155" t="str">
        <v>$39,000</v>
      </c>
      <c r="P155">
        <v>33540</v>
      </c>
      <c r="Q155">
        <v>39000</v>
      </c>
      <c r="R155">
        <v>354</v>
      </c>
      <c r="S155">
        <v>3</v>
      </c>
      <c r="T155">
        <v>0</v>
      </c>
    </row>
    <row r="156" spans="1:20" x14ac:dyDescent="0.25">
      <c r="A156" t="str">
        <v>Audi</v>
      </c>
      <c r="B156" t="str">
        <v>Q5 2.0T Premium Plus</v>
      </c>
      <c r="C156">
        <v>2018</v>
      </c>
      <c r="D156">
        <v>81110.736000000004</v>
      </c>
      <c r="E156">
        <v>50400</v>
      </c>
      <c r="F156" t="str">
        <v>50,400 mi.</v>
      </c>
      <c r="G156" t="str">
        <v>Gasoline</v>
      </c>
      <c r="H156" t="str">
        <v>252.0HP 2.0L 4 Cylinder Engine Gasoline Fuel</v>
      </c>
      <c r="I156" t="str">
        <v>Transmission w/Dual Shift Mode</v>
      </c>
      <c r="J156" t="str">
        <v>White</v>
      </c>
      <c r="K156" t="str">
        <v>Beige</v>
      </c>
      <c r="L156" t="str">
        <v>None reported</v>
      </c>
      <c r="M156">
        <v>0</v>
      </c>
      <c r="N156" t="str">
        <v>Yes</v>
      </c>
      <c r="O156" t="str">
        <v>$28,500</v>
      </c>
      <c r="P156">
        <v>24510</v>
      </c>
      <c r="Q156">
        <v>28500</v>
      </c>
      <c r="R156">
        <v>252</v>
      </c>
      <c r="S156">
        <v>2</v>
      </c>
      <c r="T156">
        <v>0</v>
      </c>
    </row>
    <row r="157" spans="1:20" x14ac:dyDescent="0.25">
      <c r="A157" t="str">
        <v>Audi</v>
      </c>
      <c r="B157" t="str">
        <v>A3 2.0T Premium</v>
      </c>
      <c r="C157">
        <v>2018</v>
      </c>
      <c r="D157">
        <v>58740.909999999996</v>
      </c>
      <c r="E157">
        <v>36500</v>
      </c>
      <c r="F157" t="str">
        <v>36,500 mi.</v>
      </c>
      <c r="G157" t="str">
        <v>Gasoline</v>
      </c>
      <c r="H157" t="str">
        <v>220.0HP 2.0L 4 Cylinder Engine Gasoline Fuel</v>
      </c>
      <c r="I157" t="str">
        <v>6-Speed A/T</v>
      </c>
      <c r="J157" t="str">
        <v>Gray</v>
      </c>
      <c r="K157" t="str">
        <v>Silver</v>
      </c>
      <c r="L157" t="str">
        <v>At least 1 accident or damage reported</v>
      </c>
      <c r="M157">
        <v>1</v>
      </c>
      <c r="N157" t="str">
        <v>Yes</v>
      </c>
      <c r="O157" t="str">
        <v>$25,500</v>
      </c>
      <c r="P157">
        <v>21930</v>
      </c>
      <c r="Q157">
        <v>25500</v>
      </c>
      <c r="R157">
        <v>220</v>
      </c>
      <c r="S157">
        <v>2</v>
      </c>
      <c r="T157">
        <v>0</v>
      </c>
    </row>
    <row r="158" spans="1:20" x14ac:dyDescent="0.25">
      <c r="A158" t="str">
        <v>Audi</v>
      </c>
      <c r="B158" t="str">
        <v>A7 3.0T Premium</v>
      </c>
      <c r="C158">
        <v>2019</v>
      </c>
      <c r="D158">
        <v>73868.706000000006</v>
      </c>
      <c r="E158">
        <v>45900</v>
      </c>
      <c r="F158" t="str">
        <v>45,900 mi.</v>
      </c>
      <c r="G158" t="str">
        <v>Hybrid</v>
      </c>
      <c r="H158" t="str">
        <v>335.0HP 3.0L V6 Cylinder Engine Gasoline/Mild Electric Hybrid</v>
      </c>
      <c r="I158" t="str">
        <v>Transmission w/Dual Shift Mode</v>
      </c>
      <c r="J158" t="str">
        <v>Black</v>
      </c>
      <c r="K158" t="str">
        <v>Black</v>
      </c>
      <c r="L158" t="str">
        <v>At least 1 accident or damage reported</v>
      </c>
      <c r="M158">
        <v>1</v>
      </c>
      <c r="N158" t="str">
        <v>Yes</v>
      </c>
      <c r="O158" t="str">
        <v>$41,500</v>
      </c>
      <c r="P158">
        <v>35690</v>
      </c>
      <c r="Q158">
        <v>41500</v>
      </c>
      <c r="R158">
        <v>335</v>
      </c>
      <c r="S158">
        <v>3</v>
      </c>
      <c r="T158">
        <v>0</v>
      </c>
    </row>
    <row r="159" spans="1:20" x14ac:dyDescent="0.25">
      <c r="A159" t="str">
        <v>Audi</v>
      </c>
      <c r="B159" t="str">
        <v>allroad 2.0T Prestige</v>
      </c>
      <c r="C159">
        <v>2013</v>
      </c>
      <c r="D159">
        <v>168106.82837999999</v>
      </c>
      <c r="E159">
        <v>104457</v>
      </c>
      <c r="F159" t="str">
        <v>104,457 mi.</v>
      </c>
      <c r="G159" t="str">
        <v>Gasoline</v>
      </c>
      <c r="H159" t="str">
        <v>211.0HP 2.0L 4 Cylinder Engine Gasoline Fuel</v>
      </c>
      <c r="I159" t="str">
        <v>8-Speed A/T</v>
      </c>
      <c r="J159" t="str">
        <v>Silver</v>
      </c>
      <c r="K159" t="str">
        <v>Black</v>
      </c>
      <c r="L159" t="str">
        <v>None reported</v>
      </c>
      <c r="M159">
        <v>0</v>
      </c>
      <c r="N159" t="str">
        <v>Yes</v>
      </c>
      <c r="O159" t="str">
        <v>$17,900</v>
      </c>
      <c r="P159">
        <v>15394</v>
      </c>
      <c r="Q159">
        <v>17900</v>
      </c>
      <c r="R159">
        <v>211</v>
      </c>
      <c r="S159">
        <v>2</v>
      </c>
      <c r="T159">
        <v>0</v>
      </c>
    </row>
    <row r="160" spans="1:20" x14ac:dyDescent="0.25">
      <c r="A160" t="str">
        <v>Audi</v>
      </c>
      <c r="B160" t="str">
        <v>S4 3.0T Premium Plus</v>
      </c>
      <c r="C160">
        <v>2014</v>
      </c>
      <c r="D160">
        <v>170590.04</v>
      </c>
      <c r="E160">
        <v>106000</v>
      </c>
      <c r="F160" t="str">
        <v>106,000 mi.</v>
      </c>
      <c r="G160" t="str">
        <v>Gasoline</v>
      </c>
      <c r="H160" t="str">
        <v>333.0HP 3.0L V6 Cylinder Engine Gasoline Fuel</v>
      </c>
      <c r="I160" t="str">
        <v>6-Speed M/T</v>
      </c>
      <c r="J160" t="str">
        <v>Gray</v>
      </c>
      <c r="K160" t="str">
        <v>Black</v>
      </c>
      <c r="L160" t="str">
        <v>At least 1 accident or damage reported</v>
      </c>
      <c r="M160">
        <v>1</v>
      </c>
      <c r="N160" t="str">
        <v>Yes</v>
      </c>
      <c r="O160" t="str">
        <v>$23,000</v>
      </c>
      <c r="P160">
        <v>19780</v>
      </c>
      <c r="Q160">
        <v>23000</v>
      </c>
      <c r="R160">
        <v>333</v>
      </c>
      <c r="S160">
        <v>3</v>
      </c>
      <c r="T160">
        <v>0</v>
      </c>
    </row>
    <row r="161" spans="1:20" x14ac:dyDescent="0.25">
      <c r="A161" t="str">
        <v>Audi</v>
      </c>
      <c r="B161" t="str">
        <v>Q5 S line Premium Plus</v>
      </c>
      <c r="C161">
        <v>2023</v>
      </c>
      <c r="D161">
        <v>10753.60988</v>
      </c>
      <c r="E161">
        <v>6682</v>
      </c>
      <c r="F161" t="str">
        <v>6,682 mi.</v>
      </c>
      <c r="G161" t="str">
        <v>Hybrid</v>
      </c>
      <c r="H161" t="str">
        <v>2.0 Liter TFSI</v>
      </c>
      <c r="I161" t="str">
        <v>Automatic</v>
      </c>
      <c r="J161" t="str">
        <v>Mythos Black Metallic</v>
      </c>
      <c r="K161" t="str">
        <v>Rock Gray</v>
      </c>
      <c r="L161" t="str">
        <v>None reported</v>
      </c>
      <c r="M161">
        <v>0</v>
      </c>
      <c r="N161">
        <v>0</v>
      </c>
      <c r="O161" t="str">
        <v>$47,798</v>
      </c>
      <c r="P161">
        <v>41106.28</v>
      </c>
      <c r="Q161">
        <v>47798</v>
      </c>
      <c r="R161" t="e">
        <v>#VALUE!</v>
      </c>
      <c r="S161">
        <v>2</v>
      </c>
      <c r="T161">
        <v>0</v>
      </c>
    </row>
    <row r="162" spans="1:20" x14ac:dyDescent="0.25">
      <c r="A162" t="str">
        <v>Audi</v>
      </c>
      <c r="B162" t="str">
        <v>A8 L 55</v>
      </c>
      <c r="C162">
        <v>2019</v>
      </c>
      <c r="D162">
        <v>57260.317199999998</v>
      </c>
      <c r="E162">
        <v>35580</v>
      </c>
      <c r="F162" t="str">
        <v>35,580 mi.</v>
      </c>
      <c r="G162" t="str">
        <v>Hybrid</v>
      </c>
      <c r="H162" t="str">
        <v>335.0HP 3.0L V6 Cylinder Engine Gasoline/Mild Electric Hybrid</v>
      </c>
      <c r="I162" t="str">
        <v>8-Speed A/T</v>
      </c>
      <c r="J162" t="str">
        <v>Black</v>
      </c>
      <c r="K162" t="str">
        <v>Black</v>
      </c>
      <c r="L162" t="str">
        <v>None reported</v>
      </c>
      <c r="M162">
        <v>0</v>
      </c>
      <c r="N162" t="str">
        <v>Yes</v>
      </c>
      <c r="O162" t="str">
        <v>$49,500</v>
      </c>
      <c r="P162">
        <v>42570</v>
      </c>
      <c r="Q162">
        <v>49500</v>
      </c>
      <c r="R162">
        <v>335</v>
      </c>
      <c r="S162">
        <v>3</v>
      </c>
      <c r="T162">
        <v>0</v>
      </c>
    </row>
    <row r="163" spans="1:20" x14ac:dyDescent="0.25">
      <c r="A163" t="str">
        <v>Audi</v>
      </c>
      <c r="B163" t="str">
        <v>A5 Sportback S line Premium Plus</v>
      </c>
      <c r="C163">
        <v>2021</v>
      </c>
      <c r="D163">
        <v>56326.9</v>
      </c>
      <c r="E163">
        <v>35000</v>
      </c>
      <c r="F163" t="str">
        <v>35,000 mi.</v>
      </c>
      <c r="G163" t="str">
        <v>Hybrid</v>
      </c>
      <c r="H163" t="str">
        <v>261.0HP 2.0L 4 Cylinder Engine Gasoline/Mild Electric Hybrid</v>
      </c>
      <c r="I163" t="str">
        <v>7-Speed A/T</v>
      </c>
      <c r="J163" t="str">
        <v>Black</v>
      </c>
      <c r="K163" t="str">
        <v>Black</v>
      </c>
      <c r="L163" t="str">
        <v>None reported</v>
      </c>
      <c r="M163">
        <v>0</v>
      </c>
      <c r="N163" t="str">
        <v>Yes</v>
      </c>
      <c r="O163" t="str">
        <v>$37,499</v>
      </c>
      <c r="P163">
        <v>32249.14</v>
      </c>
      <c r="Q163">
        <v>37499</v>
      </c>
      <c r="R163">
        <v>261</v>
      </c>
      <c r="S163">
        <v>2</v>
      </c>
      <c r="T163">
        <v>0</v>
      </c>
    </row>
    <row r="164" spans="1:20" x14ac:dyDescent="0.25">
      <c r="A164" t="str">
        <v>Audi</v>
      </c>
      <c r="B164" t="str">
        <v>Q7 3.0T Prestige</v>
      </c>
      <c r="C164">
        <v>2018</v>
      </c>
      <c r="D164">
        <v>102032.156</v>
      </c>
      <c r="E164">
        <v>63400</v>
      </c>
      <c r="F164" t="str">
        <v>63,400 mi.</v>
      </c>
      <c r="G164" t="str">
        <v>Gasoline</v>
      </c>
      <c r="H164" t="str">
        <v>333.0HP 3.0L V6 Cylinder Engine Gasoline Fuel</v>
      </c>
      <c r="I164" t="str">
        <v>A/T</v>
      </c>
      <c r="J164" t="str">
        <v>Black</v>
      </c>
      <c r="K164" t="str">
        <v>Black</v>
      </c>
      <c r="L164" t="str">
        <v>None reported</v>
      </c>
      <c r="M164">
        <v>0</v>
      </c>
      <c r="N164" t="str">
        <v>Yes</v>
      </c>
      <c r="O164" t="str">
        <v>$29,900</v>
      </c>
      <c r="P164">
        <v>25714</v>
      </c>
      <c r="Q164">
        <v>29900</v>
      </c>
      <c r="R164">
        <v>333</v>
      </c>
      <c r="S164">
        <v>3</v>
      </c>
      <c r="T164">
        <v>0</v>
      </c>
    </row>
    <row r="165" spans="1:20" x14ac:dyDescent="0.25">
      <c r="A165" t="str">
        <v>Audi</v>
      </c>
      <c r="B165" t="str">
        <v>Q5 S line Premium Plus</v>
      </c>
      <c r="C165">
        <v>2022</v>
      </c>
      <c r="D165">
        <v>21135.462220000001</v>
      </c>
      <c r="E165">
        <v>13133</v>
      </c>
      <c r="F165" t="str">
        <v>13,133 mi.</v>
      </c>
      <c r="G165" t="str">
        <v>Hybrid</v>
      </c>
      <c r="H165" t="str">
        <v>2.0 Liter TFSI</v>
      </c>
      <c r="I165" t="str">
        <v>Automatic</v>
      </c>
      <c r="J165" t="str">
        <v>Silver</v>
      </c>
      <c r="K165" t="str">
        <v>Black</v>
      </c>
      <c r="L165" t="str">
        <v>None reported</v>
      </c>
      <c r="M165">
        <v>0</v>
      </c>
      <c r="N165">
        <v>0</v>
      </c>
      <c r="O165" t="str">
        <v>$42,998</v>
      </c>
      <c r="P165">
        <v>36978.28</v>
      </c>
      <c r="Q165">
        <v>42998</v>
      </c>
      <c r="R165" t="e">
        <v>#VALUE!</v>
      </c>
      <c r="S165">
        <v>2</v>
      </c>
      <c r="T165">
        <v>0</v>
      </c>
    </row>
    <row r="166" spans="1:20" x14ac:dyDescent="0.25">
      <c r="A166" t="str">
        <v>Audi</v>
      </c>
      <c r="B166" t="str">
        <v>TT 1.8T</v>
      </c>
      <c r="C166">
        <v>2004</v>
      </c>
      <c r="D166">
        <v>127942.53</v>
      </c>
      <c r="E166">
        <v>79500</v>
      </c>
      <c r="F166" t="str">
        <v>79,500 mi.</v>
      </c>
      <c r="G166" t="str">
        <v>Gasoline</v>
      </c>
      <c r="H166" t="str">
        <v>180.0HP 1.8L 4 Cylinder Engine Gasoline Fuel</v>
      </c>
      <c r="I166" t="str">
        <v>A/T</v>
      </c>
      <c r="J166" t="str">
        <v>Silver</v>
      </c>
      <c r="K166" t="str">
        <v>Black</v>
      </c>
      <c r="L166" t="str">
        <v>None reported</v>
      </c>
      <c r="M166">
        <v>0</v>
      </c>
      <c r="N166" t="str">
        <v>Yes</v>
      </c>
      <c r="O166" t="str">
        <v>$12,000</v>
      </c>
      <c r="P166">
        <v>10320</v>
      </c>
      <c r="Q166">
        <v>12000</v>
      </c>
      <c r="R166">
        <v>180</v>
      </c>
      <c r="S166">
        <v>1.8</v>
      </c>
      <c r="T166">
        <v>0</v>
      </c>
    </row>
    <row r="167" spans="1:20" x14ac:dyDescent="0.25">
      <c r="A167" t="str">
        <v>Audi</v>
      </c>
      <c r="B167" t="str">
        <v>S6 4.0T Premium Plus</v>
      </c>
      <c r="C167">
        <v>2018</v>
      </c>
      <c r="D167">
        <v>98584.949720000004</v>
      </c>
      <c r="E167">
        <v>61258</v>
      </c>
      <c r="F167" t="str">
        <v>61,258 mi.</v>
      </c>
      <c r="G167" t="str">
        <v>Gasoline</v>
      </c>
      <c r="H167" t="str">
        <v>450.0HP 4.0L 8 Cylinder Engine Gasoline Fuel</v>
      </c>
      <c r="I167" t="str">
        <v>7-Speed A/T</v>
      </c>
      <c r="J167" t="str">
        <v>White</v>
      </c>
      <c r="K167" t="str">
        <v>Black</v>
      </c>
      <c r="L167" t="str">
        <v>None reported</v>
      </c>
      <c r="M167">
        <v>0</v>
      </c>
      <c r="N167" t="str">
        <v>Yes</v>
      </c>
      <c r="O167" t="str">
        <v>$49,999</v>
      </c>
      <c r="P167">
        <v>42999.14</v>
      </c>
      <c r="Q167">
        <v>49999</v>
      </c>
      <c r="R167">
        <v>450</v>
      </c>
      <c r="S167">
        <v>4</v>
      </c>
      <c r="T167">
        <v>0</v>
      </c>
    </row>
    <row r="168" spans="1:20" x14ac:dyDescent="0.25">
      <c r="A168" t="str">
        <v>Audi</v>
      </c>
      <c r="B168" t="str">
        <v>A6 3.0T Prestige</v>
      </c>
      <c r="C168">
        <v>2014</v>
      </c>
      <c r="D168">
        <v>144035.93</v>
      </c>
      <c r="E168">
        <v>89500</v>
      </c>
      <c r="F168" t="str">
        <v>89,500 mi.</v>
      </c>
      <c r="G168" t="str">
        <v>Gasoline</v>
      </c>
      <c r="H168" t="str">
        <v>310.0HP 3.0L V6 Cylinder Engine Gasoline Fuel</v>
      </c>
      <c r="I168" t="str">
        <v>Transmission w/Dual Shift Mode</v>
      </c>
      <c r="J168" t="str">
        <v>Gray</v>
      </c>
      <c r="K168" t="str">
        <v>Black</v>
      </c>
      <c r="L168" t="str">
        <v>None reported</v>
      </c>
      <c r="M168">
        <v>0</v>
      </c>
      <c r="N168" t="str">
        <v>Yes</v>
      </c>
      <c r="O168" t="str">
        <v>$18,000</v>
      </c>
      <c r="P168">
        <v>15480</v>
      </c>
      <c r="Q168">
        <v>18000</v>
      </c>
      <c r="R168">
        <v>310</v>
      </c>
      <c r="S168">
        <v>3</v>
      </c>
      <c r="T168">
        <v>0</v>
      </c>
    </row>
    <row r="169" spans="1:20" x14ac:dyDescent="0.25">
      <c r="A169" t="str">
        <v>Audi</v>
      </c>
      <c r="B169" t="str">
        <v>Q5 2.0T Premium Plus</v>
      </c>
      <c r="C169">
        <v>2019</v>
      </c>
      <c r="D169">
        <v>80467</v>
      </c>
      <c r="E169">
        <v>50000</v>
      </c>
      <c r="F169" t="str">
        <v>50,000 mi.</v>
      </c>
      <c r="G169" t="str">
        <v>Gasoline</v>
      </c>
      <c r="H169" t="str">
        <v>248.0HP 2.0L 4 Cylinder Engine Gasoline Fuel</v>
      </c>
      <c r="I169" t="str">
        <v>7-Speed A/T</v>
      </c>
      <c r="J169" t="str">
        <v>White</v>
      </c>
      <c r="K169" t="str">
        <v>Beige</v>
      </c>
      <c r="L169" t="str">
        <v>At least 1 accident or damage reported</v>
      </c>
      <c r="M169">
        <v>1</v>
      </c>
      <c r="N169" t="str">
        <v>Yes</v>
      </c>
      <c r="O169" t="str">
        <v>$27,000</v>
      </c>
      <c r="P169">
        <v>23220</v>
      </c>
      <c r="Q169">
        <v>27000</v>
      </c>
      <c r="R169">
        <v>248</v>
      </c>
      <c r="S169">
        <v>2</v>
      </c>
      <c r="T169">
        <v>0</v>
      </c>
    </row>
    <row r="170" spans="1:20" x14ac:dyDescent="0.25">
      <c r="A170" t="str">
        <v>Audi</v>
      </c>
      <c r="B170" t="str">
        <v>Q5 2.0T Premium Plus</v>
      </c>
      <c r="C170">
        <v>2015</v>
      </c>
      <c r="D170">
        <v>88030.898000000001</v>
      </c>
      <c r="E170">
        <v>54700</v>
      </c>
      <c r="F170" t="str">
        <v>54,700 mi.</v>
      </c>
      <c r="G170" t="str">
        <v>E85 Flex Fuel</v>
      </c>
      <c r="H170" t="str">
        <v>220.0HP 2.0L 4 Cylinder Engine Flex Fuel Capability</v>
      </c>
      <c r="I170" t="str">
        <v>8-Speed A/T</v>
      </c>
      <c r="J170" t="str">
        <v>Gray</v>
      </c>
      <c r="K170" t="str">
        <v>Brown</v>
      </c>
      <c r="L170" t="str">
        <v>At least 1 accident or damage reported</v>
      </c>
      <c r="M170">
        <v>1</v>
      </c>
      <c r="N170" t="str">
        <v>Yes</v>
      </c>
      <c r="O170" t="str">
        <v>$20,995</v>
      </c>
      <c r="P170">
        <v>18055.7</v>
      </c>
      <c r="Q170">
        <v>20995</v>
      </c>
      <c r="R170">
        <v>220</v>
      </c>
      <c r="S170">
        <v>2</v>
      </c>
      <c r="T170">
        <v>0</v>
      </c>
    </row>
    <row r="171" spans="1:20" x14ac:dyDescent="0.25">
      <c r="A171" t="str">
        <v>Audi</v>
      </c>
      <c r="B171" t="str">
        <v>Q5 2.0T Premium Plus</v>
      </c>
      <c r="C171">
        <v>2016</v>
      </c>
      <c r="D171">
        <v>83854.660699999993</v>
      </c>
      <c r="E171">
        <v>52105</v>
      </c>
      <c r="F171" t="str">
        <v>52,105 mi.</v>
      </c>
      <c r="G171" t="str">
        <v>E85 Flex Fuel</v>
      </c>
      <c r="H171" t="str">
        <v>220.0HP 2.0L 4 Cylinder Engine Flex Fuel Capability</v>
      </c>
      <c r="I171" t="str">
        <v>A/T</v>
      </c>
      <c r="J171" t="str">
        <v>White</v>
      </c>
      <c r="K171" t="str">
        <v>Beige</v>
      </c>
      <c r="L171" t="str">
        <v>At least 1 accident or damage reported</v>
      </c>
      <c r="M171">
        <v>1</v>
      </c>
      <c r="N171" t="str">
        <v>Yes</v>
      </c>
      <c r="O171" t="str">
        <v>$20,499</v>
      </c>
      <c r="P171">
        <v>17629.14</v>
      </c>
      <c r="Q171">
        <v>20499</v>
      </c>
      <c r="R171">
        <v>220</v>
      </c>
      <c r="S171">
        <v>2</v>
      </c>
      <c r="T171">
        <v>0</v>
      </c>
    </row>
    <row r="172" spans="1:20" x14ac:dyDescent="0.25">
      <c r="A172" t="str">
        <v>Audi</v>
      </c>
      <c r="B172" t="str">
        <v>S4 3.0 Prestige</v>
      </c>
      <c r="C172">
        <v>2012</v>
      </c>
      <c r="D172">
        <v>62310.426119999996</v>
      </c>
      <c r="E172">
        <v>38718</v>
      </c>
      <c r="F172" t="str">
        <v>38,718 mi.</v>
      </c>
      <c r="G172" t="str">
        <v>Gasoline</v>
      </c>
      <c r="H172" t="str">
        <v>333.0HP 3.0L V6 Cylinder Engine Gasoline Fuel</v>
      </c>
      <c r="I172" t="str">
        <v>7-Speed A/T</v>
      </c>
      <c r="J172" t="str">
        <v>Black</v>
      </c>
      <c r="K172" t="str">
        <v>Black</v>
      </c>
      <c r="L172" t="str">
        <v>None reported</v>
      </c>
      <c r="M172">
        <v>0</v>
      </c>
      <c r="N172" t="str">
        <v>Yes</v>
      </c>
      <c r="O172" t="str">
        <v>$31,000</v>
      </c>
      <c r="P172">
        <v>26660</v>
      </c>
      <c r="Q172">
        <v>31000</v>
      </c>
      <c r="R172">
        <v>333</v>
      </c>
      <c r="S172">
        <v>3</v>
      </c>
      <c r="T172">
        <v>0</v>
      </c>
    </row>
    <row r="173" spans="1:20" x14ac:dyDescent="0.25">
      <c r="A173" t="str">
        <v>Audi</v>
      </c>
      <c r="B173" t="str">
        <v>A3 2.0T Tech Premium</v>
      </c>
      <c r="C173">
        <v>2018</v>
      </c>
      <c r="D173">
        <v>63729.864000000001</v>
      </c>
      <c r="E173">
        <v>39600</v>
      </c>
      <c r="F173" t="str">
        <v>39,600 mi.</v>
      </c>
      <c r="G173" t="str">
        <v>Gasoline</v>
      </c>
      <c r="H173" t="str">
        <v>220.0HP 2.0L 4 Cylinder Engine Gasoline Fuel</v>
      </c>
      <c r="I173" t="str">
        <v>Transmission w/Dual Shift Mode</v>
      </c>
      <c r="J173" t="str">
        <v>White</v>
      </c>
      <c r="K173" t="str">
        <v>Black</v>
      </c>
      <c r="L173" t="str">
        <v>None reported</v>
      </c>
      <c r="M173">
        <v>0</v>
      </c>
      <c r="N173" t="str">
        <v>Yes</v>
      </c>
      <c r="O173" t="str">
        <v>$26,999</v>
      </c>
      <c r="P173">
        <v>23219.14</v>
      </c>
      <c r="Q173">
        <v>26999</v>
      </c>
      <c r="R173">
        <v>220</v>
      </c>
      <c r="S173">
        <v>2</v>
      </c>
      <c r="T173">
        <v>0</v>
      </c>
    </row>
    <row r="174" spans="1:20" x14ac:dyDescent="0.25">
      <c r="A174" t="str">
        <v>Audi</v>
      </c>
      <c r="B174" t="str">
        <v>A5 2.0T Premium Plus</v>
      </c>
      <c r="C174">
        <v>2019</v>
      </c>
      <c r="D174">
        <v>38345.744180000002</v>
      </c>
      <c r="E174">
        <v>23827</v>
      </c>
      <c r="F174" t="str">
        <v>23,827 mi.</v>
      </c>
      <c r="G174" t="str">
        <v>Gasoline</v>
      </c>
      <c r="H174" t="str">
        <v>248.0HP 2.0L 4 Cylinder Engine Gasoline Fuel</v>
      </c>
      <c r="I174" t="str">
        <v>7-Speed A/T</v>
      </c>
      <c r="J174" t="str">
        <v>Gray</v>
      </c>
      <c r="K174" t="str">
        <v>Black</v>
      </c>
      <c r="L174" t="str">
        <v>None reported</v>
      </c>
      <c r="M174">
        <v>0</v>
      </c>
      <c r="N174" t="str">
        <v>Yes</v>
      </c>
      <c r="O174" t="str">
        <v>$34,995</v>
      </c>
      <c r="P174">
        <v>30095.7</v>
      </c>
      <c r="Q174">
        <v>34995</v>
      </c>
      <c r="R174">
        <v>248</v>
      </c>
      <c r="S174">
        <v>2</v>
      </c>
      <c r="T174">
        <v>0</v>
      </c>
    </row>
    <row r="175" spans="1:20" x14ac:dyDescent="0.25">
      <c r="A175" t="str">
        <v>Audi</v>
      </c>
      <c r="B175" t="str">
        <v>A6 55 Premium</v>
      </c>
      <c r="C175">
        <v>2020</v>
      </c>
      <c r="D175">
        <v>40716.302000000003</v>
      </c>
      <c r="E175">
        <v>25300</v>
      </c>
      <c r="F175" t="str">
        <v>25,300 mi.</v>
      </c>
      <c r="G175" t="str">
        <v>Hybrid</v>
      </c>
      <c r="H175" t="str">
        <v>335.0HP 3.0L V6 Cylinder Engine Gasoline/Mild Electric Hybrid</v>
      </c>
      <c r="I175" t="str">
        <v>7-Speed A/T</v>
      </c>
      <c r="J175" t="str">
        <v>White</v>
      </c>
      <c r="K175" t="str">
        <v>Beige</v>
      </c>
      <c r="L175" t="str">
        <v>None reported</v>
      </c>
      <c r="M175">
        <v>0</v>
      </c>
      <c r="N175" t="str">
        <v>Yes</v>
      </c>
      <c r="O175" t="str">
        <v>$39,900</v>
      </c>
      <c r="P175">
        <v>34314</v>
      </c>
      <c r="Q175">
        <v>39900</v>
      </c>
      <c r="R175">
        <v>335</v>
      </c>
      <c r="S175">
        <v>3</v>
      </c>
      <c r="T175">
        <v>0</v>
      </c>
    </row>
    <row r="176" spans="1:20" x14ac:dyDescent="0.25">
      <c r="A176" t="str">
        <v>Audi</v>
      </c>
      <c r="B176" t="str">
        <v>SQ8 4.0T Premium Plus</v>
      </c>
      <c r="C176">
        <v>2021</v>
      </c>
      <c r="D176">
        <v>69584.642919999998</v>
      </c>
      <c r="E176">
        <v>43238</v>
      </c>
      <c r="F176" t="str">
        <v>43,238 mi.</v>
      </c>
      <c r="G176" t="str">
        <v>Gasoline</v>
      </c>
      <c r="H176" t="str">
        <v>500.0HP 4.0L 8 Cylinder Engine Gasoline Fuel</v>
      </c>
      <c r="I176" t="str">
        <v>Transmission w/Dual Shift Mode</v>
      </c>
      <c r="J176" t="str">
        <v>Black</v>
      </c>
      <c r="K176" t="str">
        <v>Red</v>
      </c>
      <c r="L176" t="str">
        <v>None reported</v>
      </c>
      <c r="M176">
        <v>0</v>
      </c>
      <c r="N176" t="str">
        <v>Yes</v>
      </c>
      <c r="O176" t="str">
        <v>$76,400</v>
      </c>
      <c r="P176">
        <v>65704</v>
      </c>
      <c r="Q176">
        <v>76400</v>
      </c>
      <c r="R176">
        <v>500</v>
      </c>
      <c r="S176">
        <v>4</v>
      </c>
      <c r="T176">
        <v>0</v>
      </c>
    </row>
    <row r="177" spans="1:20" x14ac:dyDescent="0.25">
      <c r="A177" t="str">
        <v>Audi</v>
      </c>
      <c r="B177" t="str">
        <v>RS 7 4.0T Prestige</v>
      </c>
      <c r="C177">
        <v>2016</v>
      </c>
      <c r="D177">
        <v>104285.232</v>
      </c>
      <c r="E177">
        <v>64800</v>
      </c>
      <c r="F177" t="str">
        <v>64,800 mi.</v>
      </c>
      <c r="G177" t="str">
        <v>Gasoline</v>
      </c>
      <c r="H177" t="str">
        <v>560.0HP 4.0L 8 Cylinder Engine Gasoline Fuel</v>
      </c>
      <c r="I177" t="str">
        <v>8-Speed A/T</v>
      </c>
      <c r="J177" t="str">
        <v>White</v>
      </c>
      <c r="K177" t="str">
        <v>Brown</v>
      </c>
      <c r="L177" t="str">
        <v>None reported</v>
      </c>
      <c r="M177">
        <v>0</v>
      </c>
      <c r="N177" t="str">
        <v>Yes</v>
      </c>
      <c r="O177" t="str">
        <v>$50,000</v>
      </c>
      <c r="P177">
        <v>43000</v>
      </c>
      <c r="Q177">
        <v>50000</v>
      </c>
      <c r="R177">
        <v>560</v>
      </c>
      <c r="S177">
        <v>4</v>
      </c>
      <c r="T177">
        <v>0</v>
      </c>
    </row>
    <row r="178" spans="1:20" x14ac:dyDescent="0.25">
      <c r="A178" t="str">
        <v>Audi</v>
      </c>
      <c r="B178" t="str">
        <v>A6 2.0T Premium Plus</v>
      </c>
      <c r="C178">
        <v>2016</v>
      </c>
      <c r="D178">
        <v>154496.63999999998</v>
      </c>
      <c r="E178">
        <v>96000</v>
      </c>
      <c r="F178" t="str">
        <v>96,000 mi.</v>
      </c>
      <c r="G178" t="str">
        <v>Gasoline</v>
      </c>
      <c r="H178" t="str">
        <v>252.0HP 2.0L 4 Cylinder Engine Gasoline Fuel</v>
      </c>
      <c r="I178" t="str">
        <v>8-Speed A/T</v>
      </c>
      <c r="J178" t="str">
        <v>Black</v>
      </c>
      <c r="K178" t="str">
        <v>Black</v>
      </c>
      <c r="L178" t="str">
        <v>None reported</v>
      </c>
      <c r="M178">
        <v>0</v>
      </c>
      <c r="N178" t="str">
        <v>Yes</v>
      </c>
      <c r="O178" t="str">
        <v>$21,990</v>
      </c>
      <c r="P178">
        <v>18911.400000000001</v>
      </c>
      <c r="Q178">
        <v>21990</v>
      </c>
      <c r="R178">
        <v>252</v>
      </c>
      <c r="S178">
        <v>2</v>
      </c>
      <c r="T178">
        <v>0</v>
      </c>
    </row>
    <row r="179" spans="1:20" x14ac:dyDescent="0.25">
      <c r="A179" t="str">
        <v>Audi</v>
      </c>
      <c r="B179" t="str">
        <v>A6 55 Prestige</v>
      </c>
      <c r="C179">
        <v>2021</v>
      </c>
      <c r="D179">
        <v>36692.951999999997</v>
      </c>
      <c r="E179">
        <v>22800</v>
      </c>
      <c r="F179" t="str">
        <v>22,800 mi.</v>
      </c>
      <c r="G179" t="str">
        <v>Hybrid</v>
      </c>
      <c r="H179" t="str">
        <v>335.0HP 3.0L V6 Cylinder Engine Gasoline/Mild Electric Hybrid</v>
      </c>
      <c r="I179" t="str">
        <v>A/T</v>
      </c>
      <c r="J179" t="str">
        <v>Blue</v>
      </c>
      <c r="K179" t="str">
        <v>Brown</v>
      </c>
      <c r="L179" t="str">
        <v>None reported</v>
      </c>
      <c r="M179">
        <v>0</v>
      </c>
      <c r="N179" t="str">
        <v>Yes</v>
      </c>
      <c r="O179" t="str">
        <v>$52,000</v>
      </c>
      <c r="P179">
        <v>44720</v>
      </c>
      <c r="Q179">
        <v>52000</v>
      </c>
      <c r="R179">
        <v>335</v>
      </c>
      <c r="S179">
        <v>3</v>
      </c>
      <c r="T179">
        <v>0</v>
      </c>
    </row>
    <row r="180" spans="1:20" x14ac:dyDescent="0.25">
      <c r="A180" t="str">
        <v>Audi</v>
      </c>
      <c r="B180" t="str">
        <v>A6 3.0T Premium Plus</v>
      </c>
      <c r="C180">
        <v>2016</v>
      </c>
      <c r="D180">
        <v>117264.5591</v>
      </c>
      <c r="E180">
        <v>72865</v>
      </c>
      <c r="F180" t="str">
        <v>72,865 mi.</v>
      </c>
      <c r="G180" t="str">
        <v>Gasoline</v>
      </c>
      <c r="H180" t="str">
        <v>333.0HP 3.0L V6 Cylinder Engine Gasoline Fuel</v>
      </c>
      <c r="I180" t="str">
        <v>A/T</v>
      </c>
      <c r="J180" t="str">
        <v>Black</v>
      </c>
      <c r="K180" t="str">
        <v>Black</v>
      </c>
      <c r="L180" t="str">
        <v>At least 1 accident or damage reported</v>
      </c>
      <c r="M180">
        <v>1</v>
      </c>
      <c r="N180" t="str">
        <v>Yes</v>
      </c>
      <c r="O180" t="str">
        <v>$22,000</v>
      </c>
      <c r="P180">
        <v>18920</v>
      </c>
      <c r="Q180">
        <v>22000</v>
      </c>
      <c r="R180">
        <v>333</v>
      </c>
      <c r="S180">
        <v>3</v>
      </c>
      <c r="T180">
        <v>0</v>
      </c>
    </row>
    <row r="181" spans="1:20" x14ac:dyDescent="0.25">
      <c r="A181" t="str">
        <v>Audi</v>
      </c>
      <c r="B181" t="str">
        <v>A3 2.0T Premium</v>
      </c>
      <c r="C181">
        <v>2012</v>
      </c>
      <c r="D181">
        <v>179544.40776</v>
      </c>
      <c r="E181">
        <v>111564</v>
      </c>
      <c r="F181" t="str">
        <v>111,564 mi.</v>
      </c>
      <c r="G181" t="str">
        <v>Gasoline</v>
      </c>
      <c r="H181" t="str">
        <v>200.0HP 2.0L 4 Cylinder Engine Gasoline Fuel</v>
      </c>
      <c r="I181" t="str">
        <v>6-Speed A/T</v>
      </c>
      <c r="J181" t="str">
        <v>White</v>
      </c>
      <c r="K181" t="str">
        <v>Black</v>
      </c>
      <c r="L181" t="str">
        <v>None reported</v>
      </c>
      <c r="M181">
        <v>0</v>
      </c>
      <c r="N181" t="str">
        <v>Yes</v>
      </c>
      <c r="O181" t="str">
        <v>$11,200</v>
      </c>
      <c r="P181">
        <v>9632</v>
      </c>
      <c r="Q181">
        <v>11200</v>
      </c>
      <c r="R181">
        <v>200</v>
      </c>
      <c r="S181">
        <v>2</v>
      </c>
      <c r="T181">
        <v>0</v>
      </c>
    </row>
    <row r="182" spans="1:20" x14ac:dyDescent="0.25">
      <c r="A182" t="str">
        <v>Audi</v>
      </c>
      <c r="B182" t="str">
        <v>TT Roadster quattro</v>
      </c>
      <c r="C182">
        <v>2002</v>
      </c>
      <c r="D182">
        <v>111527.262</v>
      </c>
      <c r="E182">
        <v>69300</v>
      </c>
      <c r="F182" t="str">
        <v>69,300 mi.</v>
      </c>
      <c r="G182" t="str">
        <v>Gasoline</v>
      </c>
      <c r="H182" t="str">
        <v>225.0HP 1.8L 4 Cylinder Engine Gasoline Fuel</v>
      </c>
      <c r="I182" t="str">
        <v>6-Speed M/T</v>
      </c>
      <c r="J182" t="str">
        <v>Gray</v>
      </c>
      <c r="K182" t="str">
        <v>Black</v>
      </c>
      <c r="L182" t="str">
        <v>At least 1 accident or damage reported</v>
      </c>
      <c r="M182">
        <v>1</v>
      </c>
      <c r="N182" t="str">
        <v>Yes</v>
      </c>
      <c r="O182" t="str">
        <v>$9,995</v>
      </c>
      <c r="P182">
        <v>8595.7000000000007</v>
      </c>
      <c r="Q182">
        <v>9995</v>
      </c>
      <c r="R182">
        <v>225</v>
      </c>
      <c r="S182">
        <v>1.8</v>
      </c>
      <c r="T182">
        <v>0</v>
      </c>
    </row>
    <row r="183" spans="1:20" x14ac:dyDescent="0.25">
      <c r="A183" t="str">
        <v>Audi</v>
      </c>
      <c r="B183" t="str">
        <v>A4 2.0T Premium Plus</v>
      </c>
      <c r="C183">
        <v>2015</v>
      </c>
      <c r="D183">
        <v>134251.1428</v>
      </c>
      <c r="E183">
        <v>83420</v>
      </c>
      <c r="F183" t="str">
        <v>83,420 mi.</v>
      </c>
      <c r="G183" t="str">
        <v>E85 Flex Fuel</v>
      </c>
      <c r="H183" t="str">
        <v>220.0HP 2.0L 4 Cylinder Engine Flex Fuel Capability</v>
      </c>
      <c r="I183" t="str">
        <v>8-Speed A/T</v>
      </c>
      <c r="J183" t="str">
        <v>Red</v>
      </c>
      <c r="K183" t="str">
        <v>Gray</v>
      </c>
      <c r="L183" t="str">
        <v>At least 1 accident or damage reported</v>
      </c>
      <c r="M183">
        <v>1</v>
      </c>
      <c r="N183" t="str">
        <v>Yes</v>
      </c>
      <c r="O183" t="str">
        <v>$16,000</v>
      </c>
      <c r="P183">
        <v>13760</v>
      </c>
      <c r="Q183">
        <v>16000</v>
      </c>
      <c r="R183">
        <v>220</v>
      </c>
      <c r="S183">
        <v>2</v>
      </c>
      <c r="T183">
        <v>0</v>
      </c>
    </row>
    <row r="184" spans="1:20" x14ac:dyDescent="0.25">
      <c r="A184" t="str">
        <v>Audi</v>
      </c>
      <c r="B184" t="str">
        <v>A4 2.0T Premium quattro</v>
      </c>
      <c r="C184">
        <v>2011</v>
      </c>
      <c r="D184">
        <v>291290.53999999998</v>
      </c>
      <c r="E184">
        <v>181000</v>
      </c>
      <c r="F184" t="str">
        <v>181,000 mi.</v>
      </c>
      <c r="G184" t="str">
        <v>Gasoline</v>
      </c>
      <c r="H184" t="str">
        <v>211.0HP 2.0L 4 Cylinder Engine Gasoline Fuel</v>
      </c>
      <c r="I184" t="str">
        <v>A/T</v>
      </c>
      <c r="J184" t="str">
        <v>White</v>
      </c>
      <c r="K184" t="str">
        <v>Black</v>
      </c>
      <c r="L184" t="str">
        <v>None reported</v>
      </c>
      <c r="M184">
        <v>0</v>
      </c>
      <c r="N184" t="str">
        <v>Yes</v>
      </c>
      <c r="O184" t="str">
        <v>$5,500</v>
      </c>
      <c r="P184">
        <v>4730</v>
      </c>
      <c r="Q184">
        <v>5500</v>
      </c>
      <c r="R184">
        <v>211</v>
      </c>
      <c r="S184">
        <v>2</v>
      </c>
      <c r="T184">
        <v>0</v>
      </c>
    </row>
    <row r="185" spans="1:20" x14ac:dyDescent="0.25">
      <c r="A185" t="str">
        <v>Audi</v>
      </c>
      <c r="B185" t="str">
        <v>A3 2.0T Premium</v>
      </c>
      <c r="C185">
        <v>2016</v>
      </c>
      <c r="D185">
        <v>145419.96239999999</v>
      </c>
      <c r="E185">
        <v>90360</v>
      </c>
      <c r="F185" t="str">
        <v>90,360 mi.</v>
      </c>
      <c r="G185" t="str">
        <v>Gasoline</v>
      </c>
      <c r="H185" t="str">
        <v>220.0HP 2.0L 4 Cylinder Engine Gasoline Fuel</v>
      </c>
      <c r="I185" t="str">
        <v>A/T</v>
      </c>
      <c r="J185" t="str">
        <v>Black</v>
      </c>
      <c r="K185" t="str">
        <v>Black</v>
      </c>
      <c r="L185" t="str">
        <v>At least 1 accident or damage reported</v>
      </c>
      <c r="M185">
        <v>1</v>
      </c>
      <c r="N185" t="str">
        <v>Yes</v>
      </c>
      <c r="O185" t="str">
        <v>$15,499</v>
      </c>
      <c r="P185">
        <v>13329.14</v>
      </c>
      <c r="Q185">
        <v>15499</v>
      </c>
      <c r="R185">
        <v>220</v>
      </c>
      <c r="S185">
        <v>2</v>
      </c>
      <c r="T185">
        <v>0</v>
      </c>
    </row>
    <row r="186" spans="1:20" x14ac:dyDescent="0.25">
      <c r="A186" t="str">
        <v>Audi</v>
      </c>
      <c r="B186" t="str">
        <v>A4 2.0T Premium</v>
      </c>
      <c r="C186">
        <v>2014</v>
      </c>
      <c r="D186">
        <v>145220.40424</v>
      </c>
      <c r="E186">
        <v>90236</v>
      </c>
      <c r="F186" t="str">
        <v>90,236 mi.</v>
      </c>
      <c r="G186" t="str">
        <v>E85 Flex Fuel</v>
      </c>
      <c r="H186" t="str">
        <v>220.0HP 2.0L 4 Cylinder Engine Flex Fuel Capability</v>
      </c>
      <c r="I186" t="str">
        <v>Transmission w/Dual Shift Mode</v>
      </c>
      <c r="J186" t="str">
        <v>Gray</v>
      </c>
      <c r="K186" t="str">
        <v>Black</v>
      </c>
      <c r="L186" t="str">
        <v>None reported</v>
      </c>
      <c r="M186">
        <v>0</v>
      </c>
      <c r="N186" t="str">
        <v>Yes</v>
      </c>
      <c r="O186" t="str">
        <v>$9,999</v>
      </c>
      <c r="P186">
        <v>8599.14</v>
      </c>
      <c r="Q186">
        <v>9999</v>
      </c>
      <c r="R186">
        <v>220</v>
      </c>
      <c r="S186">
        <v>2</v>
      </c>
      <c r="T186">
        <v>0</v>
      </c>
    </row>
    <row r="187" spans="1:20" x14ac:dyDescent="0.25">
      <c r="A187" t="str">
        <v>Audi</v>
      </c>
      <c r="B187" t="str">
        <v>A4 2.0T Premium</v>
      </c>
      <c r="C187">
        <v>2013</v>
      </c>
      <c r="D187">
        <v>155784.11199999999</v>
      </c>
      <c r="E187">
        <v>96800</v>
      </c>
      <c r="F187" t="str">
        <v>96,800 mi.</v>
      </c>
      <c r="G187" t="str">
        <v>Gasoline</v>
      </c>
      <c r="H187" t="str">
        <v>211.0HP 2.0L 4 Cylinder Engine Gasoline Fuel</v>
      </c>
      <c r="I187" t="str">
        <v>A/T</v>
      </c>
      <c r="J187" t="str">
        <v>Gray</v>
      </c>
      <c r="K187" t="str">
        <v>Black</v>
      </c>
      <c r="L187" t="str">
        <v>At least 1 accident or damage reported</v>
      </c>
      <c r="M187">
        <v>1</v>
      </c>
      <c r="N187" t="str">
        <v>Yes</v>
      </c>
      <c r="O187" t="str">
        <v>$11,000</v>
      </c>
      <c r="P187">
        <v>9460</v>
      </c>
      <c r="Q187">
        <v>11000</v>
      </c>
      <c r="R187">
        <v>211</v>
      </c>
      <c r="S187">
        <v>2</v>
      </c>
      <c r="T187">
        <v>0</v>
      </c>
    </row>
    <row r="188" spans="1:20" x14ac:dyDescent="0.25">
      <c r="A188" t="str">
        <v>Audi</v>
      </c>
      <c r="B188" t="str">
        <v>S4 3.0T Premium Plus</v>
      </c>
      <c r="C188">
        <v>2014</v>
      </c>
      <c r="D188">
        <v>164748.13579999999</v>
      </c>
      <c r="E188">
        <v>102370</v>
      </c>
      <c r="F188" t="str">
        <v>102,370 mi.</v>
      </c>
      <c r="G188" t="str">
        <v>Gasoline</v>
      </c>
      <c r="H188" t="str">
        <v>333.0HP 3.0L V6 Cylinder Engine Gasoline Fuel</v>
      </c>
      <c r="I188" t="str">
        <v>7-Speed A/T</v>
      </c>
      <c r="J188" t="str">
        <v>Gray</v>
      </c>
      <c r="K188" t="str">
        <v>Black</v>
      </c>
      <c r="L188" t="str">
        <v>None reported</v>
      </c>
      <c r="M188">
        <v>0</v>
      </c>
      <c r="N188" t="str">
        <v>Yes</v>
      </c>
      <c r="O188" t="str">
        <v>$21,373</v>
      </c>
      <c r="P188">
        <v>18380.78</v>
      </c>
      <c r="Q188">
        <v>21373</v>
      </c>
      <c r="R188">
        <v>333</v>
      </c>
      <c r="S188">
        <v>3</v>
      </c>
      <c r="T188">
        <v>0</v>
      </c>
    </row>
    <row r="189" spans="1:20" x14ac:dyDescent="0.25">
      <c r="A189" t="str">
        <v>Audi</v>
      </c>
      <c r="B189" t="str">
        <v>Q4 e-tron 50 Premium Plus</v>
      </c>
      <c r="C189">
        <v>2022</v>
      </c>
      <c r="D189">
        <v>402.33499999999998</v>
      </c>
      <c r="E189">
        <v>250</v>
      </c>
      <c r="F189" t="str">
        <v>250 mi.</v>
      </c>
      <c r="G189">
        <v>0</v>
      </c>
      <c r="H189" t="str">
        <v>295.0HP Electric Motor Electric Fuel System</v>
      </c>
      <c r="I189" t="str">
        <v>1-Speed A/T</v>
      </c>
      <c r="J189" t="str">
        <v>Gray</v>
      </c>
      <c r="K189" t="str">
        <v>Black</v>
      </c>
      <c r="L189" t="str">
        <v>None reported</v>
      </c>
      <c r="M189">
        <v>0</v>
      </c>
      <c r="N189" t="str">
        <v>Yes</v>
      </c>
      <c r="O189" t="str">
        <v>$52,000</v>
      </c>
      <c r="P189">
        <v>44720</v>
      </c>
      <c r="Q189">
        <v>52000</v>
      </c>
      <c r="R189">
        <v>295</v>
      </c>
      <c r="S189" t="e">
        <v>#VALUE!</v>
      </c>
      <c r="T189">
        <v>0</v>
      </c>
    </row>
    <row r="190" spans="1:20" x14ac:dyDescent="0.25">
      <c r="A190" t="str">
        <v>Audi</v>
      </c>
      <c r="B190" t="str">
        <v>A5 45 S line Premium Plus</v>
      </c>
      <c r="C190">
        <v>2022</v>
      </c>
      <c r="D190">
        <v>39428.83</v>
      </c>
      <c r="E190">
        <v>24500</v>
      </c>
      <c r="F190" t="str">
        <v>24,500 mi.</v>
      </c>
      <c r="G190" t="str">
        <v>Hybrid</v>
      </c>
      <c r="H190" t="str">
        <v>261.0HP 2.0L 4 Cylinder Engine Gasoline/Mild Electric Hybrid</v>
      </c>
      <c r="I190" t="str">
        <v>Transmission w/Dual Shift Mode</v>
      </c>
      <c r="J190" t="str">
        <v>White</v>
      </c>
      <c r="K190" t="str">
        <v>Black</v>
      </c>
      <c r="L190" t="str">
        <v>None reported</v>
      </c>
      <c r="M190">
        <v>0</v>
      </c>
      <c r="N190" t="str">
        <v>Yes</v>
      </c>
      <c r="O190" t="str">
        <v>$47,000</v>
      </c>
      <c r="P190">
        <v>40420</v>
      </c>
      <c r="Q190">
        <v>47000</v>
      </c>
      <c r="R190">
        <v>261</v>
      </c>
      <c r="S190">
        <v>2</v>
      </c>
      <c r="T190">
        <v>0</v>
      </c>
    </row>
    <row r="191" spans="1:20" x14ac:dyDescent="0.25">
      <c r="A191" t="str">
        <v>Audi</v>
      </c>
      <c r="B191" t="str">
        <v>A8 L 55</v>
      </c>
      <c r="C191">
        <v>2019</v>
      </c>
      <c r="D191">
        <v>37578.089</v>
      </c>
      <c r="E191">
        <v>23350</v>
      </c>
      <c r="F191" t="str">
        <v>23,350 mi.</v>
      </c>
      <c r="G191" t="str">
        <v>Hybrid</v>
      </c>
      <c r="H191" t="str">
        <v>335.0HP 3.0L V6 Cylinder Engine Gasoline/Mild Electric Hybrid</v>
      </c>
      <c r="I191" t="str">
        <v>Transmission w/Dual Shift Mode</v>
      </c>
      <c r="J191" t="str">
        <v>Black</v>
      </c>
      <c r="K191" t="str">
        <v>Brown</v>
      </c>
      <c r="L191" t="str">
        <v>None reported</v>
      </c>
      <c r="M191">
        <v>0</v>
      </c>
      <c r="N191" t="str">
        <v>Yes</v>
      </c>
      <c r="O191" t="str">
        <v>$48,000</v>
      </c>
      <c r="P191">
        <v>41280</v>
      </c>
      <c r="Q191">
        <v>48000</v>
      </c>
      <c r="R191">
        <v>335</v>
      </c>
      <c r="S191">
        <v>3</v>
      </c>
      <c r="T191">
        <v>0</v>
      </c>
    </row>
    <row r="192" spans="1:20" x14ac:dyDescent="0.25">
      <c r="A192" t="str">
        <v>Audi</v>
      </c>
      <c r="B192" t="str">
        <v>S6 4.0T Prestige</v>
      </c>
      <c r="C192">
        <v>2013</v>
      </c>
      <c r="D192">
        <v>86743.426000000007</v>
      </c>
      <c r="E192">
        <v>53900</v>
      </c>
      <c r="F192" t="str">
        <v>53,900 mi.</v>
      </c>
      <c r="G192" t="str">
        <v>Gasoline</v>
      </c>
      <c r="H192" t="str">
        <v>420.0HP 4.0L 8 Cylinder Engine Gasoline Fuel</v>
      </c>
      <c r="I192" t="str">
        <v>7-Speed A/T</v>
      </c>
      <c r="J192" t="str">
        <v>Black</v>
      </c>
      <c r="K192" t="str">
        <v>Black</v>
      </c>
      <c r="L192">
        <v>0</v>
      </c>
      <c r="M192">
        <v>0</v>
      </c>
      <c r="N192">
        <v>0</v>
      </c>
      <c r="O192" t="str">
        <v>$27,450</v>
      </c>
      <c r="P192">
        <v>23607</v>
      </c>
      <c r="Q192">
        <v>27450</v>
      </c>
      <c r="R192">
        <v>420</v>
      </c>
      <c r="S192">
        <v>4</v>
      </c>
      <c r="T192">
        <v>0</v>
      </c>
    </row>
    <row r="193" spans="1:20" x14ac:dyDescent="0.25">
      <c r="A193" t="str">
        <v>Audi</v>
      </c>
      <c r="B193" t="str">
        <v>Q5 S line Premium Plus</v>
      </c>
      <c r="C193">
        <v>2023</v>
      </c>
      <c r="D193">
        <v>9730.0696399999997</v>
      </c>
      <c r="E193">
        <v>6046</v>
      </c>
      <c r="F193" t="str">
        <v>6,046 mi.</v>
      </c>
      <c r="G193" t="str">
        <v>Hybrid</v>
      </c>
      <c r="H193" t="str">
        <v>2.0 Liter TFSI</v>
      </c>
      <c r="I193" t="str">
        <v>Automatic</v>
      </c>
      <c r="J193" t="str">
        <v>Daytona Gray</v>
      </c>
      <c r="K193" t="str">
        <v>Black</v>
      </c>
      <c r="L193" t="str">
        <v>None reported</v>
      </c>
      <c r="M193">
        <v>0</v>
      </c>
      <c r="N193">
        <v>0</v>
      </c>
      <c r="O193" t="str">
        <v>$51,598</v>
      </c>
      <c r="P193">
        <v>44374.28</v>
      </c>
      <c r="Q193">
        <v>51598</v>
      </c>
      <c r="R193" t="e">
        <v>#VALUE!</v>
      </c>
      <c r="S193">
        <v>2</v>
      </c>
      <c r="T193">
        <v>0</v>
      </c>
    </row>
    <row r="194" spans="1:20" x14ac:dyDescent="0.25">
      <c r="A194" t="str">
        <v>Audi</v>
      </c>
      <c r="B194" t="str">
        <v>A6 55 Premium</v>
      </c>
      <c r="C194">
        <v>2019</v>
      </c>
      <c r="D194">
        <v>17432.370879999999</v>
      </c>
      <c r="E194">
        <v>10832</v>
      </c>
      <c r="F194" t="str">
        <v>10,832 mi.</v>
      </c>
      <c r="G194" t="str">
        <v>Hybrid</v>
      </c>
      <c r="H194" t="str">
        <v>335.0HP 3.0L V6 Cylinder Engine Gasoline/Mild Electric Hybrid</v>
      </c>
      <c r="I194" t="str">
        <v>7-Speed A/T</v>
      </c>
      <c r="J194" t="str">
        <v>Black</v>
      </c>
      <c r="K194" t="str">
        <v>Black</v>
      </c>
      <c r="L194" t="str">
        <v>None reported</v>
      </c>
      <c r="M194">
        <v>0</v>
      </c>
      <c r="N194" t="str">
        <v>Yes</v>
      </c>
      <c r="O194" t="str">
        <v>$42,500</v>
      </c>
      <c r="P194">
        <v>36550</v>
      </c>
      <c r="Q194">
        <v>42500</v>
      </c>
      <c r="R194">
        <v>335</v>
      </c>
      <c r="S194">
        <v>3</v>
      </c>
      <c r="T194">
        <v>0</v>
      </c>
    </row>
    <row r="195" spans="1:20" x14ac:dyDescent="0.25">
      <c r="A195" t="str">
        <v>Audi</v>
      </c>
      <c r="B195" t="str">
        <v>Q8 3.0T Premium</v>
      </c>
      <c r="C195">
        <v>2019</v>
      </c>
      <c r="D195">
        <v>83659.930559999993</v>
      </c>
      <c r="E195">
        <v>51984</v>
      </c>
      <c r="F195" t="str">
        <v>51,984 mi.</v>
      </c>
      <c r="G195" t="str">
        <v>Hybrid</v>
      </c>
      <c r="H195" t="str">
        <v>335.0HP 3.0L V6 Cylinder Engine Gasoline/Mild Electric Hybrid</v>
      </c>
      <c r="I195" t="str">
        <v>8-Speed A/T</v>
      </c>
      <c r="J195" t="str">
        <v>White</v>
      </c>
      <c r="K195" t="str">
        <v>â€“</v>
      </c>
      <c r="L195" t="str">
        <v>None reported</v>
      </c>
      <c r="M195">
        <v>0</v>
      </c>
      <c r="N195" t="str">
        <v>Yes</v>
      </c>
      <c r="O195" t="str">
        <v>$44,870</v>
      </c>
      <c r="P195">
        <v>38588.199999999997</v>
      </c>
      <c r="Q195">
        <v>44870</v>
      </c>
      <c r="R195">
        <v>335</v>
      </c>
      <c r="S195">
        <v>3</v>
      </c>
      <c r="T195">
        <v>0</v>
      </c>
    </row>
    <row r="196" spans="1:20" x14ac:dyDescent="0.25">
      <c r="A196" t="str">
        <v>Audi</v>
      </c>
      <c r="B196" t="str">
        <v>Q5 2.0T Premium Plus</v>
      </c>
      <c r="C196">
        <v>2019</v>
      </c>
      <c r="D196">
        <v>39428.83</v>
      </c>
      <c r="E196">
        <v>24500</v>
      </c>
      <c r="F196" t="str">
        <v>24,500 mi.</v>
      </c>
      <c r="G196" t="str">
        <v>Gasoline</v>
      </c>
      <c r="H196" t="str">
        <v>248.0HP 2.0L 4 Cylinder Engine Gasoline Fuel</v>
      </c>
      <c r="I196" t="str">
        <v>A/T</v>
      </c>
      <c r="J196" t="str">
        <v>Black</v>
      </c>
      <c r="K196" t="str">
        <v>â€“</v>
      </c>
      <c r="L196" t="str">
        <v>None reported</v>
      </c>
      <c r="M196">
        <v>0</v>
      </c>
      <c r="N196" t="str">
        <v>Yes</v>
      </c>
      <c r="O196" t="str">
        <v>$31,000</v>
      </c>
      <c r="P196">
        <v>26660</v>
      </c>
      <c r="Q196">
        <v>31000</v>
      </c>
      <c r="R196">
        <v>248</v>
      </c>
      <c r="S196">
        <v>2</v>
      </c>
      <c r="T196">
        <v>0</v>
      </c>
    </row>
    <row r="197" spans="1:20" x14ac:dyDescent="0.25">
      <c r="A197" t="str">
        <v>Audi</v>
      </c>
      <c r="B197" t="str">
        <v>S5 3.0T Prestige</v>
      </c>
      <c r="C197">
        <v>2013</v>
      </c>
      <c r="D197">
        <v>60350.25</v>
      </c>
      <c r="E197">
        <v>37500</v>
      </c>
      <c r="F197" t="str">
        <v>37,500 mi.</v>
      </c>
      <c r="G197" t="str">
        <v>Gasoline</v>
      </c>
      <c r="H197" t="str">
        <v>333.0HP 3.0L V6 Cylinder Engine Gasoline Fuel</v>
      </c>
      <c r="I197" t="str">
        <v>7-Speed A/T</v>
      </c>
      <c r="J197" t="str">
        <v>Black</v>
      </c>
      <c r="K197" t="str">
        <v>Black</v>
      </c>
      <c r="L197" t="str">
        <v>None reported</v>
      </c>
      <c r="M197">
        <v>0</v>
      </c>
      <c r="N197" t="str">
        <v>Yes</v>
      </c>
      <c r="O197" t="str">
        <v>$26,000</v>
      </c>
      <c r="P197">
        <v>22360</v>
      </c>
      <c r="Q197">
        <v>26000</v>
      </c>
      <c r="R197">
        <v>333</v>
      </c>
      <c r="S197">
        <v>3</v>
      </c>
      <c r="T197">
        <v>0</v>
      </c>
    </row>
    <row r="198" spans="1:20" x14ac:dyDescent="0.25">
      <c r="A198" t="str">
        <v>Audi</v>
      </c>
      <c r="B198" t="str">
        <v>Q5 40 Premium</v>
      </c>
      <c r="C198">
        <v>2022</v>
      </c>
      <c r="D198">
        <v>23415.897000000001</v>
      </c>
      <c r="E198">
        <v>14550</v>
      </c>
      <c r="F198" t="str">
        <v>14,550 mi.</v>
      </c>
      <c r="G198" t="str">
        <v>Hybrid</v>
      </c>
      <c r="H198" t="str">
        <v>201.0HP 2.0L 4 Cylinder Engine Gasoline/Mild Electric Hybrid</v>
      </c>
      <c r="I198" t="str">
        <v>7-Speed A/T</v>
      </c>
      <c r="J198" t="str">
        <v>Silver</v>
      </c>
      <c r="K198" t="str">
        <v>Brown</v>
      </c>
      <c r="L198" t="str">
        <v>None reported</v>
      </c>
      <c r="M198">
        <v>0</v>
      </c>
      <c r="N198" t="str">
        <v>Yes</v>
      </c>
      <c r="O198" t="str">
        <v>$41,500</v>
      </c>
      <c r="P198">
        <v>35690</v>
      </c>
      <c r="Q198">
        <v>41500</v>
      </c>
      <c r="R198">
        <v>201</v>
      </c>
      <c r="S198">
        <v>2</v>
      </c>
      <c r="T198">
        <v>0</v>
      </c>
    </row>
    <row r="199" spans="1:20" x14ac:dyDescent="0.25">
      <c r="A199" t="str">
        <v>Audi</v>
      </c>
      <c r="B199" t="str">
        <v>A6 2.0T Sport</v>
      </c>
      <c r="C199">
        <v>2018</v>
      </c>
      <c r="D199">
        <v>79903.731</v>
      </c>
      <c r="E199">
        <v>49650</v>
      </c>
      <c r="F199" t="str">
        <v>49,650 mi.</v>
      </c>
      <c r="G199" t="str">
        <v>Gasoline</v>
      </c>
      <c r="H199" t="str">
        <v>252.0HP 2.0L 4 Cylinder Engine Gasoline Fuel</v>
      </c>
      <c r="I199" t="str">
        <v>A/T</v>
      </c>
      <c r="J199" t="str">
        <v>Black</v>
      </c>
      <c r="K199" t="str">
        <v>Black</v>
      </c>
      <c r="L199" t="str">
        <v>At least 1 accident or damage reported</v>
      </c>
      <c r="M199">
        <v>1</v>
      </c>
      <c r="N199" t="str">
        <v>Yes</v>
      </c>
      <c r="O199" t="str">
        <v>$23,750</v>
      </c>
      <c r="P199">
        <v>20425</v>
      </c>
      <c r="Q199">
        <v>23750</v>
      </c>
      <c r="R199">
        <v>252</v>
      </c>
      <c r="S199">
        <v>2</v>
      </c>
      <c r="T199">
        <v>0</v>
      </c>
    </row>
    <row r="200" spans="1:20" x14ac:dyDescent="0.25">
      <c r="A200" t="str">
        <v>Audi</v>
      </c>
      <c r="B200" t="str">
        <v>Q7 55 Prestige</v>
      </c>
      <c r="C200">
        <v>2019</v>
      </c>
      <c r="D200">
        <v>65982.94</v>
      </c>
      <c r="E200">
        <v>41000</v>
      </c>
      <c r="F200" t="str">
        <v>41,000 mi.</v>
      </c>
      <c r="G200" t="str">
        <v>Gasoline</v>
      </c>
      <c r="H200" t="str">
        <v>329.0HP 3.0L V6 Cylinder Engine Gasoline Fuel</v>
      </c>
      <c r="I200" t="str">
        <v>A/T</v>
      </c>
      <c r="J200" t="str">
        <v>White</v>
      </c>
      <c r="K200" t="str">
        <v>Beige</v>
      </c>
      <c r="L200" t="str">
        <v>None reported</v>
      </c>
      <c r="M200">
        <v>0</v>
      </c>
      <c r="N200" t="str">
        <v>Yes</v>
      </c>
      <c r="O200" t="str">
        <v>$39,900</v>
      </c>
      <c r="P200">
        <v>34314</v>
      </c>
      <c r="Q200">
        <v>39900</v>
      </c>
      <c r="R200">
        <v>329</v>
      </c>
      <c r="S200">
        <v>3</v>
      </c>
      <c r="T200">
        <v>0</v>
      </c>
    </row>
    <row r="201" spans="1:20" x14ac:dyDescent="0.25">
      <c r="A201" t="str">
        <v>Audi</v>
      </c>
      <c r="B201" t="str">
        <v>S4 3.0T Premium Plus</v>
      </c>
      <c r="C201">
        <v>2022</v>
      </c>
      <c r="D201">
        <v>17541.806</v>
      </c>
      <c r="E201">
        <v>10900</v>
      </c>
      <c r="F201" t="str">
        <v>10,900 mi.</v>
      </c>
      <c r="G201" t="str">
        <v>Gasoline</v>
      </c>
      <c r="H201" t="str">
        <v>349.0HP 3.0L V6 Cylinder Engine Gasoline Fuel</v>
      </c>
      <c r="I201" t="str">
        <v>Transmission w/Dual Shift Mode</v>
      </c>
      <c r="J201" t="str">
        <v>Black</v>
      </c>
      <c r="K201" t="str">
        <v>Black</v>
      </c>
      <c r="L201" t="str">
        <v>None reported</v>
      </c>
      <c r="M201">
        <v>0</v>
      </c>
      <c r="N201" t="str">
        <v>Yes</v>
      </c>
      <c r="O201" t="str">
        <v>$53,900</v>
      </c>
      <c r="P201">
        <v>46354</v>
      </c>
      <c r="Q201">
        <v>53900</v>
      </c>
      <c r="R201">
        <v>349</v>
      </c>
      <c r="S201">
        <v>3</v>
      </c>
      <c r="T2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used_cars</vt:lpstr>
      <vt:lpstr>Brands</vt:lpstr>
      <vt:lpstr>HYUNDAI</vt:lpstr>
      <vt:lpstr>MERCEDES</vt:lpstr>
      <vt:lpstr>LEXUS</vt:lpstr>
      <vt:lpstr>BMW</vt:lpstr>
      <vt:lpstr>CHEVROLET</vt:lpstr>
      <vt:lpstr>FORD</vt:lpstr>
      <vt:lpstr>AUDI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Escolano Lopez</cp:lastModifiedBy>
  <dcterms:created xsi:type="dcterms:W3CDTF">2025-08-08T10:14:20Z</dcterms:created>
  <dcterms:modified xsi:type="dcterms:W3CDTF">2025-08-19T14:09:52Z</dcterms:modified>
</cp:coreProperties>
</file>