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Digital Repository\Docs\Excel\"/>
    </mc:Choice>
  </mc:AlternateContent>
  <xr:revisionPtr revIDLastSave="0" documentId="13_ncr:1_{977154FA-A36F-4302-988C-AB4874B44413}" xr6:coauthVersionLast="43" xr6:coauthVersionMax="43" xr10:uidLastSave="{00000000-0000-0000-0000-000000000000}"/>
  <bookViews>
    <workbookView xWindow="-108" yWindow="-108" windowWidth="23256" windowHeight="12576" firstSheet="1" activeTab="2" xr2:uid="{1D765DF3-ECD3-499E-B0A7-EE6B9BE0DD2E}"/>
  </bookViews>
  <sheets>
    <sheet name="Buku" sheetId="1" r:id="rId1"/>
    <sheet name="Uji Aplikasi" sheetId="10" r:id="rId2"/>
    <sheet name="akurasi" sheetId="11" r:id="rId3"/>
    <sheet name="Buku(New)" sheetId="9" r:id="rId4"/>
    <sheet name="Keyboard" sheetId="4" r:id="rId5"/>
    <sheet name="Kulit" sheetId="5" r:id="rId6"/>
    <sheet name="Televisi" sheetId="3" r:id="rId7"/>
    <sheet name="Dana Bantuan" sheetId="6" r:id="rId8"/>
    <sheet name="Peserta cerdas cermat" sheetId="7" r:id="rId9"/>
    <sheet name="Kamar Hotel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11" l="1"/>
  <c r="M22" i="11"/>
  <c r="M20" i="11"/>
  <c r="J21" i="11"/>
  <c r="K122" i="10"/>
  <c r="K109" i="10" l="1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3" i="10"/>
  <c r="K124" i="10"/>
  <c r="K108" i="10"/>
  <c r="D58" i="7"/>
  <c r="D59" i="7"/>
  <c r="D51" i="1"/>
  <c r="R102" i="10"/>
  <c r="R101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85" i="10"/>
  <c r="R84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V27" i="10"/>
  <c r="N51" i="10" s="1"/>
  <c r="N71" i="10" s="1"/>
  <c r="U27" i="10"/>
  <c r="N50" i="10" s="1"/>
  <c r="N70" i="10" s="1"/>
  <c r="U25" i="10"/>
  <c r="L52" i="10" s="1"/>
  <c r="L72" i="10" s="1"/>
  <c r="V24" i="10"/>
  <c r="M25" i="10"/>
  <c r="V26" i="10" s="1"/>
  <c r="L25" i="10"/>
  <c r="V25" i="10" s="1"/>
  <c r="K25" i="10"/>
  <c r="U24" i="10" s="1"/>
  <c r="K47" i="10" l="1"/>
  <c r="K67" i="10" s="1"/>
  <c r="K59" i="10"/>
  <c r="K79" i="10" s="1"/>
  <c r="K48" i="10"/>
  <c r="K68" i="10" s="1"/>
  <c r="K60" i="10"/>
  <c r="K80" i="10" s="1"/>
  <c r="K61" i="10"/>
  <c r="K81" i="10" s="1"/>
  <c r="K50" i="10"/>
  <c r="K70" i="10" s="1"/>
  <c r="K45" i="10"/>
  <c r="K65" i="10" s="1"/>
  <c r="K52" i="10"/>
  <c r="K72" i="10" s="1"/>
  <c r="K53" i="10"/>
  <c r="K73" i="10" s="1"/>
  <c r="K55" i="10"/>
  <c r="K75" i="10" s="1"/>
  <c r="K57" i="10"/>
  <c r="K77" i="10" s="1"/>
  <c r="K54" i="10"/>
  <c r="K74" i="10" s="1"/>
  <c r="K56" i="10"/>
  <c r="K76" i="10" s="1"/>
  <c r="K46" i="10"/>
  <c r="K66" i="10" s="1"/>
  <c r="K58" i="10"/>
  <c r="K78" i="10" s="1"/>
  <c r="K49" i="10"/>
  <c r="K69" i="10" s="1"/>
  <c r="K51" i="10"/>
  <c r="K71" i="10" s="1"/>
  <c r="L56" i="10"/>
  <c r="L76" i="10" s="1"/>
  <c r="L50" i="10"/>
  <c r="L70" i="10" s="1"/>
  <c r="L45" i="10"/>
  <c r="L65" i="10" s="1"/>
  <c r="L55" i="10"/>
  <c r="L75" i="10" s="1"/>
  <c r="L51" i="10"/>
  <c r="L71" i="10" s="1"/>
  <c r="N61" i="10"/>
  <c r="N81" i="10" s="1"/>
  <c r="N49" i="10"/>
  <c r="N69" i="10" s="1"/>
  <c r="L49" i="10"/>
  <c r="L69" i="10" s="1"/>
  <c r="N48" i="10"/>
  <c r="N68" i="10" s="1"/>
  <c r="N59" i="10"/>
  <c r="N79" i="10" s="1"/>
  <c r="N47" i="10"/>
  <c r="N67" i="10" s="1"/>
  <c r="U26" i="10"/>
  <c r="L59" i="10"/>
  <c r="L79" i="10" s="1"/>
  <c r="L47" i="10"/>
  <c r="L67" i="10" s="1"/>
  <c r="N57" i="10"/>
  <c r="N77" i="10" s="1"/>
  <c r="N60" i="10"/>
  <c r="N80" i="10" s="1"/>
  <c r="L61" i="10"/>
  <c r="L81" i="10" s="1"/>
  <c r="L60" i="10"/>
  <c r="L80" i="10" s="1"/>
  <c r="L48" i="10"/>
  <c r="L68" i="10" s="1"/>
  <c r="N58" i="10"/>
  <c r="N78" i="10" s="1"/>
  <c r="N46" i="10"/>
  <c r="N66" i="10" s="1"/>
  <c r="L58" i="10"/>
  <c r="L78" i="10" s="1"/>
  <c r="L46" i="10"/>
  <c r="L66" i="10" s="1"/>
  <c r="N56" i="10"/>
  <c r="N76" i="10" s="1"/>
  <c r="L57" i="10"/>
  <c r="L77" i="10" s="1"/>
  <c r="N55" i="10"/>
  <c r="N75" i="10" s="1"/>
  <c r="N54" i="10"/>
  <c r="N74" i="10" s="1"/>
  <c r="L54" i="10"/>
  <c r="L74" i="10" s="1"/>
  <c r="N53" i="10"/>
  <c r="N73" i="10" s="1"/>
  <c r="N52" i="10"/>
  <c r="N72" i="10" s="1"/>
  <c r="L53" i="10"/>
  <c r="L73" i="10" s="1"/>
  <c r="N45" i="10"/>
  <c r="N65" i="10" s="1"/>
  <c r="G21" i="9"/>
  <c r="O14" i="9" s="1"/>
  <c r="F21" i="9"/>
  <c r="O13" i="9" s="1"/>
  <c r="G22" i="9"/>
  <c r="F22" i="9"/>
  <c r="E22" i="9"/>
  <c r="O12" i="9" s="1"/>
  <c r="E21" i="9"/>
  <c r="D22" i="9"/>
  <c r="N11" i="9"/>
  <c r="D21" i="9"/>
  <c r="M57" i="10" l="1"/>
  <c r="M77" i="10" s="1"/>
  <c r="M46" i="10"/>
  <c r="M66" i="10" s="1"/>
  <c r="M58" i="10"/>
  <c r="M78" i="10" s="1"/>
  <c r="M47" i="10"/>
  <c r="M67" i="10" s="1"/>
  <c r="M59" i="10"/>
  <c r="M79" i="10" s="1"/>
  <c r="M60" i="10"/>
  <c r="M80" i="10" s="1"/>
  <c r="M61" i="10"/>
  <c r="M81" i="10" s="1"/>
  <c r="M48" i="10"/>
  <c r="M68" i="10" s="1"/>
  <c r="M49" i="10"/>
  <c r="M69" i="10" s="1"/>
  <c r="M50" i="10"/>
  <c r="M70" i="10" s="1"/>
  <c r="M45" i="10"/>
  <c r="M65" i="10" s="1"/>
  <c r="M54" i="10"/>
  <c r="M74" i="10" s="1"/>
  <c r="M51" i="10"/>
  <c r="M71" i="10" s="1"/>
  <c r="M53" i="10"/>
  <c r="M73" i="10" s="1"/>
  <c r="M52" i="10"/>
  <c r="M72" i="10" s="1"/>
  <c r="M55" i="10"/>
  <c r="M75" i="10" s="1"/>
  <c r="M56" i="10"/>
  <c r="M76" i="10" s="1"/>
  <c r="N14" i="9"/>
  <c r="G28" i="9" s="1"/>
  <c r="G35" i="9" s="1"/>
  <c r="N13" i="9"/>
  <c r="F28" i="9" s="1"/>
  <c r="F35" i="9" s="1"/>
  <c r="N12" i="9"/>
  <c r="E27" i="9" s="1"/>
  <c r="E34" i="9" s="1"/>
  <c r="O11" i="9"/>
  <c r="D28" i="9" s="1"/>
  <c r="D35" i="9" s="1"/>
  <c r="I50" i="8"/>
  <c r="I49" i="8"/>
  <c r="I48" i="8"/>
  <c r="I47" i="8"/>
  <c r="I46" i="8"/>
  <c r="D50" i="8"/>
  <c r="D49" i="8"/>
  <c r="D48" i="8"/>
  <c r="D47" i="8"/>
  <c r="D46" i="8"/>
  <c r="H37" i="8"/>
  <c r="H38" i="8"/>
  <c r="H39" i="8"/>
  <c r="H40" i="8"/>
  <c r="H36" i="8"/>
  <c r="G36" i="8"/>
  <c r="H27" i="8"/>
  <c r="H28" i="8"/>
  <c r="H29" i="8"/>
  <c r="H30" i="8"/>
  <c r="H26" i="8"/>
  <c r="G26" i="8"/>
  <c r="P20" i="8"/>
  <c r="O20" i="8"/>
  <c r="K30" i="8"/>
  <c r="K20" i="8"/>
  <c r="K29" i="8"/>
  <c r="K28" i="8"/>
  <c r="K27" i="8"/>
  <c r="K26" i="8"/>
  <c r="P19" i="8"/>
  <c r="O19" i="8"/>
  <c r="K19" i="8"/>
  <c r="P18" i="8"/>
  <c r="O18" i="8"/>
  <c r="F26" i="8" s="1"/>
  <c r="F36" i="8" s="1"/>
  <c r="K18" i="8"/>
  <c r="P17" i="8"/>
  <c r="O17" i="8"/>
  <c r="K17" i="8"/>
  <c r="P16" i="8"/>
  <c r="O16" i="8"/>
  <c r="D26" i="8" s="1"/>
  <c r="K16" i="8"/>
  <c r="J29" i="7"/>
  <c r="J28" i="7"/>
  <c r="J27" i="7"/>
  <c r="J26" i="7"/>
  <c r="O19" i="7"/>
  <c r="N19" i="7"/>
  <c r="J19" i="7"/>
  <c r="O18" i="7"/>
  <c r="N18" i="7"/>
  <c r="J18" i="7"/>
  <c r="O17" i="7"/>
  <c r="N17" i="7"/>
  <c r="J17" i="7"/>
  <c r="O16" i="7"/>
  <c r="N16" i="7"/>
  <c r="D27" i="7" s="1"/>
  <c r="J16" i="7"/>
  <c r="J29" i="5"/>
  <c r="J28" i="5"/>
  <c r="J27" i="5"/>
  <c r="J26" i="5"/>
  <c r="O19" i="5"/>
  <c r="N19" i="5"/>
  <c r="J19" i="5"/>
  <c r="O18" i="5"/>
  <c r="N18" i="5"/>
  <c r="J18" i="5"/>
  <c r="O17" i="5"/>
  <c r="N17" i="5"/>
  <c r="J17" i="5"/>
  <c r="O16" i="5"/>
  <c r="N16" i="5"/>
  <c r="J16" i="5"/>
  <c r="G29" i="9" l="1"/>
  <c r="G36" i="9" s="1"/>
  <c r="G26" i="9"/>
  <c r="G33" i="9" s="1"/>
  <c r="G27" i="9"/>
  <c r="G34" i="9" s="1"/>
  <c r="F27" i="9"/>
  <c r="F34" i="9" s="1"/>
  <c r="D41" i="9" s="1"/>
  <c r="F29" i="9"/>
  <c r="F36" i="9" s="1"/>
  <c r="F26" i="9"/>
  <c r="F33" i="9" s="1"/>
  <c r="E26" i="9"/>
  <c r="E33" i="9" s="1"/>
  <c r="E29" i="9"/>
  <c r="E36" i="9" s="1"/>
  <c r="E28" i="9"/>
  <c r="E35" i="9" s="1"/>
  <c r="I42" i="9"/>
  <c r="D29" i="9"/>
  <c r="D36" i="9" s="1"/>
  <c r="D26" i="9"/>
  <c r="D33" i="9" s="1"/>
  <c r="D27" i="9"/>
  <c r="D34" i="9" s="1"/>
  <c r="D42" i="9"/>
  <c r="G30" i="8"/>
  <c r="G40" i="8" s="1"/>
  <c r="G28" i="8"/>
  <c r="G38" i="8" s="1"/>
  <c r="F29" i="8"/>
  <c r="F39" i="8" s="1"/>
  <c r="E26" i="8"/>
  <c r="E36" i="8" s="1"/>
  <c r="E30" i="8"/>
  <c r="E28" i="8"/>
  <c r="E38" i="8" s="1"/>
  <c r="E40" i="8"/>
  <c r="D36" i="8"/>
  <c r="D29" i="8"/>
  <c r="D39" i="8" s="1"/>
  <c r="E29" i="8"/>
  <c r="E39" i="8" s="1"/>
  <c r="D27" i="8"/>
  <c r="D37" i="8" s="1"/>
  <c r="E27" i="8"/>
  <c r="E37" i="8" s="1"/>
  <c r="G29" i="8"/>
  <c r="G39" i="8" s="1"/>
  <c r="F27" i="8"/>
  <c r="F37" i="8" s="1"/>
  <c r="G27" i="8"/>
  <c r="G37" i="8" s="1"/>
  <c r="D30" i="8"/>
  <c r="D40" i="8" s="1"/>
  <c r="D28" i="8"/>
  <c r="D38" i="8" s="1"/>
  <c r="F30" i="8"/>
  <c r="F40" i="8" s="1"/>
  <c r="F28" i="8"/>
  <c r="F38" i="8" s="1"/>
  <c r="E26" i="7"/>
  <c r="E36" i="7" s="1"/>
  <c r="E30" i="7"/>
  <c r="E40" i="7" s="1"/>
  <c r="F28" i="7"/>
  <c r="F38" i="7" s="1"/>
  <c r="G27" i="7"/>
  <c r="G37" i="7" s="1"/>
  <c r="E29" i="7"/>
  <c r="E39" i="7" s="1"/>
  <c r="D26" i="7"/>
  <c r="D36" i="7" s="1"/>
  <c r="E27" i="7"/>
  <c r="E37" i="7" s="1"/>
  <c r="D28" i="7"/>
  <c r="D38" i="7" s="1"/>
  <c r="F27" i="7"/>
  <c r="F37" i="7" s="1"/>
  <c r="E28" i="7"/>
  <c r="E38" i="7" s="1"/>
  <c r="G29" i="7"/>
  <c r="G39" i="7" s="1"/>
  <c r="D30" i="7"/>
  <c r="D40" i="7" s="1"/>
  <c r="D37" i="7"/>
  <c r="G30" i="7"/>
  <c r="G40" i="7" s="1"/>
  <c r="G28" i="7"/>
  <c r="G38" i="7" s="1"/>
  <c r="F26" i="7"/>
  <c r="F36" i="7" s="1"/>
  <c r="G26" i="7"/>
  <c r="G36" i="7" s="1"/>
  <c r="D29" i="7"/>
  <c r="D39" i="7" s="1"/>
  <c r="F30" i="7"/>
  <c r="F40" i="7" s="1"/>
  <c r="F29" i="7"/>
  <c r="F39" i="7" s="1"/>
  <c r="F31" i="5"/>
  <c r="F41" i="5" s="1"/>
  <c r="G31" i="5"/>
  <c r="G41" i="5" s="1"/>
  <c r="E30" i="5"/>
  <c r="E40" i="5" s="1"/>
  <c r="D30" i="5"/>
  <c r="D40" i="5" s="1"/>
  <c r="F27" i="5"/>
  <c r="F37" i="5" s="1"/>
  <c r="F30" i="5"/>
  <c r="F40" i="5" s="1"/>
  <c r="G30" i="5"/>
  <c r="G40" i="5" s="1"/>
  <c r="G27" i="5"/>
  <c r="G37" i="5" s="1"/>
  <c r="D26" i="5"/>
  <c r="D36" i="5" s="1"/>
  <c r="D29" i="5"/>
  <c r="D39" i="5" s="1"/>
  <c r="F26" i="5"/>
  <c r="F36" i="5" s="1"/>
  <c r="F29" i="5"/>
  <c r="F39" i="5" s="1"/>
  <c r="E26" i="5"/>
  <c r="E36" i="5" s="1"/>
  <c r="E29" i="5"/>
  <c r="E39" i="5" s="1"/>
  <c r="G26" i="5"/>
  <c r="G36" i="5" s="1"/>
  <c r="G29" i="5"/>
  <c r="G39" i="5" s="1"/>
  <c r="D28" i="5"/>
  <c r="D38" i="5" s="1"/>
  <c r="D31" i="5"/>
  <c r="D41" i="5" s="1"/>
  <c r="E28" i="5"/>
  <c r="E38" i="5" s="1"/>
  <c r="E31" i="5"/>
  <c r="E41" i="5" s="1"/>
  <c r="F28" i="5"/>
  <c r="F38" i="5" s="1"/>
  <c r="G28" i="5"/>
  <c r="G38" i="5" s="1"/>
  <c r="D27" i="5"/>
  <c r="D37" i="5" s="1"/>
  <c r="E27" i="5"/>
  <c r="E37" i="5" s="1"/>
  <c r="D61" i="6"/>
  <c r="D62" i="6"/>
  <c r="D63" i="6"/>
  <c r="D64" i="6"/>
  <c r="D65" i="6"/>
  <c r="D66" i="6"/>
  <c r="I47" i="6"/>
  <c r="I48" i="6"/>
  <c r="I49" i="6"/>
  <c r="I50" i="6"/>
  <c r="I51" i="6"/>
  <c r="I52" i="6"/>
  <c r="I46" i="6"/>
  <c r="D52" i="6"/>
  <c r="D51" i="6"/>
  <c r="D50" i="6"/>
  <c r="D49" i="6"/>
  <c r="D48" i="6"/>
  <c r="D47" i="6"/>
  <c r="D46" i="6"/>
  <c r="J37" i="6"/>
  <c r="J38" i="6"/>
  <c r="J39" i="6"/>
  <c r="J40" i="6"/>
  <c r="J41" i="6"/>
  <c r="J42" i="6"/>
  <c r="J36" i="6"/>
  <c r="I37" i="6"/>
  <c r="I38" i="6"/>
  <c r="I39" i="6"/>
  <c r="I40" i="6"/>
  <c r="I41" i="6"/>
  <c r="I42" i="6"/>
  <c r="I36" i="6"/>
  <c r="H37" i="6"/>
  <c r="H38" i="6"/>
  <c r="H39" i="6"/>
  <c r="H40" i="6"/>
  <c r="H41" i="6"/>
  <c r="H42" i="6"/>
  <c r="H36" i="6"/>
  <c r="G36" i="6"/>
  <c r="G37" i="6"/>
  <c r="G38" i="6"/>
  <c r="G39" i="6"/>
  <c r="G40" i="6"/>
  <c r="G41" i="6"/>
  <c r="G42" i="6"/>
  <c r="F37" i="6"/>
  <c r="F38" i="6"/>
  <c r="F39" i="6"/>
  <c r="F40" i="6"/>
  <c r="F41" i="6"/>
  <c r="F42" i="6"/>
  <c r="E37" i="6"/>
  <c r="E38" i="6"/>
  <c r="E39" i="6"/>
  <c r="E40" i="6"/>
  <c r="E41" i="6"/>
  <c r="E42" i="6"/>
  <c r="D37" i="6"/>
  <c r="D38" i="6"/>
  <c r="D39" i="6"/>
  <c r="D40" i="6"/>
  <c r="D41" i="6"/>
  <c r="D42" i="6"/>
  <c r="M27" i="6"/>
  <c r="M28" i="6"/>
  <c r="M29" i="6"/>
  <c r="M30" i="6"/>
  <c r="M31" i="6"/>
  <c r="M32" i="6"/>
  <c r="M26" i="6"/>
  <c r="I30" i="6"/>
  <c r="F27" i="6"/>
  <c r="F31" i="6"/>
  <c r="F32" i="6"/>
  <c r="E27" i="6"/>
  <c r="E32" i="6"/>
  <c r="R22" i="6"/>
  <c r="J29" i="6" s="1"/>
  <c r="R21" i="6"/>
  <c r="Q22" i="6"/>
  <c r="J27" i="6" s="1"/>
  <c r="Q21" i="6"/>
  <c r="I32" i="6" s="1"/>
  <c r="R20" i="6"/>
  <c r="Q20" i="6"/>
  <c r="H27" i="6" s="1"/>
  <c r="R19" i="6"/>
  <c r="G31" i="6" s="1"/>
  <c r="R18" i="6"/>
  <c r="Q19" i="6"/>
  <c r="G29" i="6" s="1"/>
  <c r="Q18" i="6"/>
  <c r="F28" i="6" s="1"/>
  <c r="R17" i="6"/>
  <c r="Q17" i="6"/>
  <c r="E29" i="6" s="1"/>
  <c r="R16" i="6"/>
  <c r="D27" i="6" s="1"/>
  <c r="Q16" i="6"/>
  <c r="D28" i="6" s="1"/>
  <c r="M22" i="6"/>
  <c r="M21" i="6"/>
  <c r="M20" i="6"/>
  <c r="M19" i="6"/>
  <c r="M18" i="6"/>
  <c r="M17" i="6"/>
  <c r="M16" i="6"/>
  <c r="I41" i="9" l="1"/>
  <c r="D40" i="9"/>
  <c r="I40" i="9"/>
  <c r="D43" i="9"/>
  <c r="I43" i="9"/>
  <c r="I50" i="7"/>
  <c r="I47" i="7"/>
  <c r="D50" i="7"/>
  <c r="D47" i="7"/>
  <c r="I46" i="7"/>
  <c r="D48" i="7"/>
  <c r="I48" i="7"/>
  <c r="D46" i="7"/>
  <c r="D49" i="7"/>
  <c r="I49" i="7"/>
  <c r="I50" i="5"/>
  <c r="D46" i="5"/>
  <c r="I46" i="5"/>
  <c r="I49" i="5"/>
  <c r="D49" i="5"/>
  <c r="I51" i="5"/>
  <c r="D51" i="5"/>
  <c r="I47" i="5"/>
  <c r="D47" i="5"/>
  <c r="D48" i="5"/>
  <c r="I48" i="5"/>
  <c r="D50" i="5"/>
  <c r="E30" i="6"/>
  <c r="G30" i="6"/>
  <c r="J28" i="6"/>
  <c r="E28" i="6"/>
  <c r="G28" i="6"/>
  <c r="I31" i="6"/>
  <c r="D32" i="6"/>
  <c r="I29" i="6"/>
  <c r="D31" i="6"/>
  <c r="G26" i="6"/>
  <c r="H26" i="6"/>
  <c r="I28" i="6"/>
  <c r="D30" i="6"/>
  <c r="F30" i="6"/>
  <c r="H32" i="6"/>
  <c r="I27" i="6"/>
  <c r="D29" i="6"/>
  <c r="F29" i="6"/>
  <c r="H31" i="6"/>
  <c r="J26" i="6"/>
  <c r="G27" i="6"/>
  <c r="H30" i="6"/>
  <c r="J32" i="6"/>
  <c r="H29" i="6"/>
  <c r="J31" i="6"/>
  <c r="G32" i="6"/>
  <c r="H28" i="6"/>
  <c r="J30" i="6"/>
  <c r="I26" i="6"/>
  <c r="E31" i="6"/>
  <c r="D26" i="6"/>
  <c r="D36" i="6" s="1"/>
  <c r="E26" i="6"/>
  <c r="E36" i="6" s="1"/>
  <c r="F26" i="6"/>
  <c r="F36" i="6" s="1"/>
  <c r="I45" i="4"/>
  <c r="I44" i="4"/>
  <c r="I43" i="4"/>
  <c r="I42" i="4"/>
  <c r="D45" i="4"/>
  <c r="D44" i="4"/>
  <c r="D43" i="4"/>
  <c r="D42" i="4"/>
  <c r="H36" i="4"/>
  <c r="H37" i="4"/>
  <c r="H38" i="4"/>
  <c r="H35" i="4"/>
  <c r="H29" i="4"/>
  <c r="H30" i="4"/>
  <c r="H31" i="4"/>
  <c r="H28" i="4"/>
  <c r="G28" i="4"/>
  <c r="L31" i="4"/>
  <c r="L30" i="4"/>
  <c r="L29" i="4"/>
  <c r="L28" i="4"/>
  <c r="L27" i="4"/>
  <c r="P24" i="4"/>
  <c r="O24" i="4"/>
  <c r="P23" i="4"/>
  <c r="O23" i="4"/>
  <c r="G30" i="4" s="1"/>
  <c r="P22" i="4"/>
  <c r="O22" i="4"/>
  <c r="F31" i="4" s="1"/>
  <c r="P21" i="4"/>
  <c r="O21" i="4"/>
  <c r="E29" i="4" s="1"/>
  <c r="P20" i="4"/>
  <c r="O20" i="4"/>
  <c r="D29" i="4" s="1"/>
  <c r="D59" i="3"/>
  <c r="D60" i="3"/>
  <c r="D61" i="3"/>
  <c r="D62" i="3"/>
  <c r="J30" i="3"/>
  <c r="J29" i="3"/>
  <c r="J28" i="3"/>
  <c r="J27" i="3"/>
  <c r="I44" i="9" l="1"/>
  <c r="D45" i="9"/>
  <c r="D44" i="9"/>
  <c r="I45" i="9"/>
  <c r="I52" i="8"/>
  <c r="I51" i="8"/>
  <c r="D52" i="8"/>
  <c r="D51" i="8"/>
  <c r="I52" i="7"/>
  <c r="I51" i="7"/>
  <c r="D52" i="7"/>
  <c r="D51" i="7"/>
  <c r="I53" i="5"/>
  <c r="I52" i="5"/>
  <c r="D53" i="5"/>
  <c r="D52" i="5"/>
  <c r="G37" i="4"/>
  <c r="F38" i="4"/>
  <c r="E36" i="4"/>
  <c r="D36" i="4"/>
  <c r="D30" i="4"/>
  <c r="D37" i="4" s="1"/>
  <c r="G35" i="4"/>
  <c r="G29" i="4"/>
  <c r="G36" i="4" s="1"/>
  <c r="G31" i="4"/>
  <c r="G38" i="4" s="1"/>
  <c r="F29" i="4"/>
  <c r="F36" i="4" s="1"/>
  <c r="E30" i="4"/>
  <c r="E37" i="4" s="1"/>
  <c r="F30" i="4"/>
  <c r="F37" i="4" s="1"/>
  <c r="D28" i="4"/>
  <c r="D35" i="4" s="1"/>
  <c r="D31" i="4"/>
  <c r="D38" i="4" s="1"/>
  <c r="E31" i="4"/>
  <c r="E38" i="4" s="1"/>
  <c r="F28" i="4"/>
  <c r="F35" i="4" s="1"/>
  <c r="E28" i="4"/>
  <c r="E35" i="4" s="1"/>
  <c r="O23" i="3"/>
  <c r="N23" i="3"/>
  <c r="O22" i="3"/>
  <c r="N22" i="3"/>
  <c r="O21" i="3"/>
  <c r="N21" i="3"/>
  <c r="O20" i="3"/>
  <c r="N20" i="3"/>
  <c r="D52" i="9" l="1"/>
  <c r="D53" i="9"/>
  <c r="D54" i="9"/>
  <c r="D51" i="9"/>
  <c r="D60" i="8"/>
  <c r="D59" i="8"/>
  <c r="D58" i="8"/>
  <c r="D62" i="8"/>
  <c r="D61" i="8"/>
  <c r="D60" i="7"/>
  <c r="D62" i="7"/>
  <c r="D61" i="7"/>
  <c r="D63" i="5"/>
  <c r="D59" i="5"/>
  <c r="D64" i="5"/>
  <c r="D60" i="5"/>
  <c r="D61" i="5"/>
  <c r="D62" i="5"/>
  <c r="D54" i="6"/>
  <c r="D53" i="6"/>
  <c r="I54" i="6"/>
  <c r="I53" i="6"/>
  <c r="F28" i="3"/>
  <c r="F36" i="3" s="1"/>
  <c r="F29" i="3"/>
  <c r="F37" i="3" s="1"/>
  <c r="F30" i="3"/>
  <c r="F38" i="3" s="1"/>
  <c r="F31" i="3"/>
  <c r="F39" i="3" s="1"/>
  <c r="F32" i="3"/>
  <c r="F40" i="3" s="1"/>
  <c r="G31" i="3"/>
  <c r="G39" i="3" s="1"/>
  <c r="G32" i="3"/>
  <c r="G40" i="3" s="1"/>
  <c r="G29" i="3"/>
  <c r="G37" i="3" s="1"/>
  <c r="G30" i="3"/>
  <c r="G38" i="3" s="1"/>
  <c r="D29" i="3"/>
  <c r="D37" i="3" s="1"/>
  <c r="D30" i="3"/>
  <c r="D38" i="3" s="1"/>
  <c r="D31" i="3"/>
  <c r="D39" i="3" s="1"/>
  <c r="D32" i="3"/>
  <c r="D40" i="3" s="1"/>
  <c r="D28" i="3"/>
  <c r="D36" i="3" s="1"/>
  <c r="E32" i="3"/>
  <c r="E40" i="3" s="1"/>
  <c r="E31" i="3"/>
  <c r="E39" i="3" s="1"/>
  <c r="E30" i="3"/>
  <c r="E38" i="3" s="1"/>
  <c r="E29" i="3"/>
  <c r="E37" i="3" s="1"/>
  <c r="E28" i="3"/>
  <c r="E36" i="3" s="1"/>
  <c r="G28" i="3"/>
  <c r="G36" i="3" s="1"/>
  <c r="E27" i="1"/>
  <c r="E34" i="1" s="1"/>
  <c r="O22" i="1"/>
  <c r="N22" i="1"/>
  <c r="G27" i="1" s="1"/>
  <c r="G34" i="1" s="1"/>
  <c r="O21" i="1"/>
  <c r="N21" i="1"/>
  <c r="F27" i="1" s="1"/>
  <c r="F34" i="1" s="1"/>
  <c r="O20" i="1"/>
  <c r="N20" i="1"/>
  <c r="E28" i="1" s="1"/>
  <c r="E35" i="1" s="1"/>
  <c r="O19" i="1"/>
  <c r="N19" i="1"/>
  <c r="D27" i="1" l="1"/>
  <c r="D34" i="1" s="1"/>
  <c r="D41" i="1" s="1"/>
  <c r="G26" i="1"/>
  <c r="G33" i="1" s="1"/>
  <c r="G29" i="1"/>
  <c r="G36" i="1" s="1"/>
  <c r="G28" i="1"/>
  <c r="G35" i="1" s="1"/>
  <c r="F26" i="1"/>
  <c r="F33" i="1" s="1"/>
  <c r="F29" i="1"/>
  <c r="F36" i="1" s="1"/>
  <c r="F28" i="1"/>
  <c r="F35" i="1" s="1"/>
  <c r="E26" i="1"/>
  <c r="E33" i="1" s="1"/>
  <c r="E29" i="1"/>
  <c r="E36" i="1" s="1"/>
  <c r="D26" i="1"/>
  <c r="D33" i="1" s="1"/>
  <c r="D29" i="1"/>
  <c r="D36" i="1" s="1"/>
  <c r="D28" i="1"/>
  <c r="D35" i="1" s="1"/>
  <c r="D60" i="6"/>
  <c r="I46" i="4"/>
  <c r="I47" i="4"/>
  <c r="D46" i="4"/>
  <c r="D47" i="4"/>
  <c r="D50" i="3"/>
  <c r="J50" i="3"/>
  <c r="J47" i="3"/>
  <c r="D47" i="3"/>
  <c r="J49" i="3"/>
  <c r="D49" i="3"/>
  <c r="J48" i="3"/>
  <c r="D48" i="3"/>
  <c r="J46" i="3"/>
  <c r="D46" i="3"/>
  <c r="I41" i="1" l="1"/>
  <c r="I43" i="1"/>
  <c r="D42" i="1"/>
  <c r="I40" i="1"/>
  <c r="I42" i="1"/>
  <c r="D40" i="1"/>
  <c r="D43" i="1"/>
  <c r="D56" i="4"/>
  <c r="D53" i="4"/>
  <c r="D55" i="4"/>
  <c r="D54" i="4"/>
  <c r="J51" i="3"/>
  <c r="J52" i="3"/>
  <c r="D52" i="3"/>
  <c r="D51" i="3"/>
  <c r="I45" i="1" l="1"/>
  <c r="I44" i="1"/>
  <c r="D45" i="1"/>
  <c r="D44" i="1"/>
  <c r="D58" i="3"/>
  <c r="D54" i="1" l="1"/>
  <c r="D53" i="1"/>
  <c r="D52" i="1"/>
</calcChain>
</file>

<file path=xl/sharedStrings.xml><?xml version="1.0" encoding="utf-8"?>
<sst xmlns="http://schemas.openxmlformats.org/spreadsheetml/2006/main" count="1128" uniqueCount="135">
  <si>
    <t>Tabel Buku/Alternatif</t>
  </si>
  <si>
    <t>Kode</t>
  </si>
  <si>
    <t>Nama Buku</t>
  </si>
  <si>
    <t>A1</t>
  </si>
  <si>
    <t>A2</t>
  </si>
  <si>
    <t>A3</t>
  </si>
  <si>
    <t>A4</t>
  </si>
  <si>
    <t xml:space="preserve">Leading and Managing in Nursing by Patricia S. Yoder-Wise </t>
  </si>
  <si>
    <t>Lewiss Medical-Surgical Nursing E-Book Assessment and Management of Clinical Problems by Mariann M. Harding, Jeffrey Kwong, Dottie Roberts, Debra Hagler, Courtney Rein</t>
  </si>
  <si>
    <t>Manual of Critical Care Nursing Nursing Interventions and Collaborative Management by Marianne Saunorus Baird</t>
  </si>
  <si>
    <t>Netters Pediatrics by Florin Т., Ludwig St.</t>
  </si>
  <si>
    <t>Tabel Kriteria</t>
  </si>
  <si>
    <t>Nama Kriteria</t>
  </si>
  <si>
    <t>Bobot</t>
  </si>
  <si>
    <t>Atribut</t>
  </si>
  <si>
    <t>C1</t>
  </si>
  <si>
    <t>C2</t>
  </si>
  <si>
    <t>C3</t>
  </si>
  <si>
    <t>C4</t>
  </si>
  <si>
    <t>Kelayakan isi</t>
  </si>
  <si>
    <t>Kebahasaan</t>
  </si>
  <si>
    <t>Penyajian</t>
  </si>
  <si>
    <t>Kegrafikaan</t>
  </si>
  <si>
    <t>Benefit</t>
  </si>
  <si>
    <t>Matriks Keputusan</t>
  </si>
  <si>
    <t>Alternatif</t>
  </si>
  <si>
    <t>Tabel Penilaian VIKOR</t>
  </si>
  <si>
    <t>Penentuan Nilai Alternatif masing-masing kriteria</t>
  </si>
  <si>
    <t>Max</t>
  </si>
  <si>
    <t>Min</t>
  </si>
  <si>
    <t>Matriks Normalisasi</t>
  </si>
  <si>
    <t>Matriks Normalisasi Terbobot</t>
  </si>
  <si>
    <t>Penentuan Nilai SI tiap Kriteria</t>
  </si>
  <si>
    <t>Penentuan Nilai Max Ri tiap kriteria</t>
  </si>
  <si>
    <t>Nilai</t>
  </si>
  <si>
    <t>S Plus</t>
  </si>
  <si>
    <t>S Min</t>
  </si>
  <si>
    <t>R Plus</t>
  </si>
  <si>
    <t>R Min</t>
  </si>
  <si>
    <t>Nilai V</t>
  </si>
  <si>
    <t>Menentukan Nilai Terakhir</t>
  </si>
  <si>
    <t>Ranking</t>
  </si>
  <si>
    <t>Tabel TV/Alternatif</t>
  </si>
  <si>
    <t>Merk</t>
  </si>
  <si>
    <t>SAMSUNG</t>
  </si>
  <si>
    <t>Harga</t>
  </si>
  <si>
    <t>Ukuran</t>
  </si>
  <si>
    <t>Berat</t>
  </si>
  <si>
    <t xml:space="preserve">Resolusi </t>
  </si>
  <si>
    <t>Cost</t>
  </si>
  <si>
    <t>Resolusi</t>
  </si>
  <si>
    <t>A5</t>
  </si>
  <si>
    <t>Tabel Keyboard/Alternatif</t>
  </si>
  <si>
    <t>Keyboard 1</t>
  </si>
  <si>
    <t>Keyboard 2</t>
  </si>
  <si>
    <t>Keyboard 3</t>
  </si>
  <si>
    <t>Keyboard 4</t>
  </si>
  <si>
    <t>Fitur</t>
  </si>
  <si>
    <t>Rom</t>
  </si>
  <si>
    <t>Body</t>
  </si>
  <si>
    <t>C5</t>
  </si>
  <si>
    <t>Tahun Keluaran</t>
  </si>
  <si>
    <t>C6</t>
  </si>
  <si>
    <t>C7</t>
  </si>
  <si>
    <t>Luas Ruangan</t>
  </si>
  <si>
    <t>Jenis Lantai</t>
  </si>
  <si>
    <t>Jenis Atap</t>
  </si>
  <si>
    <t>Jenis Dinding</t>
  </si>
  <si>
    <t>Sumber Penerangan</t>
  </si>
  <si>
    <t>Tempat Pembuangan Akhir</t>
  </si>
  <si>
    <t>Sumber air minum</t>
  </si>
  <si>
    <t>A6</t>
  </si>
  <si>
    <t>A7</t>
  </si>
  <si>
    <t>Warna</t>
  </si>
  <si>
    <t>Bau</t>
  </si>
  <si>
    <t>Kandungan air</t>
  </si>
  <si>
    <t>ukuran</t>
  </si>
  <si>
    <t>Pengalaman Cerdas Cermat</t>
  </si>
  <si>
    <t>Prestasi</t>
  </si>
  <si>
    <t>Perilaku</t>
  </si>
  <si>
    <t>Nilai Rata-Rata Kelas</t>
  </si>
  <si>
    <t>Jenis Hotel</t>
  </si>
  <si>
    <t>Fasilitas</t>
  </si>
  <si>
    <t>Service</t>
  </si>
  <si>
    <t>Lokasi</t>
  </si>
  <si>
    <t>Tabel Penilaian</t>
  </si>
  <si>
    <t>A3-1</t>
  </si>
  <si>
    <t>A3-2</t>
  </si>
  <si>
    <t>A4-1</t>
  </si>
  <si>
    <t>A4-2</t>
  </si>
  <si>
    <t>Matriks Keputusan User 1</t>
  </si>
  <si>
    <t>B1</t>
  </si>
  <si>
    <t>B2</t>
  </si>
  <si>
    <t>B3</t>
  </si>
  <si>
    <t>B4</t>
  </si>
  <si>
    <t>B7</t>
  </si>
  <si>
    <t>B9</t>
  </si>
  <si>
    <t>B15</t>
  </si>
  <si>
    <t>B33</t>
  </si>
  <si>
    <t>Matriks Keputusan User 2</t>
  </si>
  <si>
    <t>Matriks Keputusan User 3</t>
  </si>
  <si>
    <t>B5</t>
  </si>
  <si>
    <t>B8</t>
  </si>
  <si>
    <t>B12</t>
  </si>
  <si>
    <t>B10</t>
  </si>
  <si>
    <t>B6</t>
  </si>
  <si>
    <t>B13</t>
  </si>
  <si>
    <t>B14</t>
  </si>
  <si>
    <t>B37</t>
  </si>
  <si>
    <t>B41</t>
  </si>
  <si>
    <t>Matriks Keputusan Rata-rata</t>
  </si>
  <si>
    <t>Splus</t>
  </si>
  <si>
    <t>Smin</t>
  </si>
  <si>
    <t xml:space="preserve">Rplus </t>
  </si>
  <si>
    <t>Rmin</t>
  </si>
  <si>
    <t>Kode Buku</t>
  </si>
  <si>
    <t>Uji Manual</t>
  </si>
  <si>
    <t>Uji Sistem</t>
  </si>
  <si>
    <t>0.3936774781196784</t>
  </si>
  <si>
    <t>0.4061921112035168</t>
  </si>
  <si>
    <t>0.5311809433289771</t>
  </si>
  <si>
    <t>0.5915171676369253</t>
  </si>
  <si>
    <t>0.505096827848402</t>
  </si>
  <si>
    <t>0.4418438873707972</t>
  </si>
  <si>
    <t>0.8495425923725793</t>
  </si>
  <si>
    <t>0.8600451467268623</t>
  </si>
  <si>
    <t>0.2567898301057384</t>
  </si>
  <si>
    <t>0.6817353768167598</t>
  </si>
  <si>
    <t>0.39070927884044193</t>
  </si>
  <si>
    <t>0.3687477723654509</t>
  </si>
  <si>
    <t>0.3632767019127956</t>
  </si>
  <si>
    <t>0.44601401924676254</t>
  </si>
  <si>
    <t>0.20494237851966257</t>
  </si>
  <si>
    <t>Error</t>
  </si>
  <si>
    <t>Error%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</si>
</sst>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2" fillId="2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2" fillId="4" borderId="1" xfId="3" applyFont="1" applyBorder="1" applyAlignment="1">
      <alignment horizontal="center"/>
    </xf>
    <xf numFmtId="0" fontId="2" fillId="6" borderId="1" xfId="5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2" fillId="6" borderId="1" xfId="5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2" fillId="6" borderId="1" xfId="5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2" fillId="6" borderId="1" xfId="5" applyFont="1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/>
    <xf numFmtId="1" fontId="2" fillId="0" borderId="1" xfId="0" applyNumberFormat="1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5" xfId="5" applyFont="1" applyBorder="1" applyAlignment="1">
      <alignment horizontal="center"/>
    </xf>
    <xf numFmtId="0" fontId="2" fillId="8" borderId="5" xfId="7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2" fillId="6" borderId="1" xfId="5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2" fillId="0" borderId="1" xfId="0" applyFont="1" applyBorder="1"/>
    <xf numFmtId="0" fontId="2" fillId="6" borderId="1" xfId="5" applyFont="1" applyBorder="1"/>
    <xf numFmtId="0" fontId="2" fillId="8" borderId="1" xfId="7" applyFont="1" applyBorder="1"/>
    <xf numFmtId="0" fontId="2" fillId="2" borderId="1" xfId="1" applyFont="1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2" fillId="6" borderId="1" xfId="5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2" fillId="6" borderId="1" xfId="5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3" fillId="4" borderId="1" xfId="3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2" fillId="10" borderId="1" xfId="9" applyFont="1" applyBorder="1" applyAlignment="1">
      <alignment horizontal="center"/>
    </xf>
    <xf numFmtId="0" fontId="2" fillId="9" borderId="1" xfId="8" applyFont="1" applyBorder="1" applyAlignment="1">
      <alignment horizontal="center"/>
    </xf>
    <xf numFmtId="0" fontId="2" fillId="8" borderId="1" xfId="7" applyFont="1" applyBorder="1" applyAlignment="1">
      <alignment horizontal="center"/>
    </xf>
    <xf numFmtId="0" fontId="2" fillId="6" borderId="1" xfId="5" applyFont="1" applyBorder="1" applyAlignment="1">
      <alignment horizontal="center"/>
    </xf>
    <xf numFmtId="0" fontId="2" fillId="7" borderId="1" xfId="6" applyFont="1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2" borderId="1" xfId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4" borderId="2" xfId="3" applyFont="1" applyBorder="1" applyAlignment="1">
      <alignment horizontal="center"/>
    </xf>
    <xf numFmtId="0" fontId="3" fillId="4" borderId="3" xfId="3" applyFont="1" applyBorder="1" applyAlignment="1">
      <alignment horizontal="center"/>
    </xf>
    <xf numFmtId="0" fontId="3" fillId="4" borderId="4" xfId="3" applyFont="1" applyBorder="1" applyAlignment="1">
      <alignment horizontal="center"/>
    </xf>
    <xf numFmtId="0" fontId="2" fillId="6" borderId="5" xfId="5" applyFont="1" applyBorder="1" applyAlignment="1">
      <alignment horizontal="center"/>
    </xf>
    <xf numFmtId="0" fontId="2" fillId="8" borderId="5" xfId="7" applyFont="1" applyBorder="1" applyAlignment="1">
      <alignment horizontal="center"/>
    </xf>
    <xf numFmtId="0" fontId="2" fillId="4" borderId="2" xfId="3" applyFont="1" applyBorder="1" applyAlignment="1">
      <alignment horizontal="center"/>
    </xf>
    <xf numFmtId="0" fontId="2" fillId="4" borderId="3" xfId="3" applyFont="1" applyBorder="1" applyAlignment="1">
      <alignment horizontal="center"/>
    </xf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2" fillId="9" borderId="2" xfId="8" applyFont="1" applyBorder="1" applyAlignment="1">
      <alignment horizontal="center"/>
    </xf>
    <xf numFmtId="0" fontId="2" fillId="9" borderId="4" xfId="8" applyFont="1" applyBorder="1" applyAlignment="1">
      <alignment horizontal="center"/>
    </xf>
    <xf numFmtId="0" fontId="2" fillId="10" borderId="2" xfId="9" applyFont="1" applyBorder="1" applyAlignment="1">
      <alignment horizontal="center"/>
    </xf>
    <xf numFmtId="0" fontId="2" fillId="10" borderId="4" xfId="9" applyFont="1" applyBorder="1" applyAlignment="1">
      <alignment horizontal="center"/>
    </xf>
    <xf numFmtId="0" fontId="2" fillId="9" borderId="3" xfId="8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6" borderId="2" xfId="5" applyFont="1" applyBorder="1" applyAlignment="1">
      <alignment horizontal="center"/>
    </xf>
    <xf numFmtId="0" fontId="2" fillId="6" borderId="3" xfId="5" applyFont="1" applyBorder="1" applyAlignment="1">
      <alignment horizontal="center"/>
    </xf>
    <xf numFmtId="0" fontId="2" fillId="6" borderId="4" xfId="5" applyFont="1" applyBorder="1" applyAlignment="1">
      <alignment horizontal="center"/>
    </xf>
    <xf numFmtId="0" fontId="2" fillId="8" borderId="2" xfId="7" applyFont="1" applyBorder="1" applyAlignment="1">
      <alignment horizontal="center"/>
    </xf>
    <xf numFmtId="0" fontId="2" fillId="8" borderId="3" xfId="7" applyFont="1" applyBorder="1" applyAlignment="1">
      <alignment horizontal="center"/>
    </xf>
    <xf numFmtId="0" fontId="2" fillId="8" borderId="4" xfId="7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0">
    <cellStyle name="40% - Accent1" xfId="1" builtinId="31"/>
    <cellStyle name="40% - Accent2" xfId="3" builtinId="35"/>
    <cellStyle name="40% - Accent3" xfId="5" builtinId="39"/>
    <cellStyle name="40% - Accent4" xfId="7" builtinId="43"/>
    <cellStyle name="40% - Accent5" xfId="8" builtinId="47"/>
    <cellStyle name="40% - Accent6" xfId="9" builtinId="51"/>
    <cellStyle name="60% - Accent1" xfId="2" builtinId="32"/>
    <cellStyle name="60% - Accent2" xfId="4" builtinId="36"/>
    <cellStyle name="60% - Accent3" xfId="6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CBC6-5F76-4BB8-BC24-370BC9CAC7E5}">
  <dimension ref="B2:U54"/>
  <sheetViews>
    <sheetView topLeftCell="A29" workbookViewId="0">
      <selection activeCell="D52" sqref="D52:E52"/>
    </sheetView>
  </sheetViews>
  <sheetFormatPr defaultRowHeight="15.6" x14ac:dyDescent="0.3"/>
  <cols>
    <col min="1" max="8" width="8.88671875" style="1"/>
    <col min="9" max="9" width="7.77734375" style="1" customWidth="1"/>
    <col min="10" max="16384" width="8.88671875" style="1"/>
  </cols>
  <sheetData>
    <row r="2" spans="2:21" x14ac:dyDescent="0.3">
      <c r="B2" s="71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2:21" x14ac:dyDescent="0.3">
      <c r="B3" s="2" t="s">
        <v>1</v>
      </c>
      <c r="C3" s="71" t="s">
        <v>2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2:21" x14ac:dyDescent="0.3">
      <c r="B4" s="2" t="s">
        <v>3</v>
      </c>
      <c r="C4" s="72" t="s">
        <v>7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</row>
    <row r="5" spans="2:21" x14ac:dyDescent="0.3">
      <c r="B5" s="2" t="s">
        <v>4</v>
      </c>
      <c r="C5" s="72" t="s">
        <v>8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</row>
    <row r="6" spans="2:21" x14ac:dyDescent="0.3">
      <c r="B6" s="2" t="s">
        <v>5</v>
      </c>
      <c r="C6" s="72" t="s">
        <v>9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</row>
    <row r="7" spans="2:21" x14ac:dyDescent="0.3">
      <c r="B7" s="2" t="s">
        <v>6</v>
      </c>
      <c r="C7" s="72" t="s">
        <v>10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</row>
    <row r="9" spans="2:21" x14ac:dyDescent="0.3">
      <c r="B9" s="71" t="s">
        <v>11</v>
      </c>
      <c r="C9" s="71"/>
      <c r="D9" s="71"/>
      <c r="E9" s="71"/>
      <c r="F9" s="71"/>
      <c r="G9" s="71"/>
    </row>
    <row r="10" spans="2:21" x14ac:dyDescent="0.3">
      <c r="B10" s="2" t="s">
        <v>1</v>
      </c>
      <c r="C10" s="71" t="s">
        <v>12</v>
      </c>
      <c r="D10" s="71"/>
      <c r="E10" s="71"/>
      <c r="F10" s="2" t="s">
        <v>13</v>
      </c>
      <c r="G10" s="2" t="s">
        <v>14</v>
      </c>
    </row>
    <row r="11" spans="2:21" x14ac:dyDescent="0.3">
      <c r="B11" s="2" t="s">
        <v>15</v>
      </c>
      <c r="C11" s="68" t="s">
        <v>19</v>
      </c>
      <c r="D11" s="69"/>
      <c r="E11" s="70"/>
      <c r="F11" s="3">
        <v>0.3</v>
      </c>
      <c r="G11" s="3" t="s">
        <v>23</v>
      </c>
    </row>
    <row r="12" spans="2:21" x14ac:dyDescent="0.3">
      <c r="B12" s="2" t="s">
        <v>16</v>
      </c>
      <c r="C12" s="68" t="s">
        <v>20</v>
      </c>
      <c r="D12" s="69"/>
      <c r="E12" s="70"/>
      <c r="F12" s="3">
        <v>0.25</v>
      </c>
      <c r="G12" s="3" t="s">
        <v>23</v>
      </c>
    </row>
    <row r="13" spans="2:21" x14ac:dyDescent="0.3">
      <c r="B13" s="2" t="s">
        <v>17</v>
      </c>
      <c r="C13" s="68" t="s">
        <v>21</v>
      </c>
      <c r="D13" s="69"/>
      <c r="E13" s="70"/>
      <c r="F13" s="3">
        <v>0.28000000000000003</v>
      </c>
      <c r="G13" s="3" t="s">
        <v>23</v>
      </c>
    </row>
    <row r="14" spans="2:21" x14ac:dyDescent="0.3">
      <c r="B14" s="2" t="s">
        <v>18</v>
      </c>
      <c r="C14" s="68" t="s">
        <v>22</v>
      </c>
      <c r="D14" s="69"/>
      <c r="E14" s="70"/>
      <c r="F14" s="3">
        <v>0.17</v>
      </c>
      <c r="G14" s="3" t="s">
        <v>23</v>
      </c>
    </row>
    <row r="16" spans="2:21" x14ac:dyDescent="0.3">
      <c r="B16" s="60" t="s">
        <v>24</v>
      </c>
      <c r="C16" s="60"/>
      <c r="D16" s="60"/>
      <c r="E16" s="60"/>
      <c r="F16" s="60"/>
      <c r="G16" s="60"/>
      <c r="H16" s="4"/>
    </row>
    <row r="17" spans="2:15" x14ac:dyDescent="0.3">
      <c r="B17" s="67" t="s">
        <v>26</v>
      </c>
      <c r="C17" s="67"/>
      <c r="D17" s="67"/>
      <c r="E17" s="67"/>
      <c r="F17" s="67"/>
      <c r="G17" s="67"/>
      <c r="I17" s="67" t="s">
        <v>27</v>
      </c>
      <c r="J17" s="67"/>
      <c r="K17" s="67"/>
      <c r="L17" s="67"/>
      <c r="M17" s="67"/>
      <c r="N17" s="67"/>
      <c r="O17" s="67"/>
    </row>
    <row r="18" spans="2:15" x14ac:dyDescent="0.3">
      <c r="B18" s="67" t="s">
        <v>25</v>
      </c>
      <c r="C18" s="67"/>
      <c r="D18" s="5" t="s">
        <v>15</v>
      </c>
      <c r="E18" s="5" t="s">
        <v>16</v>
      </c>
      <c r="F18" s="5" t="s">
        <v>17</v>
      </c>
      <c r="G18" s="5" t="s">
        <v>18</v>
      </c>
      <c r="I18" s="5" t="s">
        <v>1</v>
      </c>
      <c r="J18" s="67" t="s">
        <v>12</v>
      </c>
      <c r="K18" s="67"/>
      <c r="L18" s="67"/>
      <c r="M18" s="67"/>
      <c r="N18" s="5" t="s">
        <v>28</v>
      </c>
      <c r="O18" s="5" t="s">
        <v>29</v>
      </c>
    </row>
    <row r="19" spans="2:15" x14ac:dyDescent="0.3">
      <c r="B19" s="67" t="s">
        <v>3</v>
      </c>
      <c r="C19" s="67"/>
      <c r="D19" s="3">
        <v>6</v>
      </c>
      <c r="E19" s="3">
        <v>5</v>
      </c>
      <c r="F19" s="3">
        <v>7</v>
      </c>
      <c r="G19" s="3">
        <v>8</v>
      </c>
      <c r="I19" s="5" t="s">
        <v>15</v>
      </c>
      <c r="J19" s="60" t="s">
        <v>19</v>
      </c>
      <c r="K19" s="60"/>
      <c r="L19" s="60"/>
      <c r="M19" s="60"/>
      <c r="N19" s="3">
        <f>MAX(D19:D22)</f>
        <v>9</v>
      </c>
      <c r="O19" s="3">
        <f>MIN(D19:D22)</f>
        <v>4</v>
      </c>
    </row>
    <row r="20" spans="2:15" x14ac:dyDescent="0.3">
      <c r="B20" s="67" t="s">
        <v>4</v>
      </c>
      <c r="C20" s="67"/>
      <c r="D20" s="3">
        <v>9</v>
      </c>
      <c r="E20" s="3">
        <v>6</v>
      </c>
      <c r="F20" s="3">
        <v>8</v>
      </c>
      <c r="G20" s="3">
        <v>5</v>
      </c>
      <c r="I20" s="5" t="s">
        <v>16</v>
      </c>
      <c r="J20" s="60" t="s">
        <v>20</v>
      </c>
      <c r="K20" s="60"/>
      <c r="L20" s="60"/>
      <c r="M20" s="60"/>
      <c r="N20" s="3">
        <f>MAX(E19:E22)</f>
        <v>7</v>
      </c>
      <c r="O20" s="3">
        <f>MIN(E19:E22)</f>
        <v>4</v>
      </c>
    </row>
    <row r="21" spans="2:15" x14ac:dyDescent="0.3">
      <c r="B21" s="67" t="s">
        <v>5</v>
      </c>
      <c r="C21" s="67"/>
      <c r="D21" s="3">
        <v>4</v>
      </c>
      <c r="E21" s="3">
        <v>4</v>
      </c>
      <c r="F21" s="3">
        <v>8</v>
      </c>
      <c r="G21" s="3">
        <v>6</v>
      </c>
      <c r="I21" s="5" t="s">
        <v>17</v>
      </c>
      <c r="J21" s="60" t="s">
        <v>21</v>
      </c>
      <c r="K21" s="60"/>
      <c r="L21" s="60"/>
      <c r="M21" s="60"/>
      <c r="N21" s="3">
        <f>MAX(F19:F22)</f>
        <v>8</v>
      </c>
      <c r="O21" s="3">
        <f>MIN(F19:F22)</f>
        <v>6</v>
      </c>
    </row>
    <row r="22" spans="2:15" x14ac:dyDescent="0.3">
      <c r="B22" s="67" t="s">
        <v>6</v>
      </c>
      <c r="C22" s="67"/>
      <c r="D22" s="3">
        <v>5</v>
      </c>
      <c r="E22" s="3">
        <v>7</v>
      </c>
      <c r="F22" s="3">
        <v>6</v>
      </c>
      <c r="G22" s="3">
        <v>6</v>
      </c>
      <c r="I22" s="5" t="s">
        <v>18</v>
      </c>
      <c r="J22" s="60" t="s">
        <v>22</v>
      </c>
      <c r="K22" s="60"/>
      <c r="L22" s="60"/>
      <c r="M22" s="60"/>
      <c r="N22" s="3">
        <f>MAX(G19:G22)</f>
        <v>8</v>
      </c>
      <c r="O22" s="3">
        <f>MIN(G19:G22)</f>
        <v>5</v>
      </c>
    </row>
    <row r="24" spans="2:15" x14ac:dyDescent="0.3">
      <c r="B24" s="65" t="s">
        <v>30</v>
      </c>
      <c r="C24" s="65"/>
      <c r="D24" s="65"/>
      <c r="E24" s="65"/>
      <c r="F24" s="65"/>
      <c r="G24" s="65"/>
      <c r="I24" s="65" t="s">
        <v>13</v>
      </c>
      <c r="J24" s="65"/>
    </row>
    <row r="25" spans="2:15" x14ac:dyDescent="0.3">
      <c r="B25" s="65" t="s">
        <v>25</v>
      </c>
      <c r="C25" s="65"/>
      <c r="D25" s="6" t="s">
        <v>15</v>
      </c>
      <c r="E25" s="6" t="s">
        <v>16</v>
      </c>
      <c r="F25" s="6" t="s">
        <v>17</v>
      </c>
      <c r="G25" s="6" t="s">
        <v>18</v>
      </c>
      <c r="I25" s="6" t="s">
        <v>15</v>
      </c>
      <c r="J25" s="3">
        <v>0.3</v>
      </c>
    </row>
    <row r="26" spans="2:15" x14ac:dyDescent="0.3">
      <c r="B26" s="66" t="s">
        <v>3</v>
      </c>
      <c r="C26" s="66"/>
      <c r="D26" s="3">
        <f>($N$19-D19)/($N$19-$O$19)</f>
        <v>0.6</v>
      </c>
      <c r="E26" s="3">
        <f>($N$20-E19)/($N$20-$O$20)</f>
        <v>0.66666666666666663</v>
      </c>
      <c r="F26" s="3">
        <f>($N$21-F19)/($N$21-$O$21)</f>
        <v>0.5</v>
      </c>
      <c r="G26" s="3">
        <f>($N$22-G19)/($N$22-$O$22)</f>
        <v>0</v>
      </c>
      <c r="I26" s="6" t="s">
        <v>16</v>
      </c>
      <c r="J26" s="3">
        <v>0.25</v>
      </c>
    </row>
    <row r="27" spans="2:15" x14ac:dyDescent="0.3">
      <c r="B27" s="66" t="s">
        <v>4</v>
      </c>
      <c r="C27" s="66"/>
      <c r="D27" s="3">
        <f t="shared" ref="D27:D29" si="0">($N$19-D20)/($N$19-$O$19)</f>
        <v>0</v>
      </c>
      <c r="E27" s="3">
        <f t="shared" ref="E27:E29" si="1">($N$20-E20)/($N$20-$O$20)</f>
        <v>0.33333333333333331</v>
      </c>
      <c r="F27" s="3">
        <f t="shared" ref="F27:F29" si="2">($N$21-F20)/($N$21-$O$21)</f>
        <v>0</v>
      </c>
      <c r="G27" s="3">
        <f t="shared" ref="G27:G29" si="3">($N$22-G20)/($N$22-$O$22)</f>
        <v>1</v>
      </c>
      <c r="I27" s="6" t="s">
        <v>17</v>
      </c>
      <c r="J27" s="3">
        <v>0.28000000000000003</v>
      </c>
    </row>
    <row r="28" spans="2:15" x14ac:dyDescent="0.3">
      <c r="B28" s="66" t="s">
        <v>5</v>
      </c>
      <c r="C28" s="66"/>
      <c r="D28" s="3">
        <f t="shared" si="0"/>
        <v>1</v>
      </c>
      <c r="E28" s="3">
        <f t="shared" si="1"/>
        <v>1</v>
      </c>
      <c r="F28" s="3">
        <f t="shared" si="2"/>
        <v>0</v>
      </c>
      <c r="G28" s="3">
        <f t="shared" si="3"/>
        <v>0.66666666666666663</v>
      </c>
      <c r="I28" s="6" t="s">
        <v>18</v>
      </c>
      <c r="J28" s="3">
        <v>0.17</v>
      </c>
    </row>
    <row r="29" spans="2:15" x14ac:dyDescent="0.3">
      <c r="B29" s="66" t="s">
        <v>6</v>
      </c>
      <c r="C29" s="66"/>
      <c r="D29" s="3">
        <f t="shared" si="0"/>
        <v>0.8</v>
      </c>
      <c r="E29" s="3">
        <f t="shared" si="1"/>
        <v>0</v>
      </c>
      <c r="F29" s="3">
        <f t="shared" si="2"/>
        <v>1</v>
      </c>
      <c r="G29" s="3">
        <f t="shared" si="3"/>
        <v>0.66666666666666663</v>
      </c>
    </row>
    <row r="31" spans="2:15" x14ac:dyDescent="0.3">
      <c r="B31" s="64" t="s">
        <v>31</v>
      </c>
      <c r="C31" s="64"/>
      <c r="D31" s="64"/>
      <c r="E31" s="64"/>
      <c r="F31" s="64"/>
      <c r="G31" s="64"/>
    </row>
    <row r="32" spans="2:15" x14ac:dyDescent="0.3">
      <c r="B32" s="64" t="s">
        <v>25</v>
      </c>
      <c r="C32" s="64"/>
      <c r="D32" s="7" t="s">
        <v>15</v>
      </c>
      <c r="E32" s="7" t="s">
        <v>16</v>
      </c>
      <c r="F32" s="7" t="s">
        <v>17</v>
      </c>
      <c r="G32" s="7" t="s">
        <v>18</v>
      </c>
    </row>
    <row r="33" spans="2:10" x14ac:dyDescent="0.3">
      <c r="B33" s="64" t="s">
        <v>3</v>
      </c>
      <c r="C33" s="64"/>
      <c r="D33" s="3">
        <f>$D26*$J$25</f>
        <v>0.18</v>
      </c>
      <c r="E33" s="3">
        <f>$E26*$J$26</f>
        <v>0.16666666666666666</v>
      </c>
      <c r="F33" s="3">
        <f>$F26*$J$27</f>
        <v>0.14000000000000001</v>
      </c>
      <c r="G33" s="3">
        <f>$G26*$J$28</f>
        <v>0</v>
      </c>
    </row>
    <row r="34" spans="2:10" x14ac:dyDescent="0.3">
      <c r="B34" s="64" t="s">
        <v>4</v>
      </c>
      <c r="C34" s="64"/>
      <c r="D34" s="3">
        <f t="shared" ref="D34:D36" si="4">$D27*$J$25</f>
        <v>0</v>
      </c>
      <c r="E34" s="3">
        <f t="shared" ref="E34:E36" si="5">$E27*$J$26</f>
        <v>8.3333333333333329E-2</v>
      </c>
      <c r="F34" s="3">
        <f t="shared" ref="F34:F36" si="6">$F27*$J$27</f>
        <v>0</v>
      </c>
      <c r="G34" s="3">
        <f t="shared" ref="G34:G36" si="7">$G27*$J$28</f>
        <v>0.17</v>
      </c>
    </row>
    <row r="35" spans="2:10" x14ac:dyDescent="0.3">
      <c r="B35" s="64" t="s">
        <v>5</v>
      </c>
      <c r="C35" s="64"/>
      <c r="D35" s="3">
        <f t="shared" si="4"/>
        <v>0.3</v>
      </c>
      <c r="E35" s="3">
        <f t="shared" si="5"/>
        <v>0.25</v>
      </c>
      <c r="F35" s="3">
        <f t="shared" si="6"/>
        <v>0</v>
      </c>
      <c r="G35" s="3">
        <f t="shared" si="7"/>
        <v>0.11333333333333334</v>
      </c>
    </row>
    <row r="36" spans="2:10" x14ac:dyDescent="0.3">
      <c r="B36" s="64" t="s">
        <v>6</v>
      </c>
      <c r="C36" s="64"/>
      <c r="D36" s="3">
        <f t="shared" si="4"/>
        <v>0.24</v>
      </c>
      <c r="E36" s="3">
        <f t="shared" si="5"/>
        <v>0</v>
      </c>
      <c r="F36" s="3">
        <f t="shared" si="6"/>
        <v>0.28000000000000003</v>
      </c>
      <c r="G36" s="3">
        <f t="shared" si="7"/>
        <v>0.11333333333333334</v>
      </c>
    </row>
    <row r="38" spans="2:10" x14ac:dyDescent="0.3">
      <c r="B38" s="63" t="s">
        <v>32</v>
      </c>
      <c r="C38" s="63"/>
      <c r="D38" s="63"/>
      <c r="E38" s="63"/>
      <c r="G38" s="63" t="s">
        <v>33</v>
      </c>
      <c r="H38" s="63"/>
      <c r="I38" s="63"/>
      <c r="J38" s="63"/>
    </row>
    <row r="39" spans="2:10" x14ac:dyDescent="0.3">
      <c r="B39" s="63" t="s">
        <v>25</v>
      </c>
      <c r="C39" s="63"/>
      <c r="D39" s="63" t="s">
        <v>34</v>
      </c>
      <c r="E39" s="63"/>
      <c r="G39" s="63" t="s">
        <v>25</v>
      </c>
      <c r="H39" s="63"/>
      <c r="I39" s="63" t="s">
        <v>34</v>
      </c>
      <c r="J39" s="63"/>
    </row>
    <row r="40" spans="2:10" x14ac:dyDescent="0.3">
      <c r="B40" s="63" t="s">
        <v>3</v>
      </c>
      <c r="C40" s="63"/>
      <c r="D40" s="60">
        <f>SUM($D33:$G33)</f>
        <v>0.48666666666666669</v>
      </c>
      <c r="E40" s="60"/>
      <c r="G40" s="63" t="s">
        <v>3</v>
      </c>
      <c r="H40" s="63"/>
      <c r="I40" s="60">
        <f>MAX($D33:$G33)</f>
        <v>0.18</v>
      </c>
      <c r="J40" s="60"/>
    </row>
    <row r="41" spans="2:10" x14ac:dyDescent="0.3">
      <c r="B41" s="63" t="s">
        <v>4</v>
      </c>
      <c r="C41" s="63"/>
      <c r="D41" s="60">
        <f t="shared" ref="D41:D43" si="8">SUM($D34:$G34)</f>
        <v>0.25333333333333335</v>
      </c>
      <c r="E41" s="60"/>
      <c r="G41" s="63" t="s">
        <v>4</v>
      </c>
      <c r="H41" s="63"/>
      <c r="I41" s="60">
        <f t="shared" ref="I41:I43" si="9">MAX($D34:$G34)</f>
        <v>0.17</v>
      </c>
      <c r="J41" s="60"/>
    </row>
    <row r="42" spans="2:10" x14ac:dyDescent="0.3">
      <c r="B42" s="63" t="s">
        <v>5</v>
      </c>
      <c r="C42" s="63"/>
      <c r="D42" s="60">
        <f t="shared" si="8"/>
        <v>0.66333333333333333</v>
      </c>
      <c r="E42" s="60"/>
      <c r="G42" s="63" t="s">
        <v>5</v>
      </c>
      <c r="H42" s="63"/>
      <c r="I42" s="60">
        <f t="shared" si="9"/>
        <v>0.3</v>
      </c>
      <c r="J42" s="60"/>
    </row>
    <row r="43" spans="2:10" x14ac:dyDescent="0.3">
      <c r="B43" s="63" t="s">
        <v>6</v>
      </c>
      <c r="C43" s="63"/>
      <c r="D43" s="60">
        <f t="shared" si="8"/>
        <v>0.6333333333333333</v>
      </c>
      <c r="E43" s="60"/>
      <c r="G43" s="63" t="s">
        <v>6</v>
      </c>
      <c r="H43" s="63"/>
      <c r="I43" s="60">
        <f t="shared" si="9"/>
        <v>0.28000000000000003</v>
      </c>
      <c r="J43" s="60"/>
    </row>
    <row r="44" spans="2:10" x14ac:dyDescent="0.3">
      <c r="B44" s="62" t="s">
        <v>36</v>
      </c>
      <c r="C44" s="62"/>
      <c r="D44" s="60">
        <f>MAX(D40:E43)</f>
        <v>0.66333333333333333</v>
      </c>
      <c r="E44" s="60"/>
      <c r="G44" s="62" t="s">
        <v>38</v>
      </c>
      <c r="H44" s="62"/>
      <c r="I44" s="60">
        <f>MAX(I40:J43)</f>
        <v>0.3</v>
      </c>
      <c r="J44" s="60"/>
    </row>
    <row r="45" spans="2:10" x14ac:dyDescent="0.3">
      <c r="B45" s="62" t="s">
        <v>35</v>
      </c>
      <c r="C45" s="62"/>
      <c r="D45" s="60">
        <f>MIN(D40:E43)</f>
        <v>0.25333333333333335</v>
      </c>
      <c r="E45" s="60"/>
      <c r="G45" s="62" t="s">
        <v>37</v>
      </c>
      <c r="H45" s="62"/>
      <c r="I45" s="60">
        <f>MIN(I40:J43)</f>
        <v>0.17</v>
      </c>
      <c r="J45" s="60"/>
    </row>
    <row r="47" spans="2:10" x14ac:dyDescent="0.3">
      <c r="B47" s="61" t="s">
        <v>39</v>
      </c>
      <c r="C47" s="61"/>
      <c r="D47" s="60">
        <v>0.5</v>
      </c>
      <c r="E47" s="60"/>
    </row>
    <row r="49" spans="2:6" x14ac:dyDescent="0.3">
      <c r="B49" s="59" t="s">
        <v>40</v>
      </c>
      <c r="C49" s="59"/>
      <c r="D49" s="59"/>
      <c r="E49" s="59"/>
      <c r="F49" s="59"/>
    </row>
    <row r="50" spans="2:6" x14ac:dyDescent="0.3">
      <c r="B50" s="59" t="s">
        <v>25</v>
      </c>
      <c r="C50" s="59"/>
      <c r="D50" s="59" t="s">
        <v>34</v>
      </c>
      <c r="E50" s="59"/>
      <c r="F50" s="8" t="s">
        <v>41</v>
      </c>
    </row>
    <row r="51" spans="2:6" x14ac:dyDescent="0.3">
      <c r="B51" s="59" t="s">
        <v>3</v>
      </c>
      <c r="C51" s="59"/>
      <c r="D51" s="60">
        <f>($D$47*(($D40-$D$45)/($D$44-$D$45))) + ((1-$D$47)*(($I40-$I$45)/($I$44-$I$45)))</f>
        <v>0.32301438398999371</v>
      </c>
      <c r="E51" s="60"/>
      <c r="F51" s="3">
        <v>2</v>
      </c>
    </row>
    <row r="52" spans="2:6" x14ac:dyDescent="0.3">
      <c r="B52" s="59" t="s">
        <v>4</v>
      </c>
      <c r="C52" s="59"/>
      <c r="D52" s="60">
        <f t="shared" ref="D52:D54" si="10">($D$47*(($D41-$D$45)/($D$44-$D$45))) + ((1-$D$47)*(($I41-$I$45)/($I$44-$I$45)))</f>
        <v>0</v>
      </c>
      <c r="E52" s="60"/>
      <c r="F52" s="3">
        <v>1</v>
      </c>
    </row>
    <row r="53" spans="2:6" x14ac:dyDescent="0.3">
      <c r="B53" s="59" t="s">
        <v>5</v>
      </c>
      <c r="C53" s="59"/>
      <c r="D53" s="60">
        <f t="shared" si="10"/>
        <v>1</v>
      </c>
      <c r="E53" s="60"/>
      <c r="F53" s="3">
        <v>4</v>
      </c>
    </row>
    <row r="54" spans="2:6" x14ac:dyDescent="0.3">
      <c r="B54" s="59" t="s">
        <v>6</v>
      </c>
      <c r="C54" s="59"/>
      <c r="D54" s="60">
        <f t="shared" si="10"/>
        <v>0.88649155722326456</v>
      </c>
      <c r="E54" s="60"/>
      <c r="F54" s="3">
        <v>3</v>
      </c>
    </row>
  </sheetData>
  <mergeCells count="81">
    <mergeCell ref="C12:E12"/>
    <mergeCell ref="B2:U2"/>
    <mergeCell ref="C3:U3"/>
    <mergeCell ref="C4:U4"/>
    <mergeCell ref="C5:U5"/>
    <mergeCell ref="C6:U6"/>
    <mergeCell ref="C7:U7"/>
    <mergeCell ref="B9:G9"/>
    <mergeCell ref="C10:E10"/>
    <mergeCell ref="C11:E11"/>
    <mergeCell ref="C13:E13"/>
    <mergeCell ref="C14:E14"/>
    <mergeCell ref="B18:C18"/>
    <mergeCell ref="B19:C19"/>
    <mergeCell ref="B20:C20"/>
    <mergeCell ref="B21:C21"/>
    <mergeCell ref="B22:C22"/>
    <mergeCell ref="B17:G17"/>
    <mergeCell ref="B16:G16"/>
    <mergeCell ref="I17:O17"/>
    <mergeCell ref="J18:M18"/>
    <mergeCell ref="J19:M19"/>
    <mergeCell ref="J20:M20"/>
    <mergeCell ref="J21:M21"/>
    <mergeCell ref="J22:M22"/>
    <mergeCell ref="B35:C35"/>
    <mergeCell ref="B24:G24"/>
    <mergeCell ref="B25:C25"/>
    <mergeCell ref="B26:C26"/>
    <mergeCell ref="B27:C27"/>
    <mergeCell ref="B28:C28"/>
    <mergeCell ref="B29:C29"/>
    <mergeCell ref="I24:J24"/>
    <mergeCell ref="B31:G31"/>
    <mergeCell ref="B32:C32"/>
    <mergeCell ref="B33:C33"/>
    <mergeCell ref="B34:C34"/>
    <mergeCell ref="B36:C36"/>
    <mergeCell ref="B38:E38"/>
    <mergeCell ref="G38:J38"/>
    <mergeCell ref="B39:C39"/>
    <mergeCell ref="D39:E39"/>
    <mergeCell ref="I39:J39"/>
    <mergeCell ref="B44:C44"/>
    <mergeCell ref="D44:E44"/>
    <mergeCell ref="I42:J42"/>
    <mergeCell ref="I43:J43"/>
    <mergeCell ref="I44:J44"/>
    <mergeCell ref="G44:H44"/>
    <mergeCell ref="B43:C43"/>
    <mergeCell ref="D43:E43"/>
    <mergeCell ref="G45:H45"/>
    <mergeCell ref="G40:H40"/>
    <mergeCell ref="I40:J40"/>
    <mergeCell ref="G41:H41"/>
    <mergeCell ref="I41:J41"/>
    <mergeCell ref="I45:J45"/>
    <mergeCell ref="B40:C40"/>
    <mergeCell ref="G42:H42"/>
    <mergeCell ref="G43:H43"/>
    <mergeCell ref="G39:H39"/>
    <mergeCell ref="B41:C41"/>
    <mergeCell ref="D41:E41"/>
    <mergeCell ref="D40:E40"/>
    <mergeCell ref="B42:C42"/>
    <mergeCell ref="D42:E42"/>
    <mergeCell ref="B47:C47"/>
    <mergeCell ref="D47:E47"/>
    <mergeCell ref="B49:F49"/>
    <mergeCell ref="B51:C51"/>
    <mergeCell ref="B45:C45"/>
    <mergeCell ref="D45:E45"/>
    <mergeCell ref="B52:C52"/>
    <mergeCell ref="B53:C53"/>
    <mergeCell ref="B54:C54"/>
    <mergeCell ref="D50:E50"/>
    <mergeCell ref="D51:E51"/>
    <mergeCell ref="D52:E52"/>
    <mergeCell ref="D53:E53"/>
    <mergeCell ref="D54:E54"/>
    <mergeCell ref="B50:C5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2AE5-0985-48C4-B914-9E2AAD49569D}">
  <dimension ref="B3:R64"/>
  <sheetViews>
    <sheetView topLeftCell="A46" workbookViewId="0">
      <selection activeCell="I66" sqref="I66"/>
    </sheetView>
  </sheetViews>
  <sheetFormatPr defaultRowHeight="15.6" x14ac:dyDescent="0.3"/>
  <cols>
    <col min="1" max="8" width="8.88671875" style="1"/>
    <col min="9" max="9" width="7.77734375" style="1" customWidth="1"/>
    <col min="10" max="16384" width="8.88671875" style="1"/>
  </cols>
  <sheetData>
    <row r="3" spans="2:16" x14ac:dyDescent="0.3">
      <c r="B3" s="71" t="s">
        <v>11</v>
      </c>
      <c r="C3" s="71"/>
      <c r="D3" s="71"/>
      <c r="E3" s="71"/>
      <c r="F3" s="71"/>
      <c r="G3" s="71"/>
    </row>
    <row r="4" spans="2:16" x14ac:dyDescent="0.3">
      <c r="B4" s="34" t="s">
        <v>1</v>
      </c>
      <c r="C4" s="71" t="s">
        <v>12</v>
      </c>
      <c r="D4" s="71"/>
      <c r="E4" s="71"/>
      <c r="F4" s="34" t="s">
        <v>13</v>
      </c>
      <c r="G4" s="34" t="s">
        <v>14</v>
      </c>
    </row>
    <row r="5" spans="2:16" x14ac:dyDescent="0.3">
      <c r="B5" s="34" t="s">
        <v>15</v>
      </c>
      <c r="C5" s="68" t="s">
        <v>81</v>
      </c>
      <c r="D5" s="69"/>
      <c r="E5" s="70"/>
      <c r="F5" s="36">
        <v>0.3</v>
      </c>
      <c r="G5" s="36" t="s">
        <v>23</v>
      </c>
    </row>
    <row r="6" spans="2:16" x14ac:dyDescent="0.3">
      <c r="B6" s="34" t="s">
        <v>16</v>
      </c>
      <c r="C6" s="68" t="s">
        <v>82</v>
      </c>
      <c r="D6" s="69"/>
      <c r="E6" s="70"/>
      <c r="F6" s="36">
        <v>0.25</v>
      </c>
      <c r="G6" s="36" t="s">
        <v>23</v>
      </c>
    </row>
    <row r="7" spans="2:16" x14ac:dyDescent="0.3">
      <c r="B7" s="34" t="s">
        <v>17</v>
      </c>
      <c r="C7" s="68" t="s">
        <v>83</v>
      </c>
      <c r="D7" s="69"/>
      <c r="E7" s="70"/>
      <c r="F7" s="36">
        <v>0.22</v>
      </c>
      <c r="G7" s="36" t="s">
        <v>23</v>
      </c>
    </row>
    <row r="8" spans="2:16" x14ac:dyDescent="0.3">
      <c r="B8" s="34" t="s">
        <v>18</v>
      </c>
      <c r="C8" s="68" t="s">
        <v>84</v>
      </c>
      <c r="D8" s="69"/>
      <c r="E8" s="70"/>
      <c r="F8" s="36">
        <v>0.15</v>
      </c>
      <c r="G8" s="36" t="s">
        <v>23</v>
      </c>
    </row>
    <row r="9" spans="2:16" x14ac:dyDescent="0.3">
      <c r="B9" s="34" t="s">
        <v>60</v>
      </c>
      <c r="C9" s="68" t="s">
        <v>45</v>
      </c>
      <c r="D9" s="69"/>
      <c r="E9" s="70"/>
      <c r="F9" s="36">
        <v>0.08</v>
      </c>
      <c r="G9" s="36" t="s">
        <v>23</v>
      </c>
    </row>
    <row r="10" spans="2:16" x14ac:dyDescent="0.3">
      <c r="B10"/>
      <c r="C10" s="28"/>
      <c r="D10" s="28"/>
      <c r="E10" s="28"/>
      <c r="F10"/>
      <c r="G10"/>
    </row>
    <row r="11" spans="2:16" x14ac:dyDescent="0.3">
      <c r="B11"/>
      <c r="C11" s="28"/>
      <c r="D11" s="28"/>
      <c r="E11" s="28"/>
      <c r="F11"/>
      <c r="G11"/>
    </row>
    <row r="13" spans="2:16" x14ac:dyDescent="0.3">
      <c r="B13" s="73" t="s">
        <v>24</v>
      </c>
      <c r="C13" s="75"/>
      <c r="D13" s="75"/>
      <c r="E13" s="75"/>
      <c r="F13" s="75"/>
      <c r="G13" s="75"/>
      <c r="H13" s="74"/>
      <c r="I13"/>
      <c r="J13"/>
    </row>
    <row r="14" spans="2:16" x14ac:dyDescent="0.3">
      <c r="B14" s="81" t="s">
        <v>26</v>
      </c>
      <c r="C14" s="82"/>
      <c r="D14" s="82"/>
      <c r="E14" s="82"/>
      <c r="F14" s="82"/>
      <c r="G14" s="82"/>
      <c r="H14" s="83"/>
      <c r="J14" s="67" t="s">
        <v>27</v>
      </c>
      <c r="K14" s="67"/>
      <c r="L14" s="67"/>
      <c r="M14" s="67"/>
      <c r="N14" s="67"/>
      <c r="O14" s="67"/>
      <c r="P14" s="67"/>
    </row>
    <row r="15" spans="2:16" x14ac:dyDescent="0.3">
      <c r="B15" s="84" t="s">
        <v>25</v>
      </c>
      <c r="C15" s="84"/>
      <c r="D15" s="40" t="s">
        <v>15</v>
      </c>
      <c r="E15" s="40" t="s">
        <v>16</v>
      </c>
      <c r="F15" s="40" t="s">
        <v>17</v>
      </c>
      <c r="G15" s="40" t="s">
        <v>18</v>
      </c>
      <c r="H15" s="35" t="s">
        <v>60</v>
      </c>
      <c r="J15" s="35" t="s">
        <v>1</v>
      </c>
      <c r="K15" s="67" t="s">
        <v>12</v>
      </c>
      <c r="L15" s="67"/>
      <c r="M15" s="67"/>
      <c r="N15" s="67"/>
      <c r="O15" s="35" t="s">
        <v>28</v>
      </c>
      <c r="P15" s="35" t="s">
        <v>29</v>
      </c>
    </row>
    <row r="16" spans="2:16" x14ac:dyDescent="0.3">
      <c r="B16" s="67" t="s">
        <v>3</v>
      </c>
      <c r="C16" s="67"/>
      <c r="D16" s="36">
        <v>80</v>
      </c>
      <c r="E16" s="36">
        <v>40</v>
      </c>
      <c r="F16" s="36">
        <v>40</v>
      </c>
      <c r="G16" s="36">
        <v>60</v>
      </c>
      <c r="H16" s="36">
        <v>100</v>
      </c>
      <c r="J16" s="35" t="s">
        <v>15</v>
      </c>
      <c r="K16" s="60" t="str">
        <f>C5</f>
        <v>Jenis Hotel</v>
      </c>
      <c r="L16" s="60"/>
      <c r="M16" s="60"/>
      <c r="N16" s="60"/>
      <c r="O16" s="36">
        <f>MAX(D16:D22)</f>
        <v>100</v>
      </c>
      <c r="P16" s="36">
        <f>MIN(D16:D22)</f>
        <v>60</v>
      </c>
    </row>
    <row r="17" spans="2:18" x14ac:dyDescent="0.3">
      <c r="B17" s="67" t="s">
        <v>4</v>
      </c>
      <c r="C17" s="67"/>
      <c r="D17" s="36">
        <v>100</v>
      </c>
      <c r="E17" s="36">
        <v>100</v>
      </c>
      <c r="F17" s="36">
        <v>100</v>
      </c>
      <c r="G17" s="36">
        <v>80</v>
      </c>
      <c r="H17" s="36">
        <v>80</v>
      </c>
      <c r="J17" s="35" t="s">
        <v>16</v>
      </c>
      <c r="K17" s="60" t="str">
        <f>C6</f>
        <v>Fasilitas</v>
      </c>
      <c r="L17" s="60"/>
      <c r="M17" s="60"/>
      <c r="N17" s="60"/>
      <c r="O17" s="36">
        <f>MAX(E16:E22)</f>
        <v>100</v>
      </c>
      <c r="P17" s="36">
        <f>MIN(E16:E22)</f>
        <v>40</v>
      </c>
    </row>
    <row r="18" spans="2:18" x14ac:dyDescent="0.3">
      <c r="B18" s="67" t="s">
        <v>5</v>
      </c>
      <c r="C18" s="67"/>
      <c r="D18" s="36">
        <v>80</v>
      </c>
      <c r="E18" s="36">
        <v>80</v>
      </c>
      <c r="F18" s="36">
        <v>60</v>
      </c>
      <c r="G18" s="36">
        <v>100</v>
      </c>
      <c r="H18" s="36">
        <v>80</v>
      </c>
      <c r="J18" s="35" t="s">
        <v>17</v>
      </c>
      <c r="K18" s="60" t="str">
        <f>C7</f>
        <v>Service</v>
      </c>
      <c r="L18" s="60"/>
      <c r="M18" s="60"/>
      <c r="N18" s="60"/>
      <c r="O18" s="36">
        <f>MAX(F16:F22)</f>
        <v>100</v>
      </c>
      <c r="P18" s="36">
        <f>MIN(F16:F22)</f>
        <v>40</v>
      </c>
    </row>
    <row r="19" spans="2:18" x14ac:dyDescent="0.3">
      <c r="B19" s="67" t="s">
        <v>6</v>
      </c>
      <c r="C19" s="67"/>
      <c r="D19" s="36">
        <v>100</v>
      </c>
      <c r="E19" s="36">
        <v>80</v>
      </c>
      <c r="F19" s="36">
        <v>40</v>
      </c>
      <c r="G19" s="36">
        <v>40</v>
      </c>
      <c r="H19" s="36">
        <v>80</v>
      </c>
      <c r="J19" s="35" t="s">
        <v>18</v>
      </c>
      <c r="K19" s="60" t="str">
        <f>C8</f>
        <v>Lokasi</v>
      </c>
      <c r="L19" s="60"/>
      <c r="M19" s="60"/>
      <c r="N19" s="60"/>
      <c r="O19" s="36">
        <f>MAX(G16:G22)</f>
        <v>100</v>
      </c>
      <c r="P19" s="36">
        <f>MIN(G16:G22)</f>
        <v>40</v>
      </c>
    </row>
    <row r="20" spans="2:18" x14ac:dyDescent="0.3">
      <c r="B20" s="81" t="s">
        <v>51</v>
      </c>
      <c r="C20" s="83"/>
      <c r="D20" s="36">
        <v>60</v>
      </c>
      <c r="E20" s="36">
        <v>40</v>
      </c>
      <c r="F20" s="36">
        <v>80</v>
      </c>
      <c r="G20" s="36">
        <v>60</v>
      </c>
      <c r="H20" s="36">
        <v>80</v>
      </c>
      <c r="J20" s="35" t="s">
        <v>60</v>
      </c>
      <c r="K20" s="73" t="str">
        <f>C9</f>
        <v>Harga</v>
      </c>
      <c r="L20" s="75"/>
      <c r="M20" s="75"/>
      <c r="N20" s="74"/>
      <c r="O20" s="36">
        <f>MAX(H16:H20)</f>
        <v>100</v>
      </c>
      <c r="P20" s="36">
        <f>MIN(H16:H20)</f>
        <v>80</v>
      </c>
      <c r="Q20"/>
      <c r="R20"/>
    </row>
    <row r="21" spans="2:18" x14ac:dyDescent="0.3">
      <c r="B21" s="28"/>
      <c r="C21" s="28"/>
      <c r="D21"/>
      <c r="E21"/>
      <c r="F21"/>
      <c r="G21"/>
      <c r="H21"/>
      <c r="I21"/>
      <c r="Q21"/>
      <c r="R21"/>
    </row>
    <row r="22" spans="2:18" x14ac:dyDescent="0.3">
      <c r="B22" s="28"/>
      <c r="C22" s="28"/>
      <c r="D22"/>
      <c r="E22"/>
      <c r="F22"/>
      <c r="G22"/>
      <c r="H22"/>
      <c r="I22"/>
      <c r="J22"/>
      <c r="L22"/>
      <c r="M22" s="28"/>
      <c r="N22" s="28"/>
      <c r="O22" s="28"/>
      <c r="P22" s="28"/>
      <c r="Q22"/>
      <c r="R22"/>
    </row>
    <row r="24" spans="2:18" x14ac:dyDescent="0.3">
      <c r="B24" s="92" t="s">
        <v>30</v>
      </c>
      <c r="C24" s="93"/>
      <c r="D24" s="93"/>
      <c r="E24" s="93"/>
      <c r="F24" s="93"/>
      <c r="G24" s="93"/>
      <c r="H24" s="94"/>
    </row>
    <row r="25" spans="2:18" x14ac:dyDescent="0.3">
      <c r="B25" s="65" t="s">
        <v>25</v>
      </c>
      <c r="C25" s="65"/>
      <c r="D25" s="38" t="s">
        <v>15</v>
      </c>
      <c r="E25" s="38" t="s">
        <v>16</v>
      </c>
      <c r="F25" s="38" t="s">
        <v>17</v>
      </c>
      <c r="G25" s="38" t="s">
        <v>18</v>
      </c>
      <c r="H25" s="38" t="s">
        <v>60</v>
      </c>
      <c r="J25" s="65" t="s">
        <v>13</v>
      </c>
      <c r="K25" s="65"/>
    </row>
    <row r="26" spans="2:18" x14ac:dyDescent="0.3">
      <c r="B26" s="66" t="s">
        <v>3</v>
      </c>
      <c r="C26" s="66"/>
      <c r="D26" s="36">
        <f>($O$16-D16)/($O$16-$P$16)</f>
        <v>0.5</v>
      </c>
      <c r="E26" s="36">
        <f>($O$17-E16)/($O$17-$P$17)</f>
        <v>1</v>
      </c>
      <c r="F26" s="36">
        <f>($O$18-F16)/($O$18-$P$18)</f>
        <v>1</v>
      </c>
      <c r="G26" s="36">
        <f>($O$19-G16)/($O$19-$P$19)</f>
        <v>0.66666666666666663</v>
      </c>
      <c r="H26" s="36">
        <f>($O$20-H16)/($O$20-$P$20)</f>
        <v>0</v>
      </c>
      <c r="J26" s="38" t="s">
        <v>15</v>
      </c>
      <c r="K26" s="36">
        <f>F5</f>
        <v>0.3</v>
      </c>
    </row>
    <row r="27" spans="2:18" x14ac:dyDescent="0.3">
      <c r="B27" s="66" t="s">
        <v>4</v>
      </c>
      <c r="C27" s="66"/>
      <c r="D27" s="36">
        <f>($O$16-D17)/($O$16-$P$16)</f>
        <v>0</v>
      </c>
      <c r="E27" s="36">
        <f>($O$17-E17)/($O$17-$P$17)</f>
        <v>0</v>
      </c>
      <c r="F27" s="36">
        <f>($O$18-F17)/($O$18-$P$18)</f>
        <v>0</v>
      </c>
      <c r="G27" s="36">
        <f>($O$19-G17)/($O$19-$P$19)</f>
        <v>0.33333333333333331</v>
      </c>
      <c r="H27" s="36">
        <f t="shared" ref="H27:H30" si="0">($O$20-H17)/($O$20-$P$20)</f>
        <v>1</v>
      </c>
      <c r="J27" s="38" t="s">
        <v>16</v>
      </c>
      <c r="K27" s="36">
        <f>F6</f>
        <v>0.25</v>
      </c>
    </row>
    <row r="28" spans="2:18" x14ac:dyDescent="0.3">
      <c r="B28" s="66" t="s">
        <v>5</v>
      </c>
      <c r="C28" s="66"/>
      <c r="D28" s="36">
        <f>($O$16-D18)/($O$16-$P$16)</f>
        <v>0.5</v>
      </c>
      <c r="E28" s="36">
        <f>($O$17-E18)/($O$17-$P$17)</f>
        <v>0.33333333333333331</v>
      </c>
      <c r="F28" s="36">
        <f>($O$18-F18)/($O$18-$P$18)</f>
        <v>0.66666666666666663</v>
      </c>
      <c r="G28" s="36">
        <f>($O$19-G18)/($O$19-$P$19)</f>
        <v>0</v>
      </c>
      <c r="H28" s="36">
        <f t="shared" si="0"/>
        <v>1</v>
      </c>
      <c r="J28" s="38" t="s">
        <v>17</v>
      </c>
      <c r="K28" s="36">
        <f>F7</f>
        <v>0.22</v>
      </c>
    </row>
    <row r="29" spans="2:18" x14ac:dyDescent="0.3">
      <c r="B29" s="66" t="s">
        <v>6</v>
      </c>
      <c r="C29" s="66"/>
      <c r="D29" s="36">
        <f>($O$16-D19)/($O$16-$P$16)</f>
        <v>0</v>
      </c>
      <c r="E29" s="36">
        <f>($O$17-E19)/($O$17-$P$17)</f>
        <v>0.33333333333333331</v>
      </c>
      <c r="F29" s="36">
        <f>($O$18-F19)/($O$18-$P$18)</f>
        <v>1</v>
      </c>
      <c r="G29" s="36">
        <f>($O$19-G19)/($O$19-$P$19)</f>
        <v>1</v>
      </c>
      <c r="H29" s="36">
        <f t="shared" si="0"/>
        <v>1</v>
      </c>
      <c r="J29" s="38" t="s">
        <v>18</v>
      </c>
      <c r="K29" s="36">
        <f>F8</f>
        <v>0.15</v>
      </c>
    </row>
    <row r="30" spans="2:18" x14ac:dyDescent="0.3">
      <c r="B30" s="66" t="s">
        <v>51</v>
      </c>
      <c r="C30" s="66"/>
      <c r="D30" s="36">
        <f>($O$16-D20)/($O$16-$P$16)</f>
        <v>1</v>
      </c>
      <c r="E30" s="36">
        <f>($O$17-E20)/($O$17-$P$17)</f>
        <v>1</v>
      </c>
      <c r="F30" s="36">
        <f>($O$18-F20)/($O$18-$P$18)</f>
        <v>0.33333333333333331</v>
      </c>
      <c r="G30" s="36">
        <f>($O$19-G20)/($O$19-$P$19)</f>
        <v>0.66666666666666663</v>
      </c>
      <c r="H30" s="36">
        <f t="shared" si="0"/>
        <v>1</v>
      </c>
      <c r="J30" s="38" t="s">
        <v>60</v>
      </c>
      <c r="K30" s="36">
        <f>F9</f>
        <v>0.08</v>
      </c>
      <c r="L30"/>
    </row>
    <row r="31" spans="2:18" x14ac:dyDescent="0.3">
      <c r="B31" s="28"/>
      <c r="C31" s="28"/>
      <c r="D31"/>
      <c r="E31"/>
      <c r="F31"/>
      <c r="G31"/>
      <c r="H31"/>
      <c r="I31"/>
      <c r="J31"/>
      <c r="L31"/>
    </row>
    <row r="32" spans="2:18" x14ac:dyDescent="0.3">
      <c r="B32" s="28"/>
      <c r="C32" s="28"/>
      <c r="D32"/>
      <c r="E32"/>
      <c r="F32"/>
      <c r="G32"/>
      <c r="H32"/>
      <c r="I32"/>
      <c r="J32"/>
      <c r="L32"/>
      <c r="M32"/>
    </row>
    <row r="34" spans="2:10" x14ac:dyDescent="0.3">
      <c r="B34" s="95" t="s">
        <v>31</v>
      </c>
      <c r="C34" s="96"/>
      <c r="D34" s="96"/>
      <c r="E34" s="96"/>
      <c r="F34" s="96"/>
      <c r="G34" s="96"/>
      <c r="H34" s="97"/>
      <c r="I34"/>
      <c r="J34"/>
    </row>
    <row r="35" spans="2:10" x14ac:dyDescent="0.3">
      <c r="B35" s="64" t="s">
        <v>25</v>
      </c>
      <c r="C35" s="64"/>
      <c r="D35" s="37" t="s">
        <v>15</v>
      </c>
      <c r="E35" s="37" t="s">
        <v>16</v>
      </c>
      <c r="F35" s="37" t="s">
        <v>17</v>
      </c>
      <c r="G35" s="37" t="s">
        <v>18</v>
      </c>
      <c r="H35" s="37" t="s">
        <v>60</v>
      </c>
      <c r="I35"/>
      <c r="J35"/>
    </row>
    <row r="36" spans="2:10" x14ac:dyDescent="0.3">
      <c r="B36" s="64" t="s">
        <v>3</v>
      </c>
      <c r="C36" s="64"/>
      <c r="D36" s="36">
        <f>$D26*$K$26</f>
        <v>0.15</v>
      </c>
      <c r="E36" s="36">
        <f>$E26*$K$27</f>
        <v>0.25</v>
      </c>
      <c r="F36" s="36">
        <f>$F26*$K$28</f>
        <v>0.22</v>
      </c>
      <c r="G36" s="36">
        <f>$G26*$K$29</f>
        <v>9.9999999999999992E-2</v>
      </c>
      <c r="H36" s="36">
        <f>$H26*$K$30</f>
        <v>0</v>
      </c>
      <c r="I36"/>
      <c r="J36"/>
    </row>
    <row r="37" spans="2:10" x14ac:dyDescent="0.3">
      <c r="B37" s="64" t="s">
        <v>4</v>
      </c>
      <c r="C37" s="64"/>
      <c r="D37" s="36">
        <f>$D27*$K$26</f>
        <v>0</v>
      </c>
      <c r="E37" s="36">
        <f>$E27*$K$27</f>
        <v>0</v>
      </c>
      <c r="F37" s="36">
        <f>$F27*$K$28</f>
        <v>0</v>
      </c>
      <c r="G37" s="36">
        <f>$G27*$K$29</f>
        <v>4.9999999999999996E-2</v>
      </c>
      <c r="H37" s="36">
        <f t="shared" ref="H37:H40" si="1">$H27*$K$30</f>
        <v>0.08</v>
      </c>
      <c r="I37"/>
      <c r="J37"/>
    </row>
    <row r="38" spans="2:10" x14ac:dyDescent="0.3">
      <c r="B38" s="64" t="s">
        <v>5</v>
      </c>
      <c r="C38" s="64"/>
      <c r="D38" s="36">
        <f>$D28*$K$26</f>
        <v>0.15</v>
      </c>
      <c r="E38" s="36">
        <f>$E28*$K$27</f>
        <v>8.3333333333333329E-2</v>
      </c>
      <c r="F38" s="36">
        <f>$F28*$K$28</f>
        <v>0.14666666666666667</v>
      </c>
      <c r="G38" s="36">
        <f>$G28*$K$29</f>
        <v>0</v>
      </c>
      <c r="H38" s="36">
        <f t="shared" si="1"/>
        <v>0.08</v>
      </c>
      <c r="I38"/>
      <c r="J38"/>
    </row>
    <row r="39" spans="2:10" x14ac:dyDescent="0.3">
      <c r="B39" s="64" t="s">
        <v>6</v>
      </c>
      <c r="C39" s="64"/>
      <c r="D39" s="36">
        <f>$D29*$K$26</f>
        <v>0</v>
      </c>
      <c r="E39" s="36">
        <f>$E29*$K$27</f>
        <v>8.3333333333333329E-2</v>
      </c>
      <c r="F39" s="36">
        <f>$F29*$K$28</f>
        <v>0.22</v>
      </c>
      <c r="G39" s="36">
        <f>$G29*$K$29</f>
        <v>0.15</v>
      </c>
      <c r="H39" s="36">
        <f t="shared" si="1"/>
        <v>0.08</v>
      </c>
      <c r="I39"/>
      <c r="J39"/>
    </row>
    <row r="40" spans="2:10" x14ac:dyDescent="0.3">
      <c r="B40" s="64" t="s">
        <v>51</v>
      </c>
      <c r="C40" s="64"/>
      <c r="D40" s="36">
        <f>$D30*$K$26</f>
        <v>0.3</v>
      </c>
      <c r="E40" s="36">
        <f>$E30*$K$27</f>
        <v>0.25</v>
      </c>
      <c r="F40" s="36">
        <f>$F30*$K$28</f>
        <v>7.3333333333333334E-2</v>
      </c>
      <c r="G40" s="36">
        <f>$G30*$K$29</f>
        <v>9.9999999999999992E-2</v>
      </c>
      <c r="H40" s="36">
        <f t="shared" si="1"/>
        <v>0.08</v>
      </c>
      <c r="I40"/>
      <c r="J40"/>
    </row>
    <row r="41" spans="2:10" x14ac:dyDescent="0.3">
      <c r="B41" s="28"/>
      <c r="C41" s="28"/>
      <c r="D41"/>
      <c r="E41"/>
      <c r="F41"/>
      <c r="G41"/>
      <c r="H41"/>
      <c r="I41"/>
      <c r="J41"/>
    </row>
    <row r="42" spans="2:10" x14ac:dyDescent="0.3">
      <c r="B42" s="28"/>
      <c r="C42" s="28"/>
      <c r="D42"/>
      <c r="E42"/>
      <c r="F42"/>
      <c r="G42"/>
      <c r="H42"/>
      <c r="I42"/>
      <c r="J42"/>
    </row>
    <row r="44" spans="2:10" x14ac:dyDescent="0.3">
      <c r="B44" s="63" t="s">
        <v>32</v>
      </c>
      <c r="C44" s="63"/>
      <c r="D44" s="63"/>
      <c r="E44" s="63"/>
      <c r="G44" s="85" t="s">
        <v>33</v>
      </c>
      <c r="H44" s="89"/>
      <c r="I44" s="89"/>
      <c r="J44" s="86"/>
    </row>
    <row r="45" spans="2:10" x14ac:dyDescent="0.3">
      <c r="B45" s="63" t="s">
        <v>25</v>
      </c>
      <c r="C45" s="63"/>
      <c r="D45" s="63" t="s">
        <v>34</v>
      </c>
      <c r="E45" s="63"/>
      <c r="G45" s="85" t="s">
        <v>25</v>
      </c>
      <c r="H45" s="86"/>
      <c r="I45" s="63" t="s">
        <v>34</v>
      </c>
      <c r="J45" s="63"/>
    </row>
    <row r="46" spans="2:10" x14ac:dyDescent="0.3">
      <c r="B46" s="63" t="s">
        <v>3</v>
      </c>
      <c r="C46" s="63"/>
      <c r="D46" s="60">
        <f>SUM($D36:$H36)</f>
        <v>0.72</v>
      </c>
      <c r="E46" s="60"/>
      <c r="G46" s="85" t="s">
        <v>3</v>
      </c>
      <c r="H46" s="86"/>
      <c r="I46" s="60">
        <f>MAX($D36:$H36)</f>
        <v>0.25</v>
      </c>
      <c r="J46" s="60"/>
    </row>
    <row r="47" spans="2:10" x14ac:dyDescent="0.3">
      <c r="B47" s="63" t="s">
        <v>4</v>
      </c>
      <c r="C47" s="63"/>
      <c r="D47" s="60">
        <f>SUM($D37:$H37)</f>
        <v>0.13</v>
      </c>
      <c r="E47" s="60"/>
      <c r="G47" s="85" t="s">
        <v>4</v>
      </c>
      <c r="H47" s="86"/>
      <c r="I47" s="60">
        <f>MAX($D37:$H37)</f>
        <v>0.08</v>
      </c>
      <c r="J47" s="60"/>
    </row>
    <row r="48" spans="2:10" x14ac:dyDescent="0.3">
      <c r="B48" s="63" t="s">
        <v>5</v>
      </c>
      <c r="C48" s="63"/>
      <c r="D48" s="60">
        <f>SUM($D38:$H38)</f>
        <v>0.46</v>
      </c>
      <c r="E48" s="60"/>
      <c r="G48" s="85" t="s">
        <v>5</v>
      </c>
      <c r="H48" s="86"/>
      <c r="I48" s="60">
        <f>MAX($D38:$H38)</f>
        <v>0.15</v>
      </c>
      <c r="J48" s="60"/>
    </row>
    <row r="49" spans="2:12" x14ac:dyDescent="0.3">
      <c r="B49" s="85" t="s">
        <v>6</v>
      </c>
      <c r="C49" s="86"/>
      <c r="D49" s="73">
        <f>SUM($D39:$H39)</f>
        <v>0.53333333333333333</v>
      </c>
      <c r="E49" s="74"/>
      <c r="G49" s="85" t="s">
        <v>6</v>
      </c>
      <c r="H49" s="86"/>
      <c r="I49" s="60">
        <f>MAX($D39:$H39)</f>
        <v>0.22</v>
      </c>
      <c r="J49" s="60"/>
    </row>
    <row r="50" spans="2:12" x14ac:dyDescent="0.3">
      <c r="B50" s="85" t="s">
        <v>51</v>
      </c>
      <c r="C50" s="86"/>
      <c r="D50" s="73">
        <f>SUM($D40:$H40)</f>
        <v>0.80333333333333334</v>
      </c>
      <c r="E50" s="74"/>
      <c r="G50" s="85" t="s">
        <v>51</v>
      </c>
      <c r="H50" s="86"/>
      <c r="I50" s="60">
        <f>MAX($D40:$H40)</f>
        <v>0.3</v>
      </c>
      <c r="J50" s="60"/>
    </row>
    <row r="51" spans="2:12" x14ac:dyDescent="0.3">
      <c r="B51" s="62" t="s">
        <v>35</v>
      </c>
      <c r="C51" s="62"/>
      <c r="D51" s="60">
        <f>MAX(D46:E50)</f>
        <v>0.80333333333333334</v>
      </c>
      <c r="E51" s="60"/>
      <c r="G51" s="87" t="s">
        <v>37</v>
      </c>
      <c r="H51" s="88"/>
      <c r="I51" s="60">
        <f>MAX(I46:J50)</f>
        <v>0.3</v>
      </c>
      <c r="J51" s="60"/>
    </row>
    <row r="52" spans="2:12" x14ac:dyDescent="0.3">
      <c r="B52" s="62" t="s">
        <v>36</v>
      </c>
      <c r="C52" s="62"/>
      <c r="D52" s="60">
        <f>MIN(D46:E50)</f>
        <v>0.13</v>
      </c>
      <c r="E52" s="60"/>
      <c r="G52" s="87" t="s">
        <v>38</v>
      </c>
      <c r="H52" s="88"/>
      <c r="I52" s="60">
        <f>MIN(I46:J50)</f>
        <v>0.08</v>
      </c>
      <c r="J52" s="60"/>
    </row>
    <row r="54" spans="2:12" x14ac:dyDescent="0.3">
      <c r="B54" s="61" t="s">
        <v>39</v>
      </c>
      <c r="C54" s="61"/>
      <c r="D54" s="60">
        <v>0.5</v>
      </c>
      <c r="E54" s="60"/>
    </row>
    <row r="56" spans="2:12" x14ac:dyDescent="0.3">
      <c r="B56" s="59" t="s">
        <v>40</v>
      </c>
      <c r="C56" s="59"/>
      <c r="D56" s="59"/>
      <c r="E56" s="59"/>
      <c r="F56" s="59"/>
    </row>
    <row r="57" spans="2:12" x14ac:dyDescent="0.3">
      <c r="B57" s="59" t="s">
        <v>25</v>
      </c>
      <c r="C57" s="59"/>
      <c r="D57" s="59" t="s">
        <v>34</v>
      </c>
      <c r="E57" s="59"/>
      <c r="F57" s="39" t="s">
        <v>41</v>
      </c>
      <c r="K57" s="28"/>
      <c r="L57" s="28"/>
    </row>
    <row r="58" spans="2:12" x14ac:dyDescent="0.3">
      <c r="B58" s="59" t="s">
        <v>3</v>
      </c>
      <c r="C58" s="59"/>
      <c r="D58" s="60">
        <f>($D$54*(($D46-$D$52)/($D$51-$D$52))) + ((1-$D$54)*(($I46-$I$52)/($I$51-$I$52)))</f>
        <v>0.82448244824482453</v>
      </c>
      <c r="E58" s="60"/>
      <c r="F58" s="36">
        <v>4</v>
      </c>
      <c r="K58" s="28"/>
      <c r="L58" s="28"/>
    </row>
    <row r="59" spans="2:12" x14ac:dyDescent="0.3">
      <c r="B59" s="59" t="s">
        <v>4</v>
      </c>
      <c r="C59" s="59"/>
      <c r="D59" s="60">
        <f>($D$54*(($D47-$D$52)/($D$51-$D$52))) + ((1-$D$54)*(($I47-$I$52)/($I$51-$I$52)))</f>
        <v>0</v>
      </c>
      <c r="E59" s="60"/>
      <c r="F59" s="36">
        <v>1</v>
      </c>
      <c r="K59" s="28"/>
      <c r="L59" s="28"/>
    </row>
    <row r="60" spans="2:12" x14ac:dyDescent="0.3">
      <c r="B60" s="59" t="s">
        <v>5</v>
      </c>
      <c r="C60" s="59"/>
      <c r="D60" s="60">
        <f>($D$54*(($D48-$D$52)/($D$51-$D$52))) + ((1-$D$54)*(($I48-$I$52)/($I$51-$I$52)))</f>
        <v>0.40414041404140411</v>
      </c>
      <c r="E60" s="60"/>
      <c r="F60" s="36">
        <v>2</v>
      </c>
      <c r="K60" s="28"/>
      <c r="L60" s="28"/>
    </row>
    <row r="61" spans="2:12" x14ac:dyDescent="0.3">
      <c r="B61" s="59" t="s">
        <v>6</v>
      </c>
      <c r="C61" s="59"/>
      <c r="D61" s="60">
        <f>($D$54*(($D49-$D$52)/($D$51-$D$52))) + ((1-$D$54)*(($I49-$I$52)/($I$51-$I$52)))</f>
        <v>0.61768676867686767</v>
      </c>
      <c r="E61" s="60"/>
      <c r="F61" s="36">
        <v>3</v>
      </c>
      <c r="K61" s="28"/>
      <c r="L61" s="28"/>
    </row>
    <row r="62" spans="2:12" x14ac:dyDescent="0.3">
      <c r="B62" s="59" t="s">
        <v>51</v>
      </c>
      <c r="C62" s="59"/>
      <c r="D62" s="60">
        <f>($D$54*(($D50-$D$52)/($D$51-$D$52))) + ((1-$D$54)*(($I50-$I$52)/($I$51-$I$52)))</f>
        <v>1</v>
      </c>
      <c r="E62" s="60"/>
      <c r="F62" s="36">
        <v>5</v>
      </c>
      <c r="K62" s="28"/>
      <c r="L62" s="28"/>
    </row>
    <row r="63" spans="2:12" x14ac:dyDescent="0.3">
      <c r="B63" s="28"/>
      <c r="C63" s="28"/>
      <c r="D63" s="28"/>
      <c r="E63" s="28"/>
      <c r="F63"/>
    </row>
    <row r="64" spans="2:12" x14ac:dyDescent="0.3">
      <c r="B64" s="28"/>
      <c r="C64" s="28"/>
      <c r="D64" s="28"/>
      <c r="E64" s="28"/>
      <c r="F64"/>
    </row>
  </sheetData>
  <mergeCells count="86">
    <mergeCell ref="B62:C62"/>
    <mergeCell ref="D62:E62"/>
    <mergeCell ref="C9:E9"/>
    <mergeCell ref="K20:N20"/>
    <mergeCell ref="B13:H13"/>
    <mergeCell ref="B14:H14"/>
    <mergeCell ref="B24:H24"/>
    <mergeCell ref="B34:H34"/>
    <mergeCell ref="B59:C59"/>
    <mergeCell ref="D59:E59"/>
    <mergeCell ref="B60:C60"/>
    <mergeCell ref="D60:E60"/>
    <mergeCell ref="B61:C61"/>
    <mergeCell ref="D61:E61"/>
    <mergeCell ref="B54:C54"/>
    <mergeCell ref="D54:E54"/>
    <mergeCell ref="B56:F56"/>
    <mergeCell ref="B57:C57"/>
    <mergeCell ref="D57:E57"/>
    <mergeCell ref="B58:C58"/>
    <mergeCell ref="D58:E58"/>
    <mergeCell ref="B51:C51"/>
    <mergeCell ref="D51:E51"/>
    <mergeCell ref="G51:H51"/>
    <mergeCell ref="I51:J51"/>
    <mergeCell ref="B52:C52"/>
    <mergeCell ref="D52:E52"/>
    <mergeCell ref="G52:H52"/>
    <mergeCell ref="I52:J52"/>
    <mergeCell ref="B49:C49"/>
    <mergeCell ref="D49:E49"/>
    <mergeCell ref="G49:H49"/>
    <mergeCell ref="I49:J49"/>
    <mergeCell ref="B50:C50"/>
    <mergeCell ref="D50:E50"/>
    <mergeCell ref="G50:H50"/>
    <mergeCell ref="I50:J50"/>
    <mergeCell ref="B47:C47"/>
    <mergeCell ref="D47:E47"/>
    <mergeCell ref="G47:H47"/>
    <mergeCell ref="I47:J47"/>
    <mergeCell ref="B48:C48"/>
    <mergeCell ref="D48:E48"/>
    <mergeCell ref="G48:H48"/>
    <mergeCell ref="I48:J48"/>
    <mergeCell ref="B45:C45"/>
    <mergeCell ref="D45:E45"/>
    <mergeCell ref="G45:H45"/>
    <mergeCell ref="I45:J45"/>
    <mergeCell ref="B46:C46"/>
    <mergeCell ref="D46:E46"/>
    <mergeCell ref="G46:H46"/>
    <mergeCell ref="I46:J46"/>
    <mergeCell ref="G44:J44"/>
    <mergeCell ref="B28:C28"/>
    <mergeCell ref="B29:C29"/>
    <mergeCell ref="B30:C30"/>
    <mergeCell ref="B35:C35"/>
    <mergeCell ref="B36:C36"/>
    <mergeCell ref="B37:C37"/>
    <mergeCell ref="B38:C38"/>
    <mergeCell ref="B39:C39"/>
    <mergeCell ref="B40:C40"/>
    <mergeCell ref="B44:E44"/>
    <mergeCell ref="B20:C20"/>
    <mergeCell ref="B25:C25"/>
    <mergeCell ref="J25:K25"/>
    <mergeCell ref="B26:C26"/>
    <mergeCell ref="B27:C27"/>
    <mergeCell ref="B17:C17"/>
    <mergeCell ref="K17:N17"/>
    <mergeCell ref="B18:C18"/>
    <mergeCell ref="K18:N18"/>
    <mergeCell ref="B19:C19"/>
    <mergeCell ref="K19:N19"/>
    <mergeCell ref="J14:P14"/>
    <mergeCell ref="B15:C15"/>
    <mergeCell ref="K15:N15"/>
    <mergeCell ref="B16:C16"/>
    <mergeCell ref="K16:N16"/>
    <mergeCell ref="C8:E8"/>
    <mergeCell ref="B3:G3"/>
    <mergeCell ref="C4:E4"/>
    <mergeCell ref="C5:E5"/>
    <mergeCell ref="C6:E6"/>
    <mergeCell ref="C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4BEA-18BD-43BF-8147-9DF53B280AE9}">
  <dimension ref="B2:V124"/>
  <sheetViews>
    <sheetView topLeftCell="D97" zoomScale="70" zoomScaleNormal="70" workbookViewId="0">
      <selection activeCell="K122" sqref="K122:L122"/>
    </sheetView>
  </sheetViews>
  <sheetFormatPr defaultRowHeight="15.6" x14ac:dyDescent="0.3"/>
  <cols>
    <col min="1" max="11" width="8.88671875" style="1"/>
    <col min="12" max="12" width="9.44140625" style="1" bestFit="1" customWidth="1"/>
    <col min="13" max="16384" width="8.88671875" style="1"/>
  </cols>
  <sheetData>
    <row r="2" spans="2:21" x14ac:dyDescent="0.3">
      <c r="B2" s="71" t="s">
        <v>11</v>
      </c>
      <c r="C2" s="71"/>
      <c r="D2" s="71"/>
      <c r="E2" s="71"/>
      <c r="F2" s="71"/>
      <c r="G2" s="71"/>
    </row>
    <row r="3" spans="2:21" x14ac:dyDescent="0.3">
      <c r="B3" s="52" t="s">
        <v>1</v>
      </c>
      <c r="C3" s="71" t="s">
        <v>12</v>
      </c>
      <c r="D3" s="71"/>
      <c r="E3" s="71"/>
      <c r="F3" s="52" t="s">
        <v>13</v>
      </c>
      <c r="G3" s="52" t="s">
        <v>14</v>
      </c>
    </row>
    <row r="4" spans="2:21" x14ac:dyDescent="0.3">
      <c r="B4" s="52" t="s">
        <v>15</v>
      </c>
      <c r="C4" s="68" t="s">
        <v>19</v>
      </c>
      <c r="D4" s="69"/>
      <c r="E4" s="70"/>
      <c r="F4" s="50">
        <v>0.3</v>
      </c>
      <c r="G4" s="50" t="s">
        <v>23</v>
      </c>
    </row>
    <row r="5" spans="2:21" x14ac:dyDescent="0.3">
      <c r="B5" s="52" t="s">
        <v>16</v>
      </c>
      <c r="C5" s="68" t="s">
        <v>20</v>
      </c>
      <c r="D5" s="69"/>
      <c r="E5" s="70"/>
      <c r="F5" s="50">
        <v>0.25</v>
      </c>
      <c r="G5" s="50" t="s">
        <v>23</v>
      </c>
    </row>
    <row r="6" spans="2:21" x14ac:dyDescent="0.3">
      <c r="B6" s="52" t="s">
        <v>17</v>
      </c>
      <c r="C6" s="68" t="s">
        <v>21</v>
      </c>
      <c r="D6" s="69"/>
      <c r="E6" s="70"/>
      <c r="F6" s="50">
        <v>0.28000000000000003</v>
      </c>
      <c r="G6" s="50" t="s">
        <v>23</v>
      </c>
    </row>
    <row r="7" spans="2:21" x14ac:dyDescent="0.3">
      <c r="B7" s="52" t="s">
        <v>18</v>
      </c>
      <c r="C7" s="68" t="s">
        <v>22</v>
      </c>
      <c r="D7" s="69"/>
      <c r="E7" s="70"/>
      <c r="F7" s="50">
        <v>0.17</v>
      </c>
      <c r="G7" s="50" t="s">
        <v>23</v>
      </c>
    </row>
    <row r="10" spans="2:21" x14ac:dyDescent="0.3">
      <c r="B10" s="60" t="s">
        <v>90</v>
      </c>
      <c r="C10" s="60"/>
      <c r="D10" s="60"/>
      <c r="E10" s="60"/>
      <c r="F10" s="60"/>
      <c r="G10" s="60"/>
      <c r="I10" s="60" t="s">
        <v>99</v>
      </c>
      <c r="J10" s="60"/>
      <c r="K10" s="60"/>
      <c r="L10" s="60"/>
      <c r="M10" s="60"/>
      <c r="N10" s="60"/>
      <c r="P10" s="60" t="s">
        <v>100</v>
      </c>
      <c r="Q10" s="60"/>
      <c r="R10" s="60"/>
      <c r="S10" s="60"/>
      <c r="T10" s="60"/>
      <c r="U10" s="60"/>
    </row>
    <row r="11" spans="2:21" x14ac:dyDescent="0.3">
      <c r="B11" s="67" t="s">
        <v>26</v>
      </c>
      <c r="C11" s="67"/>
      <c r="D11" s="67"/>
      <c r="E11" s="67"/>
      <c r="F11" s="67"/>
      <c r="G11" s="67"/>
      <c r="I11" s="67" t="s">
        <v>26</v>
      </c>
      <c r="J11" s="67"/>
      <c r="K11" s="67"/>
      <c r="L11" s="67"/>
      <c r="M11" s="67"/>
      <c r="N11" s="67"/>
      <c r="P11" s="67" t="s">
        <v>26</v>
      </c>
      <c r="Q11" s="67"/>
      <c r="R11" s="67"/>
      <c r="S11" s="67"/>
      <c r="T11" s="67"/>
      <c r="U11" s="67"/>
    </row>
    <row r="12" spans="2:21" x14ac:dyDescent="0.3">
      <c r="B12" s="67" t="s">
        <v>25</v>
      </c>
      <c r="C12" s="67"/>
      <c r="D12" s="51" t="s">
        <v>15</v>
      </c>
      <c r="E12" s="51" t="s">
        <v>16</v>
      </c>
      <c r="F12" s="51" t="s">
        <v>17</v>
      </c>
      <c r="G12" s="51" t="s">
        <v>18</v>
      </c>
      <c r="I12" s="67" t="s">
        <v>25</v>
      </c>
      <c r="J12" s="67"/>
      <c r="K12" s="53" t="s">
        <v>15</v>
      </c>
      <c r="L12" s="53" t="s">
        <v>16</v>
      </c>
      <c r="M12" s="53" t="s">
        <v>17</v>
      </c>
      <c r="N12" s="53" t="s">
        <v>18</v>
      </c>
      <c r="P12" s="67" t="s">
        <v>25</v>
      </c>
      <c r="Q12" s="67"/>
      <c r="R12" s="53" t="s">
        <v>15</v>
      </c>
      <c r="S12" s="53" t="s">
        <v>16</v>
      </c>
      <c r="T12" s="53" t="s">
        <v>17</v>
      </c>
      <c r="U12" s="53" t="s">
        <v>18</v>
      </c>
    </row>
    <row r="13" spans="2:21" x14ac:dyDescent="0.3">
      <c r="B13" s="73" t="s">
        <v>91</v>
      </c>
      <c r="C13" s="74"/>
      <c r="D13" s="50">
        <v>6</v>
      </c>
      <c r="E13" s="50">
        <v>5</v>
      </c>
      <c r="F13" s="50">
        <v>7</v>
      </c>
      <c r="G13" s="50">
        <v>8</v>
      </c>
      <c r="I13" s="73" t="s">
        <v>91</v>
      </c>
      <c r="J13" s="74"/>
      <c r="K13" s="54">
        <v>8</v>
      </c>
      <c r="L13" s="54">
        <v>8</v>
      </c>
      <c r="M13" s="54">
        <v>8</v>
      </c>
      <c r="N13" s="54">
        <v>9</v>
      </c>
      <c r="P13" s="73" t="s">
        <v>92</v>
      </c>
      <c r="Q13" s="74"/>
      <c r="R13" s="54">
        <v>3</v>
      </c>
      <c r="S13" s="54">
        <v>2</v>
      </c>
      <c r="T13" s="54">
        <v>8</v>
      </c>
      <c r="U13" s="54">
        <v>4</v>
      </c>
    </row>
    <row r="14" spans="2:21" x14ac:dyDescent="0.3">
      <c r="B14" s="73" t="s">
        <v>92</v>
      </c>
      <c r="C14" s="74"/>
      <c r="D14" s="50">
        <v>9</v>
      </c>
      <c r="E14" s="50">
        <v>6</v>
      </c>
      <c r="F14" s="50">
        <v>8</v>
      </c>
      <c r="G14" s="50">
        <v>5</v>
      </c>
      <c r="I14" s="73" t="s">
        <v>93</v>
      </c>
      <c r="J14" s="74"/>
      <c r="K14" s="54">
        <v>5</v>
      </c>
      <c r="L14" s="54">
        <v>6</v>
      </c>
      <c r="M14" s="54">
        <v>7</v>
      </c>
      <c r="N14" s="54">
        <v>4</v>
      </c>
      <c r="P14" s="73" t="s">
        <v>93</v>
      </c>
      <c r="Q14" s="74"/>
      <c r="R14" s="54">
        <v>4</v>
      </c>
      <c r="S14" s="54">
        <v>5</v>
      </c>
      <c r="T14" s="54">
        <v>8</v>
      </c>
      <c r="U14" s="54">
        <v>7</v>
      </c>
    </row>
    <row r="15" spans="2:21" x14ac:dyDescent="0.3">
      <c r="B15" s="73" t="s">
        <v>93</v>
      </c>
      <c r="C15" s="74"/>
      <c r="D15" s="50">
        <v>4</v>
      </c>
      <c r="E15" s="50">
        <v>4</v>
      </c>
      <c r="F15" s="50">
        <v>8</v>
      </c>
      <c r="G15" s="50">
        <v>6</v>
      </c>
      <c r="I15" s="73" t="s">
        <v>94</v>
      </c>
      <c r="J15" s="74"/>
      <c r="K15" s="54">
        <v>2</v>
      </c>
      <c r="L15" s="54">
        <v>4</v>
      </c>
      <c r="M15" s="54">
        <v>6</v>
      </c>
      <c r="N15" s="54">
        <v>10</v>
      </c>
      <c r="P15" s="73" t="s">
        <v>105</v>
      </c>
      <c r="Q15" s="74"/>
      <c r="R15" s="54">
        <v>2</v>
      </c>
      <c r="S15" s="54">
        <v>2</v>
      </c>
      <c r="T15" s="54">
        <v>3</v>
      </c>
      <c r="U15" s="54">
        <v>6</v>
      </c>
    </row>
    <row r="16" spans="2:21" x14ac:dyDescent="0.3">
      <c r="B16" s="73" t="s">
        <v>94</v>
      </c>
      <c r="C16" s="74"/>
      <c r="D16" s="50">
        <v>5</v>
      </c>
      <c r="E16" s="50">
        <v>7</v>
      </c>
      <c r="F16" s="50">
        <v>6</v>
      </c>
      <c r="G16" s="50">
        <v>6</v>
      </c>
      <c r="I16" s="73" t="s">
        <v>101</v>
      </c>
      <c r="J16" s="74"/>
      <c r="K16" s="54">
        <v>3</v>
      </c>
      <c r="L16" s="54">
        <v>4</v>
      </c>
      <c r="M16" s="54">
        <v>7</v>
      </c>
      <c r="N16" s="54">
        <v>10</v>
      </c>
      <c r="P16" s="73" t="s">
        <v>106</v>
      </c>
      <c r="Q16" s="74"/>
      <c r="R16" s="54">
        <v>4</v>
      </c>
      <c r="S16" s="54">
        <v>3</v>
      </c>
      <c r="T16" s="54">
        <v>5</v>
      </c>
      <c r="U16" s="54">
        <v>4</v>
      </c>
    </row>
    <row r="17" spans="2:22" x14ac:dyDescent="0.3">
      <c r="B17" s="73" t="s">
        <v>95</v>
      </c>
      <c r="C17" s="74"/>
      <c r="D17" s="50">
        <v>5</v>
      </c>
      <c r="E17" s="50">
        <v>4</v>
      </c>
      <c r="F17" s="50">
        <v>6</v>
      </c>
      <c r="G17" s="50">
        <v>4</v>
      </c>
      <c r="I17" s="73" t="s">
        <v>102</v>
      </c>
      <c r="J17" s="74"/>
      <c r="K17" s="54">
        <v>5</v>
      </c>
      <c r="L17" s="54">
        <v>7</v>
      </c>
      <c r="M17" s="54">
        <v>4</v>
      </c>
      <c r="N17" s="54">
        <v>9</v>
      </c>
      <c r="P17" s="73" t="s">
        <v>107</v>
      </c>
      <c r="Q17" s="74"/>
      <c r="R17" s="54">
        <v>4</v>
      </c>
      <c r="S17" s="54">
        <v>6</v>
      </c>
      <c r="T17" s="54">
        <v>9</v>
      </c>
      <c r="U17" s="54">
        <v>6</v>
      </c>
    </row>
    <row r="18" spans="2:22" x14ac:dyDescent="0.3">
      <c r="B18" s="73" t="s">
        <v>96</v>
      </c>
      <c r="C18" s="74"/>
      <c r="D18" s="50">
        <v>3</v>
      </c>
      <c r="E18" s="50">
        <v>4</v>
      </c>
      <c r="F18" s="50">
        <v>2</v>
      </c>
      <c r="G18" s="50">
        <v>8</v>
      </c>
      <c r="I18" s="73" t="s">
        <v>104</v>
      </c>
      <c r="J18" s="74"/>
      <c r="K18" s="54">
        <v>2</v>
      </c>
      <c r="L18" s="54">
        <v>3</v>
      </c>
      <c r="M18" s="54">
        <v>5</v>
      </c>
      <c r="N18" s="54">
        <v>9</v>
      </c>
      <c r="P18" s="73" t="s">
        <v>98</v>
      </c>
      <c r="Q18" s="74"/>
      <c r="R18" s="54">
        <v>9</v>
      </c>
      <c r="S18" s="54">
        <v>9</v>
      </c>
      <c r="T18" s="54">
        <v>8</v>
      </c>
      <c r="U18" s="54">
        <v>9</v>
      </c>
    </row>
    <row r="19" spans="2:22" x14ac:dyDescent="0.3">
      <c r="B19" s="73" t="s">
        <v>97</v>
      </c>
      <c r="C19" s="74"/>
      <c r="D19" s="50">
        <v>3</v>
      </c>
      <c r="E19" s="50">
        <v>4</v>
      </c>
      <c r="F19" s="50">
        <v>7</v>
      </c>
      <c r="G19" s="50">
        <v>10</v>
      </c>
      <c r="I19" s="73" t="s">
        <v>103</v>
      </c>
      <c r="J19" s="74"/>
      <c r="K19" s="54">
        <v>7</v>
      </c>
      <c r="L19" s="54">
        <v>8</v>
      </c>
      <c r="M19" s="54">
        <v>8</v>
      </c>
      <c r="N19" s="54">
        <v>4</v>
      </c>
      <c r="P19" s="73" t="s">
        <v>108</v>
      </c>
      <c r="Q19" s="74"/>
      <c r="R19" s="54">
        <v>4</v>
      </c>
      <c r="S19" s="54">
        <v>5</v>
      </c>
      <c r="T19" s="54">
        <v>8</v>
      </c>
      <c r="U19" s="54">
        <v>6</v>
      </c>
    </row>
    <row r="20" spans="2:22" x14ac:dyDescent="0.3">
      <c r="B20" s="73" t="s">
        <v>98</v>
      </c>
      <c r="C20" s="74"/>
      <c r="D20" s="50">
        <v>5</v>
      </c>
      <c r="E20" s="50">
        <v>7</v>
      </c>
      <c r="F20" s="50">
        <v>2</v>
      </c>
      <c r="G20" s="50">
        <v>3</v>
      </c>
      <c r="I20" s="73" t="s">
        <v>97</v>
      </c>
      <c r="J20" s="74"/>
      <c r="K20" s="54">
        <v>6</v>
      </c>
      <c r="L20" s="54">
        <v>9</v>
      </c>
      <c r="M20" s="54">
        <v>4</v>
      </c>
      <c r="N20" s="54">
        <v>4</v>
      </c>
      <c r="P20" s="73" t="s">
        <v>109</v>
      </c>
      <c r="Q20" s="74"/>
      <c r="R20" s="54">
        <v>7</v>
      </c>
      <c r="S20" s="54">
        <v>5</v>
      </c>
      <c r="T20" s="54">
        <v>6</v>
      </c>
      <c r="U20" s="54">
        <v>9</v>
      </c>
    </row>
    <row r="22" spans="2:22" x14ac:dyDescent="0.3">
      <c r="I22" s="73" t="s">
        <v>110</v>
      </c>
      <c r="J22" s="75"/>
      <c r="K22" s="75"/>
      <c r="L22" s="75"/>
      <c r="M22" s="75"/>
      <c r="N22" s="74"/>
      <c r="P22" s="67" t="s">
        <v>27</v>
      </c>
      <c r="Q22" s="67"/>
      <c r="R22" s="67"/>
      <c r="S22" s="67"/>
      <c r="T22" s="67"/>
      <c r="U22" s="67"/>
      <c r="V22" s="67"/>
    </row>
    <row r="23" spans="2:22" x14ac:dyDescent="0.3">
      <c r="I23" s="76" t="s">
        <v>26</v>
      </c>
      <c r="J23" s="77"/>
      <c r="K23" s="77"/>
      <c r="L23" s="77"/>
      <c r="M23" s="77"/>
      <c r="N23" s="78"/>
      <c r="P23" s="53" t="s">
        <v>1</v>
      </c>
      <c r="Q23" s="67" t="s">
        <v>12</v>
      </c>
      <c r="R23" s="67"/>
      <c r="S23" s="67"/>
      <c r="T23" s="67"/>
      <c r="U23" s="53" t="s">
        <v>28</v>
      </c>
      <c r="V23" s="53" t="s">
        <v>29</v>
      </c>
    </row>
    <row r="24" spans="2:22" x14ac:dyDescent="0.3">
      <c r="I24" s="76" t="s">
        <v>25</v>
      </c>
      <c r="J24" s="78"/>
      <c r="K24" s="58" t="s">
        <v>15</v>
      </c>
      <c r="L24" s="58" t="s">
        <v>16</v>
      </c>
      <c r="M24" s="58" t="s">
        <v>17</v>
      </c>
      <c r="N24" s="58" t="s">
        <v>18</v>
      </c>
      <c r="P24" s="53" t="s">
        <v>15</v>
      </c>
      <c r="Q24" s="60" t="s">
        <v>19</v>
      </c>
      <c r="R24" s="60"/>
      <c r="S24" s="60"/>
      <c r="T24" s="60"/>
      <c r="U24" s="54">
        <f>MAX(K25:K41)</f>
        <v>7</v>
      </c>
      <c r="V24" s="54">
        <f>MIN(K25:K41)</f>
        <v>2</v>
      </c>
    </row>
    <row r="25" spans="2:22" x14ac:dyDescent="0.3">
      <c r="I25" s="60" t="s">
        <v>91</v>
      </c>
      <c r="J25" s="60"/>
      <c r="K25" s="54">
        <f>AVERAGE(D13,K13)</f>
        <v>7</v>
      </c>
      <c r="L25" s="54">
        <f>AVERAGE(E13,L13)</f>
        <v>6.5</v>
      </c>
      <c r="M25" s="54">
        <f>AVERAGE(F13,M13)</f>
        <v>7.5</v>
      </c>
      <c r="N25" s="54">
        <v>8.5</v>
      </c>
      <c r="P25" s="53" t="s">
        <v>16</v>
      </c>
      <c r="Q25" s="60" t="s">
        <v>20</v>
      </c>
      <c r="R25" s="60"/>
      <c r="S25" s="60"/>
      <c r="T25" s="60"/>
      <c r="U25" s="54">
        <f>MAX(L25:L41)</f>
        <v>8</v>
      </c>
      <c r="V25" s="54">
        <f>MIN(L25:L41)</f>
        <v>2</v>
      </c>
    </row>
    <row r="26" spans="2:22" x14ac:dyDescent="0.3">
      <c r="I26" s="60" t="s">
        <v>92</v>
      </c>
      <c r="J26" s="60"/>
      <c r="K26" s="54">
        <v>6</v>
      </c>
      <c r="L26" s="54">
        <v>4</v>
      </c>
      <c r="M26" s="54">
        <v>8</v>
      </c>
      <c r="N26" s="54">
        <v>4.5</v>
      </c>
      <c r="P26" s="53" t="s">
        <v>17</v>
      </c>
      <c r="Q26" s="60" t="s">
        <v>21</v>
      </c>
      <c r="R26" s="60"/>
      <c r="S26" s="60"/>
      <c r="T26" s="60"/>
      <c r="U26" s="54">
        <f>MAX(M25:M41)</f>
        <v>9</v>
      </c>
      <c r="V26" s="54">
        <f>MIN(M25:M41)</f>
        <v>2</v>
      </c>
    </row>
    <row r="27" spans="2:22" x14ac:dyDescent="0.3">
      <c r="I27" s="60" t="s">
        <v>93</v>
      </c>
      <c r="J27" s="60"/>
      <c r="K27" s="54">
        <v>4.33</v>
      </c>
      <c r="L27" s="54">
        <v>5</v>
      </c>
      <c r="M27" s="54">
        <v>7.67</v>
      </c>
      <c r="N27" s="54">
        <v>5.67</v>
      </c>
      <c r="P27" s="53" t="s">
        <v>18</v>
      </c>
      <c r="Q27" s="60" t="s">
        <v>22</v>
      </c>
      <c r="R27" s="60"/>
      <c r="S27" s="60"/>
      <c r="T27" s="60"/>
      <c r="U27" s="54">
        <f>MAX(N25:N41)</f>
        <v>10</v>
      </c>
      <c r="V27" s="54">
        <f>MIN(N25:N41)</f>
        <v>4</v>
      </c>
    </row>
    <row r="28" spans="2:22" x14ac:dyDescent="0.3">
      <c r="I28" s="60" t="s">
        <v>94</v>
      </c>
      <c r="J28" s="60"/>
      <c r="K28" s="54">
        <v>3.5</v>
      </c>
      <c r="L28" s="54">
        <v>5.5</v>
      </c>
      <c r="M28" s="54">
        <v>6</v>
      </c>
      <c r="N28" s="54">
        <v>8</v>
      </c>
    </row>
    <row r="29" spans="2:22" x14ac:dyDescent="0.3">
      <c r="I29" s="60" t="s">
        <v>101</v>
      </c>
      <c r="J29" s="60"/>
      <c r="K29" s="54">
        <v>3</v>
      </c>
      <c r="L29" s="54">
        <v>4</v>
      </c>
      <c r="M29" s="54">
        <v>7</v>
      </c>
      <c r="N29" s="54">
        <v>10</v>
      </c>
    </row>
    <row r="30" spans="2:22" x14ac:dyDescent="0.3">
      <c r="I30" s="60" t="s">
        <v>105</v>
      </c>
      <c r="J30" s="60"/>
      <c r="K30" s="54">
        <v>2</v>
      </c>
      <c r="L30" s="54">
        <v>2</v>
      </c>
      <c r="M30" s="54">
        <v>3</v>
      </c>
      <c r="N30" s="54">
        <v>6</v>
      </c>
    </row>
    <row r="31" spans="2:22" x14ac:dyDescent="0.3">
      <c r="I31" s="60" t="s">
        <v>95</v>
      </c>
      <c r="J31" s="60"/>
      <c r="K31" s="54">
        <v>5</v>
      </c>
      <c r="L31" s="54">
        <v>4</v>
      </c>
      <c r="M31" s="54">
        <v>6</v>
      </c>
      <c r="N31" s="54">
        <v>4</v>
      </c>
    </row>
    <row r="32" spans="2:22" x14ac:dyDescent="0.3">
      <c r="I32" s="60" t="s">
        <v>102</v>
      </c>
      <c r="J32" s="60"/>
      <c r="K32" s="54">
        <v>5</v>
      </c>
      <c r="L32" s="54">
        <v>7</v>
      </c>
      <c r="M32" s="54">
        <v>4</v>
      </c>
      <c r="N32" s="54">
        <v>9</v>
      </c>
    </row>
    <row r="33" spans="9:17" x14ac:dyDescent="0.3">
      <c r="I33" s="60" t="s">
        <v>96</v>
      </c>
      <c r="J33" s="60"/>
      <c r="K33" s="54">
        <v>3</v>
      </c>
      <c r="L33" s="54">
        <v>4</v>
      </c>
      <c r="M33" s="54">
        <v>2</v>
      </c>
      <c r="N33" s="54">
        <v>8</v>
      </c>
    </row>
    <row r="34" spans="9:17" x14ac:dyDescent="0.3">
      <c r="I34" s="60" t="s">
        <v>104</v>
      </c>
      <c r="J34" s="60"/>
      <c r="K34" s="54">
        <v>2</v>
      </c>
      <c r="L34" s="54">
        <v>3</v>
      </c>
      <c r="M34" s="54">
        <v>5</v>
      </c>
      <c r="N34" s="54">
        <v>9</v>
      </c>
    </row>
    <row r="35" spans="9:17" x14ac:dyDescent="0.3">
      <c r="I35" s="60" t="s">
        <v>103</v>
      </c>
      <c r="J35" s="60"/>
      <c r="K35" s="54">
        <v>7</v>
      </c>
      <c r="L35" s="54">
        <v>8</v>
      </c>
      <c r="M35" s="54">
        <v>8</v>
      </c>
      <c r="N35" s="54">
        <v>4</v>
      </c>
    </row>
    <row r="36" spans="9:17" x14ac:dyDescent="0.3">
      <c r="I36" s="60" t="s">
        <v>106</v>
      </c>
      <c r="J36" s="60"/>
      <c r="K36" s="54">
        <v>4</v>
      </c>
      <c r="L36" s="54">
        <v>3</v>
      </c>
      <c r="M36" s="54">
        <v>5</v>
      </c>
      <c r="N36" s="54">
        <v>4</v>
      </c>
    </row>
    <row r="37" spans="9:17" x14ac:dyDescent="0.3">
      <c r="I37" s="60" t="s">
        <v>107</v>
      </c>
      <c r="J37" s="60"/>
      <c r="K37" s="54">
        <v>4</v>
      </c>
      <c r="L37" s="54">
        <v>6</v>
      </c>
      <c r="M37" s="54">
        <v>9</v>
      </c>
      <c r="N37" s="54">
        <v>6</v>
      </c>
    </row>
    <row r="38" spans="9:17" x14ac:dyDescent="0.3">
      <c r="I38" s="60" t="s">
        <v>97</v>
      </c>
      <c r="J38" s="60"/>
      <c r="K38" s="54">
        <v>4.5</v>
      </c>
      <c r="L38" s="54">
        <v>6.5</v>
      </c>
      <c r="M38" s="54">
        <v>5.5</v>
      </c>
      <c r="N38" s="54">
        <v>7</v>
      </c>
    </row>
    <row r="39" spans="9:17" x14ac:dyDescent="0.3">
      <c r="I39" s="60" t="s">
        <v>98</v>
      </c>
      <c r="J39" s="60"/>
      <c r="K39" s="54">
        <v>7</v>
      </c>
      <c r="L39" s="54">
        <v>8</v>
      </c>
      <c r="M39" s="54">
        <v>5</v>
      </c>
      <c r="N39" s="54">
        <v>6</v>
      </c>
    </row>
    <row r="40" spans="9:17" x14ac:dyDescent="0.3">
      <c r="I40" s="60" t="s">
        <v>108</v>
      </c>
      <c r="J40" s="60"/>
      <c r="K40" s="54">
        <v>4</v>
      </c>
      <c r="L40" s="54">
        <v>5</v>
      </c>
      <c r="M40" s="54">
        <v>8</v>
      </c>
      <c r="N40" s="54">
        <v>6</v>
      </c>
    </row>
    <row r="41" spans="9:17" x14ac:dyDescent="0.3">
      <c r="I41" s="60" t="s">
        <v>109</v>
      </c>
      <c r="J41" s="60"/>
      <c r="K41" s="54">
        <v>7</v>
      </c>
      <c r="L41" s="54">
        <v>5</v>
      </c>
      <c r="M41" s="54">
        <v>6</v>
      </c>
      <c r="N41" s="54">
        <v>9</v>
      </c>
    </row>
    <row r="43" spans="9:17" x14ac:dyDescent="0.3">
      <c r="I43" s="65" t="s">
        <v>30</v>
      </c>
      <c r="J43" s="65"/>
      <c r="K43" s="65"/>
      <c r="L43" s="65"/>
      <c r="M43" s="65"/>
      <c r="N43" s="65"/>
      <c r="P43" s="65" t="s">
        <v>13</v>
      </c>
      <c r="Q43" s="65"/>
    </row>
    <row r="44" spans="9:17" x14ac:dyDescent="0.3">
      <c r="I44" s="65" t="s">
        <v>25</v>
      </c>
      <c r="J44" s="65"/>
      <c r="K44" s="56" t="s">
        <v>15</v>
      </c>
      <c r="L44" s="56" t="s">
        <v>16</v>
      </c>
      <c r="M44" s="56" t="s">
        <v>17</v>
      </c>
      <c r="N44" s="56" t="s">
        <v>18</v>
      </c>
      <c r="P44" s="56" t="s">
        <v>15</v>
      </c>
      <c r="Q44" s="54">
        <v>0.3</v>
      </c>
    </row>
    <row r="45" spans="9:17" x14ac:dyDescent="0.3">
      <c r="I45" s="60" t="s">
        <v>91</v>
      </c>
      <c r="J45" s="60"/>
      <c r="K45" s="54">
        <f>($U$24-K25)/($U$24-$V$24)</f>
        <v>0</v>
      </c>
      <c r="L45" s="54">
        <f>($U$25-L25)/($U$25-$V$25)</f>
        <v>0.25</v>
      </c>
      <c r="M45" s="54">
        <f>($U$26-M25)/($U$26-$V$26)</f>
        <v>0.21428571428571427</v>
      </c>
      <c r="N45" s="54">
        <f>($U$27-N25)/($U$27-$V$27)</f>
        <v>0.25</v>
      </c>
      <c r="P45" s="56" t="s">
        <v>16</v>
      </c>
      <c r="Q45" s="54">
        <v>0.25</v>
      </c>
    </row>
    <row r="46" spans="9:17" x14ac:dyDescent="0.3">
      <c r="I46" s="60" t="s">
        <v>92</v>
      </c>
      <c r="J46" s="60"/>
      <c r="K46" s="54">
        <f t="shared" ref="K46:K61" si="0">($U$24-K26)/($U$24-$V$24)</f>
        <v>0.2</v>
      </c>
      <c r="L46" s="54">
        <f t="shared" ref="L46:L61" si="1">($U$25-L26)/($U$25-$V$25)</f>
        <v>0.66666666666666663</v>
      </c>
      <c r="M46" s="54">
        <f t="shared" ref="M46:M61" si="2">($U$26-M26)/($U$26-$V$26)</f>
        <v>0.14285714285714285</v>
      </c>
      <c r="N46" s="54">
        <f t="shared" ref="N46:N61" si="3">($U$27-N26)/($U$27-$V$27)</f>
        <v>0.91666666666666663</v>
      </c>
      <c r="P46" s="56" t="s">
        <v>17</v>
      </c>
      <c r="Q46" s="54">
        <v>0.28000000000000003</v>
      </c>
    </row>
    <row r="47" spans="9:17" x14ac:dyDescent="0.3">
      <c r="I47" s="60" t="s">
        <v>93</v>
      </c>
      <c r="J47" s="60"/>
      <c r="K47" s="54">
        <f t="shared" si="0"/>
        <v>0.53400000000000003</v>
      </c>
      <c r="L47" s="54">
        <f t="shared" si="1"/>
        <v>0.5</v>
      </c>
      <c r="M47" s="54">
        <f t="shared" si="2"/>
        <v>0.19</v>
      </c>
      <c r="N47" s="54">
        <f t="shared" si="3"/>
        <v>0.72166666666666668</v>
      </c>
      <c r="P47" s="56" t="s">
        <v>18</v>
      </c>
      <c r="Q47" s="54">
        <v>0.17</v>
      </c>
    </row>
    <row r="48" spans="9:17" x14ac:dyDescent="0.3">
      <c r="I48" s="60" t="s">
        <v>94</v>
      </c>
      <c r="J48" s="60"/>
      <c r="K48" s="54">
        <f t="shared" si="0"/>
        <v>0.7</v>
      </c>
      <c r="L48" s="54">
        <f t="shared" si="1"/>
        <v>0.41666666666666669</v>
      </c>
      <c r="M48" s="54">
        <f t="shared" si="2"/>
        <v>0.42857142857142855</v>
      </c>
      <c r="N48" s="54">
        <f t="shared" si="3"/>
        <v>0.33333333333333331</v>
      </c>
    </row>
    <row r="49" spans="9:14" x14ac:dyDescent="0.3">
      <c r="I49" s="60" t="s">
        <v>101</v>
      </c>
      <c r="J49" s="60"/>
      <c r="K49" s="54">
        <f t="shared" si="0"/>
        <v>0.8</v>
      </c>
      <c r="L49" s="54">
        <f t="shared" si="1"/>
        <v>0.66666666666666663</v>
      </c>
      <c r="M49" s="54">
        <f t="shared" si="2"/>
        <v>0.2857142857142857</v>
      </c>
      <c r="N49" s="54">
        <f t="shared" si="3"/>
        <v>0</v>
      </c>
    </row>
    <row r="50" spans="9:14" x14ac:dyDescent="0.3">
      <c r="I50" s="60" t="s">
        <v>105</v>
      </c>
      <c r="J50" s="60"/>
      <c r="K50" s="54">
        <f t="shared" si="0"/>
        <v>1</v>
      </c>
      <c r="L50" s="54">
        <f t="shared" si="1"/>
        <v>1</v>
      </c>
      <c r="M50" s="54">
        <f t="shared" si="2"/>
        <v>0.8571428571428571</v>
      </c>
      <c r="N50" s="54">
        <f t="shared" si="3"/>
        <v>0.66666666666666663</v>
      </c>
    </row>
    <row r="51" spans="9:14" x14ac:dyDescent="0.3">
      <c r="I51" s="60" t="s">
        <v>95</v>
      </c>
      <c r="J51" s="60"/>
      <c r="K51" s="54">
        <f t="shared" si="0"/>
        <v>0.4</v>
      </c>
      <c r="L51" s="54">
        <f t="shared" si="1"/>
        <v>0.66666666666666663</v>
      </c>
      <c r="M51" s="54">
        <f t="shared" si="2"/>
        <v>0.42857142857142855</v>
      </c>
      <c r="N51" s="54">
        <f t="shared" si="3"/>
        <v>1</v>
      </c>
    </row>
    <row r="52" spans="9:14" x14ac:dyDescent="0.3">
      <c r="I52" s="60" t="s">
        <v>102</v>
      </c>
      <c r="J52" s="60"/>
      <c r="K52" s="54">
        <f t="shared" si="0"/>
        <v>0.4</v>
      </c>
      <c r="L52" s="54">
        <f t="shared" si="1"/>
        <v>0.16666666666666666</v>
      </c>
      <c r="M52" s="54">
        <f t="shared" si="2"/>
        <v>0.7142857142857143</v>
      </c>
      <c r="N52" s="54">
        <f t="shared" si="3"/>
        <v>0.16666666666666666</v>
      </c>
    </row>
    <row r="53" spans="9:14" x14ac:dyDescent="0.3">
      <c r="I53" s="60" t="s">
        <v>96</v>
      </c>
      <c r="J53" s="60"/>
      <c r="K53" s="54">
        <f t="shared" si="0"/>
        <v>0.8</v>
      </c>
      <c r="L53" s="54">
        <f t="shared" si="1"/>
        <v>0.66666666666666663</v>
      </c>
      <c r="M53" s="54">
        <f t="shared" si="2"/>
        <v>1</v>
      </c>
      <c r="N53" s="54">
        <f t="shared" si="3"/>
        <v>0.33333333333333331</v>
      </c>
    </row>
    <row r="54" spans="9:14" x14ac:dyDescent="0.3">
      <c r="I54" s="60" t="s">
        <v>104</v>
      </c>
      <c r="J54" s="60"/>
      <c r="K54" s="54">
        <f t="shared" si="0"/>
        <v>1</v>
      </c>
      <c r="L54" s="54">
        <f t="shared" si="1"/>
        <v>0.83333333333333337</v>
      </c>
      <c r="M54" s="54">
        <f t="shared" si="2"/>
        <v>0.5714285714285714</v>
      </c>
      <c r="N54" s="54">
        <f t="shared" si="3"/>
        <v>0.16666666666666666</v>
      </c>
    </row>
    <row r="55" spans="9:14" x14ac:dyDescent="0.3">
      <c r="I55" s="60" t="s">
        <v>103</v>
      </c>
      <c r="J55" s="60"/>
      <c r="K55" s="54">
        <f t="shared" si="0"/>
        <v>0</v>
      </c>
      <c r="L55" s="54">
        <f t="shared" si="1"/>
        <v>0</v>
      </c>
      <c r="M55" s="54">
        <f t="shared" si="2"/>
        <v>0.14285714285714285</v>
      </c>
      <c r="N55" s="54">
        <f t="shared" si="3"/>
        <v>1</v>
      </c>
    </row>
    <row r="56" spans="9:14" x14ac:dyDescent="0.3">
      <c r="I56" s="60" t="s">
        <v>106</v>
      </c>
      <c r="J56" s="60"/>
      <c r="K56" s="54">
        <f t="shared" si="0"/>
        <v>0.6</v>
      </c>
      <c r="L56" s="54">
        <f t="shared" si="1"/>
        <v>0.83333333333333337</v>
      </c>
      <c r="M56" s="54">
        <f t="shared" si="2"/>
        <v>0.5714285714285714</v>
      </c>
      <c r="N56" s="54">
        <f t="shared" si="3"/>
        <v>1</v>
      </c>
    </row>
    <row r="57" spans="9:14" x14ac:dyDescent="0.3">
      <c r="I57" s="60" t="s">
        <v>107</v>
      </c>
      <c r="J57" s="60"/>
      <c r="K57" s="54">
        <f t="shared" si="0"/>
        <v>0.6</v>
      </c>
      <c r="L57" s="54">
        <f t="shared" si="1"/>
        <v>0.33333333333333331</v>
      </c>
      <c r="M57" s="54">
        <f t="shared" si="2"/>
        <v>0</v>
      </c>
      <c r="N57" s="54">
        <f t="shared" si="3"/>
        <v>0.66666666666666663</v>
      </c>
    </row>
    <row r="58" spans="9:14" x14ac:dyDescent="0.3">
      <c r="I58" s="60" t="s">
        <v>97</v>
      </c>
      <c r="J58" s="60"/>
      <c r="K58" s="54">
        <f t="shared" si="0"/>
        <v>0.5</v>
      </c>
      <c r="L58" s="54">
        <f t="shared" si="1"/>
        <v>0.25</v>
      </c>
      <c r="M58" s="54">
        <f t="shared" si="2"/>
        <v>0.5</v>
      </c>
      <c r="N58" s="54">
        <f t="shared" si="3"/>
        <v>0.5</v>
      </c>
    </row>
    <row r="59" spans="9:14" x14ac:dyDescent="0.3">
      <c r="I59" s="60" t="s">
        <v>98</v>
      </c>
      <c r="J59" s="60"/>
      <c r="K59" s="54">
        <f t="shared" si="0"/>
        <v>0</v>
      </c>
      <c r="L59" s="29">
        <f t="shared" si="1"/>
        <v>0</v>
      </c>
      <c r="M59" s="54">
        <f t="shared" si="2"/>
        <v>0.5714285714285714</v>
      </c>
      <c r="N59" s="54">
        <f t="shared" si="3"/>
        <v>0.66666666666666663</v>
      </c>
    </row>
    <row r="60" spans="9:14" x14ac:dyDescent="0.3">
      <c r="I60" s="60" t="s">
        <v>108</v>
      </c>
      <c r="J60" s="60"/>
      <c r="K60" s="54">
        <f t="shared" si="0"/>
        <v>0.6</v>
      </c>
      <c r="L60" s="54">
        <f t="shared" si="1"/>
        <v>0.5</v>
      </c>
      <c r="M60" s="54">
        <f t="shared" si="2"/>
        <v>0.14285714285714285</v>
      </c>
      <c r="N60" s="54">
        <f t="shared" si="3"/>
        <v>0.66666666666666663</v>
      </c>
    </row>
    <row r="61" spans="9:14" x14ac:dyDescent="0.3">
      <c r="I61" s="60" t="s">
        <v>109</v>
      </c>
      <c r="J61" s="60"/>
      <c r="K61" s="54">
        <f t="shared" si="0"/>
        <v>0</v>
      </c>
      <c r="L61" s="54">
        <f t="shared" si="1"/>
        <v>0.5</v>
      </c>
      <c r="M61" s="54">
        <f t="shared" si="2"/>
        <v>0.42857142857142855</v>
      </c>
      <c r="N61" s="54">
        <f t="shared" si="3"/>
        <v>0.16666666666666666</v>
      </c>
    </row>
    <row r="63" spans="9:14" x14ac:dyDescent="0.3">
      <c r="I63" s="64" t="s">
        <v>31</v>
      </c>
      <c r="J63" s="64"/>
      <c r="K63" s="64"/>
      <c r="L63" s="64"/>
      <c r="M63" s="64"/>
      <c r="N63" s="64"/>
    </row>
    <row r="64" spans="9:14" x14ac:dyDescent="0.3">
      <c r="I64" s="64" t="s">
        <v>25</v>
      </c>
      <c r="J64" s="64"/>
      <c r="K64" s="55" t="s">
        <v>15</v>
      </c>
      <c r="L64" s="55" t="s">
        <v>16</v>
      </c>
      <c r="M64" s="55" t="s">
        <v>17</v>
      </c>
      <c r="N64" s="55" t="s">
        <v>18</v>
      </c>
    </row>
    <row r="65" spans="9:14" x14ac:dyDescent="0.3">
      <c r="I65" s="60" t="s">
        <v>91</v>
      </c>
      <c r="J65" s="60"/>
      <c r="K65" s="54">
        <f>$K45*$Q$44</f>
        <v>0</v>
      </c>
      <c r="L65" s="54">
        <f>$L45*$Q$45</f>
        <v>6.25E-2</v>
      </c>
      <c r="M65" s="54">
        <f>$M45*$Q$46</f>
        <v>6.0000000000000005E-2</v>
      </c>
      <c r="N65" s="54">
        <f>$N45*$Q$47</f>
        <v>4.2500000000000003E-2</v>
      </c>
    </row>
    <row r="66" spans="9:14" x14ac:dyDescent="0.3">
      <c r="I66" s="60" t="s">
        <v>92</v>
      </c>
      <c r="J66" s="60"/>
      <c r="K66" s="54">
        <f t="shared" ref="K66:K81" si="4">$K46*$Q$44</f>
        <v>0.06</v>
      </c>
      <c r="L66" s="54">
        <f t="shared" ref="L66:L81" si="5">$L46*$Q$45</f>
        <v>0.16666666666666666</v>
      </c>
      <c r="M66" s="54">
        <f t="shared" ref="M66:M81" si="6">$M46*$Q$46</f>
        <v>0.04</v>
      </c>
      <c r="N66" s="54">
        <f t="shared" ref="N66:N81" si="7">$N46*$Q$47</f>
        <v>0.15583333333333335</v>
      </c>
    </row>
    <row r="67" spans="9:14" x14ac:dyDescent="0.3">
      <c r="I67" s="60" t="s">
        <v>93</v>
      </c>
      <c r="J67" s="60"/>
      <c r="K67" s="54">
        <f t="shared" si="4"/>
        <v>0.16020000000000001</v>
      </c>
      <c r="L67" s="54">
        <f t="shared" si="5"/>
        <v>0.125</v>
      </c>
      <c r="M67" s="54">
        <f t="shared" si="6"/>
        <v>5.3200000000000004E-2</v>
      </c>
      <c r="N67" s="54">
        <f t="shared" si="7"/>
        <v>0.12268333333333334</v>
      </c>
    </row>
    <row r="68" spans="9:14" x14ac:dyDescent="0.3">
      <c r="I68" s="60" t="s">
        <v>94</v>
      </c>
      <c r="J68" s="60"/>
      <c r="K68" s="54">
        <f t="shared" si="4"/>
        <v>0.21</v>
      </c>
      <c r="L68" s="54">
        <f t="shared" si="5"/>
        <v>0.10416666666666667</v>
      </c>
      <c r="M68" s="54">
        <f t="shared" si="6"/>
        <v>0.12000000000000001</v>
      </c>
      <c r="N68" s="54">
        <f t="shared" si="7"/>
        <v>5.6666666666666671E-2</v>
      </c>
    </row>
    <row r="69" spans="9:14" x14ac:dyDescent="0.3">
      <c r="I69" s="60" t="s">
        <v>101</v>
      </c>
      <c r="J69" s="60"/>
      <c r="K69" s="54">
        <f t="shared" si="4"/>
        <v>0.24</v>
      </c>
      <c r="L69" s="54">
        <f t="shared" si="5"/>
        <v>0.16666666666666666</v>
      </c>
      <c r="M69" s="54">
        <f t="shared" si="6"/>
        <v>0.08</v>
      </c>
      <c r="N69" s="54">
        <f t="shared" si="7"/>
        <v>0</v>
      </c>
    </row>
    <row r="70" spans="9:14" x14ac:dyDescent="0.3">
      <c r="I70" s="60" t="s">
        <v>105</v>
      </c>
      <c r="J70" s="60"/>
      <c r="K70" s="54">
        <f t="shared" si="4"/>
        <v>0.3</v>
      </c>
      <c r="L70" s="54">
        <f t="shared" si="5"/>
        <v>0.25</v>
      </c>
      <c r="M70" s="54">
        <f t="shared" si="6"/>
        <v>0.24000000000000002</v>
      </c>
      <c r="N70" s="54">
        <f t="shared" si="7"/>
        <v>0.11333333333333334</v>
      </c>
    </row>
    <row r="71" spans="9:14" x14ac:dyDescent="0.3">
      <c r="I71" s="60" t="s">
        <v>95</v>
      </c>
      <c r="J71" s="60"/>
      <c r="K71" s="54">
        <f t="shared" si="4"/>
        <v>0.12</v>
      </c>
      <c r="L71" s="54">
        <f t="shared" si="5"/>
        <v>0.16666666666666666</v>
      </c>
      <c r="M71" s="54">
        <f t="shared" si="6"/>
        <v>0.12000000000000001</v>
      </c>
      <c r="N71" s="54">
        <f t="shared" si="7"/>
        <v>0.17</v>
      </c>
    </row>
    <row r="72" spans="9:14" x14ac:dyDescent="0.3">
      <c r="I72" s="60" t="s">
        <v>102</v>
      </c>
      <c r="J72" s="60"/>
      <c r="K72" s="54">
        <f t="shared" si="4"/>
        <v>0.12</v>
      </c>
      <c r="L72" s="54">
        <f t="shared" si="5"/>
        <v>4.1666666666666664E-2</v>
      </c>
      <c r="M72" s="54">
        <f t="shared" si="6"/>
        <v>0.2</v>
      </c>
      <c r="N72" s="54">
        <f t="shared" si="7"/>
        <v>2.8333333333333335E-2</v>
      </c>
    </row>
    <row r="73" spans="9:14" x14ac:dyDescent="0.3">
      <c r="I73" s="60" t="s">
        <v>96</v>
      </c>
      <c r="J73" s="60"/>
      <c r="K73" s="54">
        <f t="shared" si="4"/>
        <v>0.24</v>
      </c>
      <c r="L73" s="54">
        <f t="shared" si="5"/>
        <v>0.16666666666666666</v>
      </c>
      <c r="M73" s="54">
        <f t="shared" si="6"/>
        <v>0.28000000000000003</v>
      </c>
      <c r="N73" s="54">
        <f t="shared" si="7"/>
        <v>5.6666666666666671E-2</v>
      </c>
    </row>
    <row r="74" spans="9:14" x14ac:dyDescent="0.3">
      <c r="I74" s="60" t="s">
        <v>104</v>
      </c>
      <c r="J74" s="60"/>
      <c r="K74" s="54">
        <f t="shared" si="4"/>
        <v>0.3</v>
      </c>
      <c r="L74" s="54">
        <f t="shared" si="5"/>
        <v>0.20833333333333334</v>
      </c>
      <c r="M74" s="54">
        <f t="shared" si="6"/>
        <v>0.16</v>
      </c>
      <c r="N74" s="54">
        <f t="shared" si="7"/>
        <v>2.8333333333333335E-2</v>
      </c>
    </row>
    <row r="75" spans="9:14" x14ac:dyDescent="0.3">
      <c r="I75" s="60" t="s">
        <v>103</v>
      </c>
      <c r="J75" s="60"/>
      <c r="K75" s="54">
        <f t="shared" si="4"/>
        <v>0</v>
      </c>
      <c r="L75" s="54">
        <f t="shared" si="5"/>
        <v>0</v>
      </c>
      <c r="M75" s="54">
        <f t="shared" si="6"/>
        <v>0.04</v>
      </c>
      <c r="N75" s="54">
        <f t="shared" si="7"/>
        <v>0.17</v>
      </c>
    </row>
    <row r="76" spans="9:14" x14ac:dyDescent="0.3">
      <c r="I76" s="60" t="s">
        <v>106</v>
      </c>
      <c r="J76" s="60"/>
      <c r="K76" s="54">
        <f t="shared" si="4"/>
        <v>0.18</v>
      </c>
      <c r="L76" s="54">
        <f t="shared" si="5"/>
        <v>0.20833333333333334</v>
      </c>
      <c r="M76" s="54">
        <f t="shared" si="6"/>
        <v>0.16</v>
      </c>
      <c r="N76" s="54">
        <f t="shared" si="7"/>
        <v>0.17</v>
      </c>
    </row>
    <row r="77" spans="9:14" x14ac:dyDescent="0.3">
      <c r="I77" s="60" t="s">
        <v>107</v>
      </c>
      <c r="J77" s="60"/>
      <c r="K77" s="54">
        <f t="shared" si="4"/>
        <v>0.18</v>
      </c>
      <c r="L77" s="54">
        <f t="shared" si="5"/>
        <v>8.3333333333333329E-2</v>
      </c>
      <c r="M77" s="54">
        <f t="shared" si="6"/>
        <v>0</v>
      </c>
      <c r="N77" s="54">
        <f t="shared" si="7"/>
        <v>0.11333333333333334</v>
      </c>
    </row>
    <row r="78" spans="9:14" x14ac:dyDescent="0.3">
      <c r="I78" s="60" t="s">
        <v>97</v>
      </c>
      <c r="J78" s="60"/>
      <c r="K78" s="54">
        <f t="shared" si="4"/>
        <v>0.15</v>
      </c>
      <c r="L78" s="54">
        <f t="shared" si="5"/>
        <v>6.25E-2</v>
      </c>
      <c r="M78" s="54">
        <f t="shared" si="6"/>
        <v>0.14000000000000001</v>
      </c>
      <c r="N78" s="54">
        <f t="shared" si="7"/>
        <v>8.5000000000000006E-2</v>
      </c>
    </row>
    <row r="79" spans="9:14" x14ac:dyDescent="0.3">
      <c r="I79" s="60" t="s">
        <v>98</v>
      </c>
      <c r="J79" s="60"/>
      <c r="K79" s="54">
        <f t="shared" si="4"/>
        <v>0</v>
      </c>
      <c r="L79" s="54">
        <f t="shared" si="5"/>
        <v>0</v>
      </c>
      <c r="M79" s="54">
        <f t="shared" si="6"/>
        <v>0.16</v>
      </c>
      <c r="N79" s="54">
        <f t="shared" si="7"/>
        <v>0.11333333333333334</v>
      </c>
    </row>
    <row r="80" spans="9:14" x14ac:dyDescent="0.3">
      <c r="I80" s="60" t="s">
        <v>108</v>
      </c>
      <c r="J80" s="60"/>
      <c r="K80" s="54">
        <f t="shared" si="4"/>
        <v>0.18</v>
      </c>
      <c r="L80" s="54">
        <f t="shared" si="5"/>
        <v>0.125</v>
      </c>
      <c r="M80" s="54">
        <f t="shared" si="6"/>
        <v>0.04</v>
      </c>
      <c r="N80" s="54">
        <f t="shared" si="7"/>
        <v>0.11333333333333334</v>
      </c>
    </row>
    <row r="81" spans="4:19" x14ac:dyDescent="0.3">
      <c r="I81" s="60" t="s">
        <v>109</v>
      </c>
      <c r="J81" s="60"/>
      <c r="K81" s="54">
        <f t="shared" si="4"/>
        <v>0</v>
      </c>
      <c r="L81" s="54">
        <f t="shared" si="5"/>
        <v>0.125</v>
      </c>
      <c r="M81" s="54">
        <f t="shared" si="6"/>
        <v>0.12000000000000001</v>
      </c>
      <c r="N81" s="54">
        <f t="shared" si="7"/>
        <v>2.8333333333333335E-2</v>
      </c>
    </row>
    <row r="82" spans="4:19" x14ac:dyDescent="0.3">
      <c r="D82" s="63" t="s">
        <v>32</v>
      </c>
      <c r="E82" s="63"/>
      <c r="F82" s="63"/>
      <c r="G82" s="63"/>
      <c r="P82" s="63" t="s">
        <v>33</v>
      </c>
      <c r="Q82" s="63"/>
      <c r="R82" s="63"/>
      <c r="S82" s="63"/>
    </row>
    <row r="83" spans="4:19" x14ac:dyDescent="0.3">
      <c r="D83" s="63" t="s">
        <v>25</v>
      </c>
      <c r="E83" s="63"/>
      <c r="F83" s="63" t="s">
        <v>34</v>
      </c>
      <c r="G83" s="63"/>
      <c r="P83" s="63" t="s">
        <v>25</v>
      </c>
      <c r="Q83" s="63"/>
      <c r="R83" s="63" t="s">
        <v>34</v>
      </c>
      <c r="S83" s="63"/>
    </row>
    <row r="84" spans="4:19" x14ac:dyDescent="0.3">
      <c r="D84" s="60" t="s">
        <v>91</v>
      </c>
      <c r="E84" s="60"/>
      <c r="F84" s="60">
        <f t="shared" ref="F84:F100" si="8">SUM(K65:N65)</f>
        <v>0.16500000000000001</v>
      </c>
      <c r="G84" s="60"/>
      <c r="P84" s="60" t="s">
        <v>91</v>
      </c>
      <c r="Q84" s="60"/>
      <c r="R84" s="60">
        <f>MAX($K65:$N65)</f>
        <v>6.25E-2</v>
      </c>
      <c r="S84" s="60"/>
    </row>
    <row r="85" spans="4:19" x14ac:dyDescent="0.3">
      <c r="D85" s="60" t="s">
        <v>92</v>
      </c>
      <c r="E85" s="60"/>
      <c r="F85" s="60">
        <f t="shared" si="8"/>
        <v>0.42249999999999999</v>
      </c>
      <c r="G85" s="60"/>
      <c r="P85" s="60" t="s">
        <v>92</v>
      </c>
      <c r="Q85" s="60"/>
      <c r="R85" s="60">
        <f>MAX($K66:$N66)</f>
        <v>0.16666666666666666</v>
      </c>
      <c r="S85" s="60"/>
    </row>
    <row r="86" spans="4:19" x14ac:dyDescent="0.3">
      <c r="D86" s="60" t="s">
        <v>93</v>
      </c>
      <c r="E86" s="60"/>
      <c r="F86" s="60">
        <f t="shared" si="8"/>
        <v>0.4610833333333334</v>
      </c>
      <c r="G86" s="60"/>
      <c r="P86" s="60" t="s">
        <v>93</v>
      </c>
      <c r="Q86" s="60"/>
      <c r="R86" s="60">
        <f t="shared" ref="R86:R100" si="9">MAX($K67:$N67)</f>
        <v>0.16020000000000001</v>
      </c>
      <c r="S86" s="60"/>
    </row>
    <row r="87" spans="4:19" x14ac:dyDescent="0.3">
      <c r="D87" s="60" t="s">
        <v>94</v>
      </c>
      <c r="E87" s="60"/>
      <c r="F87" s="60">
        <f t="shared" si="8"/>
        <v>0.49083333333333334</v>
      </c>
      <c r="G87" s="60"/>
      <c r="P87" s="60" t="s">
        <v>94</v>
      </c>
      <c r="Q87" s="60"/>
      <c r="R87" s="60">
        <f t="shared" si="9"/>
        <v>0.21</v>
      </c>
      <c r="S87" s="60"/>
    </row>
    <row r="88" spans="4:19" x14ac:dyDescent="0.3">
      <c r="D88" s="60" t="s">
        <v>101</v>
      </c>
      <c r="E88" s="60"/>
      <c r="F88" s="60">
        <f t="shared" si="8"/>
        <v>0.48666666666666664</v>
      </c>
      <c r="G88" s="60"/>
      <c r="P88" s="60" t="s">
        <v>101</v>
      </c>
      <c r="Q88" s="60"/>
      <c r="R88" s="60">
        <f t="shared" si="9"/>
        <v>0.24</v>
      </c>
      <c r="S88" s="60"/>
    </row>
    <row r="89" spans="4:19" x14ac:dyDescent="0.3">
      <c r="D89" s="60" t="s">
        <v>105</v>
      </c>
      <c r="E89" s="60"/>
      <c r="F89" s="60">
        <f t="shared" si="8"/>
        <v>0.90333333333333332</v>
      </c>
      <c r="G89" s="60"/>
      <c r="P89" s="60" t="s">
        <v>105</v>
      </c>
      <c r="Q89" s="60"/>
      <c r="R89" s="60">
        <f t="shared" si="9"/>
        <v>0.3</v>
      </c>
      <c r="S89" s="60"/>
    </row>
    <row r="90" spans="4:19" x14ac:dyDescent="0.3">
      <c r="D90" s="60" t="s">
        <v>95</v>
      </c>
      <c r="E90" s="60"/>
      <c r="F90" s="60">
        <f t="shared" si="8"/>
        <v>0.57666666666666666</v>
      </c>
      <c r="G90" s="60"/>
      <c r="P90" s="60" t="s">
        <v>95</v>
      </c>
      <c r="Q90" s="60"/>
      <c r="R90" s="60">
        <f t="shared" si="9"/>
        <v>0.17</v>
      </c>
      <c r="S90" s="60"/>
    </row>
    <row r="91" spans="4:19" x14ac:dyDescent="0.3">
      <c r="D91" s="60" t="s">
        <v>102</v>
      </c>
      <c r="E91" s="60"/>
      <c r="F91" s="60">
        <f t="shared" si="8"/>
        <v>0.39</v>
      </c>
      <c r="G91" s="60"/>
      <c r="P91" s="60" t="s">
        <v>102</v>
      </c>
      <c r="Q91" s="60"/>
      <c r="R91" s="60">
        <f t="shared" si="9"/>
        <v>0.2</v>
      </c>
      <c r="S91" s="60"/>
    </row>
    <row r="92" spans="4:19" x14ac:dyDescent="0.3">
      <c r="D92" s="60" t="s">
        <v>96</v>
      </c>
      <c r="E92" s="60"/>
      <c r="F92" s="60">
        <f t="shared" si="8"/>
        <v>0.74333333333333329</v>
      </c>
      <c r="G92" s="60"/>
      <c r="P92" s="60" t="s">
        <v>96</v>
      </c>
      <c r="Q92" s="60"/>
      <c r="R92" s="60">
        <f t="shared" si="9"/>
        <v>0.28000000000000003</v>
      </c>
      <c r="S92" s="60"/>
    </row>
    <row r="93" spans="4:19" x14ac:dyDescent="0.3">
      <c r="D93" s="60" t="s">
        <v>104</v>
      </c>
      <c r="E93" s="60"/>
      <c r="F93" s="60">
        <f t="shared" si="8"/>
        <v>0.69666666666666666</v>
      </c>
      <c r="G93" s="60"/>
      <c r="P93" s="60" t="s">
        <v>104</v>
      </c>
      <c r="Q93" s="60"/>
      <c r="R93" s="60">
        <f t="shared" si="9"/>
        <v>0.3</v>
      </c>
      <c r="S93" s="60"/>
    </row>
    <row r="94" spans="4:19" x14ac:dyDescent="0.3">
      <c r="D94" s="60" t="s">
        <v>103</v>
      </c>
      <c r="E94" s="60"/>
      <c r="F94" s="60">
        <f t="shared" si="8"/>
        <v>0.21000000000000002</v>
      </c>
      <c r="G94" s="60"/>
      <c r="P94" s="60" t="s">
        <v>103</v>
      </c>
      <c r="Q94" s="60"/>
      <c r="R94" s="60">
        <f t="shared" si="9"/>
        <v>0.17</v>
      </c>
      <c r="S94" s="60"/>
    </row>
    <row r="95" spans="4:19" x14ac:dyDescent="0.3">
      <c r="D95" s="60" t="s">
        <v>106</v>
      </c>
      <c r="E95" s="60"/>
      <c r="F95" s="60">
        <f t="shared" si="8"/>
        <v>0.71833333333333338</v>
      </c>
      <c r="G95" s="60"/>
      <c r="P95" s="60" t="s">
        <v>106</v>
      </c>
      <c r="Q95" s="60"/>
      <c r="R95" s="60">
        <f t="shared" si="9"/>
        <v>0.20833333333333334</v>
      </c>
      <c r="S95" s="60"/>
    </row>
    <row r="96" spans="4:19" x14ac:dyDescent="0.3">
      <c r="D96" s="60" t="s">
        <v>107</v>
      </c>
      <c r="E96" s="60"/>
      <c r="F96" s="60">
        <f t="shared" si="8"/>
        <v>0.37666666666666665</v>
      </c>
      <c r="G96" s="60"/>
      <c r="P96" s="60" t="s">
        <v>107</v>
      </c>
      <c r="Q96" s="60"/>
      <c r="R96" s="60">
        <f t="shared" si="9"/>
        <v>0.18</v>
      </c>
      <c r="S96" s="60"/>
    </row>
    <row r="97" spans="4:19" x14ac:dyDescent="0.3">
      <c r="D97" s="60" t="s">
        <v>97</v>
      </c>
      <c r="E97" s="60"/>
      <c r="F97" s="60">
        <f t="shared" si="8"/>
        <v>0.43750000000000006</v>
      </c>
      <c r="G97" s="60"/>
      <c r="P97" s="60" t="s">
        <v>97</v>
      </c>
      <c r="Q97" s="60"/>
      <c r="R97" s="60">
        <f t="shared" si="9"/>
        <v>0.15</v>
      </c>
      <c r="S97" s="60"/>
    </row>
    <row r="98" spans="4:19" x14ac:dyDescent="0.3">
      <c r="D98" s="60" t="s">
        <v>98</v>
      </c>
      <c r="E98" s="60"/>
      <c r="F98" s="60">
        <f t="shared" si="8"/>
        <v>0.27333333333333332</v>
      </c>
      <c r="G98" s="60"/>
      <c r="P98" s="60" t="s">
        <v>98</v>
      </c>
      <c r="Q98" s="60"/>
      <c r="R98" s="60">
        <f t="shared" si="9"/>
        <v>0.16</v>
      </c>
      <c r="S98" s="60"/>
    </row>
    <row r="99" spans="4:19" x14ac:dyDescent="0.3">
      <c r="D99" s="60" t="s">
        <v>108</v>
      </c>
      <c r="E99" s="60"/>
      <c r="F99" s="60">
        <f t="shared" si="8"/>
        <v>0.45833333333333331</v>
      </c>
      <c r="G99" s="60"/>
      <c r="P99" s="60" t="s">
        <v>108</v>
      </c>
      <c r="Q99" s="60"/>
      <c r="R99" s="60">
        <f t="shared" si="9"/>
        <v>0.18</v>
      </c>
      <c r="S99" s="60"/>
    </row>
    <row r="100" spans="4:19" x14ac:dyDescent="0.3">
      <c r="D100" s="60" t="s">
        <v>109</v>
      </c>
      <c r="E100" s="60"/>
      <c r="F100" s="60">
        <f t="shared" si="8"/>
        <v>0.27333333333333332</v>
      </c>
      <c r="G100" s="60"/>
      <c r="P100" s="60" t="s">
        <v>109</v>
      </c>
      <c r="Q100" s="60"/>
      <c r="R100" s="60">
        <f t="shared" si="9"/>
        <v>0.125</v>
      </c>
      <c r="S100" s="60"/>
    </row>
    <row r="101" spans="4:19" x14ac:dyDescent="0.3">
      <c r="D101" s="62" t="s">
        <v>111</v>
      </c>
      <c r="E101" s="62"/>
      <c r="F101" s="60">
        <f>MAX(F84:G100)</f>
        <v>0.90333333333333332</v>
      </c>
      <c r="G101" s="60"/>
      <c r="P101" s="62" t="s">
        <v>113</v>
      </c>
      <c r="Q101" s="62"/>
      <c r="R101" s="60">
        <f>MAX(R84:S100)</f>
        <v>0.3</v>
      </c>
      <c r="S101" s="60"/>
    </row>
    <row r="102" spans="4:19" x14ac:dyDescent="0.3">
      <c r="D102" s="62" t="s">
        <v>112</v>
      </c>
      <c r="E102" s="62"/>
      <c r="F102" s="60">
        <f>MIN(F84:G100)</f>
        <v>0.16500000000000001</v>
      </c>
      <c r="G102" s="60"/>
      <c r="J102" s="61" t="s">
        <v>39</v>
      </c>
      <c r="K102" s="61"/>
      <c r="L102" s="60">
        <v>0.5</v>
      </c>
      <c r="M102" s="60"/>
      <c r="P102" s="62" t="s">
        <v>114</v>
      </c>
      <c r="Q102" s="62"/>
      <c r="R102" s="60">
        <f>MIN(R84:S100)</f>
        <v>6.25E-2</v>
      </c>
      <c r="S102" s="60"/>
    </row>
    <row r="106" spans="4:19" x14ac:dyDescent="0.3">
      <c r="I106" s="59" t="s">
        <v>40</v>
      </c>
      <c r="J106" s="59"/>
      <c r="K106" s="59"/>
      <c r="L106" s="59"/>
      <c r="M106" s="59"/>
    </row>
    <row r="107" spans="4:19" x14ac:dyDescent="0.3">
      <c r="I107" s="59" t="s">
        <v>25</v>
      </c>
      <c r="J107" s="59"/>
      <c r="K107" s="59" t="s">
        <v>34</v>
      </c>
      <c r="L107" s="59"/>
      <c r="M107" s="57" t="s">
        <v>41</v>
      </c>
    </row>
    <row r="108" spans="4:19" x14ac:dyDescent="0.3">
      <c r="I108" s="60" t="s">
        <v>91</v>
      </c>
      <c r="J108" s="60"/>
      <c r="K108" s="60">
        <f>($L$102*(($F84-$F$102)/($F$101-$F$102))) + ((1-$L$102)*(($R84-$R$102)/($R$101-$R$102)))</f>
        <v>0</v>
      </c>
      <c r="L108" s="60"/>
      <c r="M108" s="54">
        <v>1</v>
      </c>
    </row>
    <row r="109" spans="4:19" x14ac:dyDescent="0.3">
      <c r="I109" s="60" t="s">
        <v>92</v>
      </c>
      <c r="J109" s="60"/>
      <c r="K109" s="60">
        <f t="shared" ref="K109:K124" si="10">($L$102*(($F85-$F$102)/($F$101-$F$102))) + ((1-$L$102)*(($R85-$R$102)/($R$101-$R$102)))</f>
        <v>0.3936774781196784</v>
      </c>
      <c r="L109" s="60"/>
      <c r="M109" s="54">
        <v>7</v>
      </c>
    </row>
    <row r="110" spans="4:19" x14ac:dyDescent="0.3">
      <c r="I110" s="60" t="s">
        <v>93</v>
      </c>
      <c r="J110" s="60"/>
      <c r="K110" s="60">
        <f t="shared" si="10"/>
        <v>0.40619211120351678</v>
      </c>
      <c r="L110" s="60"/>
      <c r="M110" s="54">
        <v>8</v>
      </c>
    </row>
    <row r="111" spans="4:19" x14ac:dyDescent="0.3">
      <c r="I111" s="60" t="s">
        <v>94</v>
      </c>
      <c r="J111" s="60"/>
      <c r="K111" s="60">
        <f t="shared" si="10"/>
        <v>0.53118094332897714</v>
      </c>
      <c r="L111" s="60"/>
      <c r="M111" s="54">
        <v>12</v>
      </c>
    </row>
    <row r="112" spans="4:19" x14ac:dyDescent="0.3">
      <c r="I112" s="60" t="s">
        <v>101</v>
      </c>
      <c r="J112" s="60"/>
      <c r="K112" s="60">
        <f t="shared" si="10"/>
        <v>0.5915171676369253</v>
      </c>
      <c r="L112" s="60"/>
      <c r="M112" s="54">
        <v>13</v>
      </c>
    </row>
    <row r="113" spans="9:13" x14ac:dyDescent="0.3">
      <c r="I113" s="60" t="s">
        <v>105</v>
      </c>
      <c r="J113" s="60"/>
      <c r="K113" s="60">
        <f t="shared" si="10"/>
        <v>1</v>
      </c>
      <c r="L113" s="60"/>
      <c r="M113" s="54">
        <v>17</v>
      </c>
    </row>
    <row r="114" spans="9:13" x14ac:dyDescent="0.3">
      <c r="I114" s="60" t="s">
        <v>95</v>
      </c>
      <c r="J114" s="60"/>
      <c r="K114" s="60">
        <f t="shared" si="10"/>
        <v>0.50509682784840204</v>
      </c>
      <c r="L114" s="60"/>
      <c r="M114" s="54">
        <v>11</v>
      </c>
    </row>
    <row r="115" spans="9:13" x14ac:dyDescent="0.3">
      <c r="I115" s="60" t="s">
        <v>102</v>
      </c>
      <c r="J115" s="60"/>
      <c r="K115" s="60">
        <f t="shared" si="10"/>
        <v>0.44184388737079722</v>
      </c>
      <c r="L115" s="60"/>
      <c r="M115" s="54">
        <v>9</v>
      </c>
    </row>
    <row r="116" spans="9:13" x14ac:dyDescent="0.3">
      <c r="I116" s="60" t="s">
        <v>96</v>
      </c>
      <c r="J116" s="60"/>
      <c r="K116" s="60">
        <f t="shared" si="10"/>
        <v>0.84954259237257934</v>
      </c>
      <c r="L116" s="60"/>
      <c r="M116" s="54">
        <v>15</v>
      </c>
    </row>
    <row r="117" spans="9:13" x14ac:dyDescent="0.3">
      <c r="I117" s="60" t="s">
        <v>104</v>
      </c>
      <c r="J117" s="60"/>
      <c r="K117" s="60">
        <f t="shared" si="10"/>
        <v>0.86004514672686228</v>
      </c>
      <c r="L117" s="60"/>
      <c r="M117" s="54">
        <v>16</v>
      </c>
    </row>
    <row r="118" spans="9:13" x14ac:dyDescent="0.3">
      <c r="I118" s="60" t="s">
        <v>103</v>
      </c>
      <c r="J118" s="60"/>
      <c r="K118" s="60">
        <f t="shared" si="10"/>
        <v>0.25678983010573841</v>
      </c>
      <c r="L118" s="60"/>
      <c r="M118" s="54">
        <v>3</v>
      </c>
    </row>
    <row r="119" spans="9:13" x14ac:dyDescent="0.3">
      <c r="I119" s="60" t="s">
        <v>106</v>
      </c>
      <c r="J119" s="60"/>
      <c r="K119" s="60">
        <f t="shared" si="10"/>
        <v>0.68173537681675977</v>
      </c>
      <c r="L119" s="60"/>
      <c r="M119" s="54">
        <v>14</v>
      </c>
    </row>
    <row r="120" spans="9:13" x14ac:dyDescent="0.3">
      <c r="I120" s="60" t="s">
        <v>107</v>
      </c>
      <c r="J120" s="60"/>
      <c r="K120" s="60">
        <f t="shared" si="10"/>
        <v>0.39070927884044193</v>
      </c>
      <c r="L120" s="60"/>
      <c r="M120" s="54">
        <v>6</v>
      </c>
    </row>
    <row r="121" spans="9:13" x14ac:dyDescent="0.3">
      <c r="I121" s="60" t="s">
        <v>97</v>
      </c>
      <c r="J121" s="60"/>
      <c r="K121" s="60">
        <f t="shared" si="10"/>
        <v>0.36874777236545092</v>
      </c>
      <c r="L121" s="60"/>
      <c r="M121" s="54">
        <v>5</v>
      </c>
    </row>
    <row r="122" spans="9:13" x14ac:dyDescent="0.3">
      <c r="I122" s="60" t="s">
        <v>98</v>
      </c>
      <c r="J122" s="60"/>
      <c r="K122" s="60">
        <f>($L$102*(($F98-$F$102)/($F$101-$F$102))) + ((1-$L$102)*(($R98-$R$102)/($R$101-$R$102)))</f>
        <v>0.27862658904597837</v>
      </c>
      <c r="L122" s="60"/>
      <c r="M122" s="54">
        <v>4</v>
      </c>
    </row>
    <row r="123" spans="9:13" x14ac:dyDescent="0.3">
      <c r="I123" s="60" t="s">
        <v>108</v>
      </c>
      <c r="J123" s="60"/>
      <c r="K123" s="60">
        <f t="shared" si="10"/>
        <v>0.44601401924676254</v>
      </c>
      <c r="L123" s="60"/>
      <c r="M123" s="54">
        <v>10</v>
      </c>
    </row>
    <row r="124" spans="9:13" x14ac:dyDescent="0.3">
      <c r="I124" s="60" t="s">
        <v>109</v>
      </c>
      <c r="J124" s="60"/>
      <c r="K124" s="60">
        <f t="shared" si="10"/>
        <v>0.20494237851966257</v>
      </c>
      <c r="L124" s="60"/>
      <c r="M124" s="54">
        <v>2</v>
      </c>
    </row>
  </sheetData>
  <mergeCells count="225">
    <mergeCell ref="K122:L122"/>
    <mergeCell ref="K123:L123"/>
    <mergeCell ref="K124:L124"/>
    <mergeCell ref="I123:J123"/>
    <mergeCell ref="I124:J124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I118:J118"/>
    <mergeCell ref="I119:J119"/>
    <mergeCell ref="I120:J120"/>
    <mergeCell ref="I121:J121"/>
    <mergeCell ref="I122:J122"/>
    <mergeCell ref="I113:J113"/>
    <mergeCell ref="I114:J114"/>
    <mergeCell ref="I115:J115"/>
    <mergeCell ref="I116:J116"/>
    <mergeCell ref="I117:J117"/>
    <mergeCell ref="I108:J108"/>
    <mergeCell ref="I109:J109"/>
    <mergeCell ref="I110:J110"/>
    <mergeCell ref="I111:J111"/>
    <mergeCell ref="I112:J112"/>
    <mergeCell ref="I106:M106"/>
    <mergeCell ref="I107:J107"/>
    <mergeCell ref="K107:L107"/>
    <mergeCell ref="R101:S101"/>
    <mergeCell ref="P102:Q102"/>
    <mergeCell ref="R102:S102"/>
    <mergeCell ref="J102:K102"/>
    <mergeCell ref="L102:M102"/>
    <mergeCell ref="D101:E101"/>
    <mergeCell ref="D102:E102"/>
    <mergeCell ref="F101:G101"/>
    <mergeCell ref="F102:G102"/>
    <mergeCell ref="P101:Q101"/>
    <mergeCell ref="R96:S96"/>
    <mergeCell ref="R97:S97"/>
    <mergeCell ref="R98:S98"/>
    <mergeCell ref="R99:S99"/>
    <mergeCell ref="R100:S100"/>
    <mergeCell ref="R91:S91"/>
    <mergeCell ref="R92:S92"/>
    <mergeCell ref="R93:S93"/>
    <mergeCell ref="R94:S94"/>
    <mergeCell ref="R95:S95"/>
    <mergeCell ref="F100:G100"/>
    <mergeCell ref="F91:G91"/>
    <mergeCell ref="F92:G92"/>
    <mergeCell ref="F93:G93"/>
    <mergeCell ref="F94:G94"/>
    <mergeCell ref="F95:G95"/>
    <mergeCell ref="F86:G86"/>
    <mergeCell ref="F87:G87"/>
    <mergeCell ref="F88:G88"/>
    <mergeCell ref="F89:G89"/>
    <mergeCell ref="F90:G90"/>
    <mergeCell ref="F96:G96"/>
    <mergeCell ref="F97:G97"/>
    <mergeCell ref="F98:G98"/>
    <mergeCell ref="F99:G99"/>
    <mergeCell ref="P100:Q100"/>
    <mergeCell ref="P91:Q91"/>
    <mergeCell ref="P92:Q92"/>
    <mergeCell ref="P93:Q93"/>
    <mergeCell ref="P94:Q94"/>
    <mergeCell ref="P95:Q95"/>
    <mergeCell ref="P86:Q86"/>
    <mergeCell ref="P87:Q87"/>
    <mergeCell ref="P88:Q88"/>
    <mergeCell ref="P89:Q89"/>
    <mergeCell ref="P90:Q90"/>
    <mergeCell ref="P96:Q96"/>
    <mergeCell ref="P97:Q97"/>
    <mergeCell ref="P98:Q98"/>
    <mergeCell ref="P99:Q99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P82:S82"/>
    <mergeCell ref="P83:Q83"/>
    <mergeCell ref="R83:S83"/>
    <mergeCell ref="D84:E84"/>
    <mergeCell ref="D85:E85"/>
    <mergeCell ref="P84:Q84"/>
    <mergeCell ref="P85:Q85"/>
    <mergeCell ref="F84:G84"/>
    <mergeCell ref="F85:G85"/>
    <mergeCell ref="R84:S84"/>
    <mergeCell ref="R85:S85"/>
    <mergeCell ref="D82:G82"/>
    <mergeCell ref="D83:E83"/>
    <mergeCell ref="F83:G83"/>
    <mergeCell ref="R86:S86"/>
    <mergeCell ref="R87:S87"/>
    <mergeCell ref="R88:S88"/>
    <mergeCell ref="R89:S89"/>
    <mergeCell ref="R90:S90"/>
    <mergeCell ref="I78:J78"/>
    <mergeCell ref="I79:J79"/>
    <mergeCell ref="I80:J80"/>
    <mergeCell ref="I81:J81"/>
    <mergeCell ref="I73:J73"/>
    <mergeCell ref="I74:J74"/>
    <mergeCell ref="I75:J75"/>
    <mergeCell ref="I76:J76"/>
    <mergeCell ref="I77:J77"/>
    <mergeCell ref="I68:J68"/>
    <mergeCell ref="I69:J69"/>
    <mergeCell ref="I70:J70"/>
    <mergeCell ref="I71:J71"/>
    <mergeCell ref="I72:J72"/>
    <mergeCell ref="I63:N63"/>
    <mergeCell ref="I64:J64"/>
    <mergeCell ref="I65:J65"/>
    <mergeCell ref="I66:J66"/>
    <mergeCell ref="I67:J67"/>
    <mergeCell ref="I57:J57"/>
    <mergeCell ref="I58:J58"/>
    <mergeCell ref="I59:J59"/>
    <mergeCell ref="I60:J60"/>
    <mergeCell ref="I61:J61"/>
    <mergeCell ref="I52:J52"/>
    <mergeCell ref="I53:J53"/>
    <mergeCell ref="I54:J54"/>
    <mergeCell ref="I55:J55"/>
    <mergeCell ref="I56:J56"/>
    <mergeCell ref="I47:J47"/>
    <mergeCell ref="I48:J48"/>
    <mergeCell ref="I49:J49"/>
    <mergeCell ref="I50:J50"/>
    <mergeCell ref="I51:J51"/>
    <mergeCell ref="Q27:T27"/>
    <mergeCell ref="I43:N43"/>
    <mergeCell ref="I44:J44"/>
    <mergeCell ref="I45:J45"/>
    <mergeCell ref="I46:J46"/>
    <mergeCell ref="P43:Q43"/>
    <mergeCell ref="I41:J41"/>
    <mergeCell ref="P22:V22"/>
    <mergeCell ref="Q23:T23"/>
    <mergeCell ref="Q24:T24"/>
    <mergeCell ref="Q25:T25"/>
    <mergeCell ref="Q26:T26"/>
    <mergeCell ref="I37:J37"/>
    <mergeCell ref="I38:J38"/>
    <mergeCell ref="I39:J39"/>
    <mergeCell ref="I40:J40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22:N22"/>
    <mergeCell ref="I23:N23"/>
    <mergeCell ref="I24:J24"/>
    <mergeCell ref="I25:J25"/>
    <mergeCell ref="I26:J26"/>
    <mergeCell ref="I18:J18"/>
    <mergeCell ref="I19:J19"/>
    <mergeCell ref="I20:J20"/>
    <mergeCell ref="P10:U10"/>
    <mergeCell ref="P11:U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I13:J13"/>
    <mergeCell ref="I14:J14"/>
    <mergeCell ref="I15:J15"/>
    <mergeCell ref="I16:J16"/>
    <mergeCell ref="I17:J17"/>
    <mergeCell ref="I11:N11"/>
    <mergeCell ref="I10:N10"/>
    <mergeCell ref="I12:J12"/>
    <mergeCell ref="B16:C16"/>
    <mergeCell ref="B17:C17"/>
    <mergeCell ref="B18:C18"/>
    <mergeCell ref="B19:C19"/>
    <mergeCell ref="B20:C20"/>
    <mergeCell ref="B15:C15"/>
    <mergeCell ref="B2:G2"/>
    <mergeCell ref="C3:E3"/>
    <mergeCell ref="C4:E4"/>
    <mergeCell ref="C5:E5"/>
    <mergeCell ref="C6:E6"/>
    <mergeCell ref="C7:E7"/>
    <mergeCell ref="B10:G10"/>
    <mergeCell ref="B11:G11"/>
    <mergeCell ref="B12:C12"/>
    <mergeCell ref="B13:C13"/>
    <mergeCell ref="B14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ABDF-FA97-4DF5-83BD-4A8365ACEDB0}">
  <dimension ref="G5:M23"/>
  <sheetViews>
    <sheetView tabSelected="1" topLeftCell="A16" workbookViewId="0">
      <selection activeCell="M20" sqref="M20"/>
    </sheetView>
  </sheetViews>
  <sheetFormatPr defaultRowHeight="14.4" x14ac:dyDescent="0.3"/>
  <cols>
    <col min="9" max="9" width="20.77734375" customWidth="1"/>
  </cols>
  <sheetData>
    <row r="5" spans="7:11" ht="15" thickBot="1" x14ac:dyDescent="0.35"/>
    <row r="6" spans="7:11" ht="27" thickBot="1" x14ac:dyDescent="0.35">
      <c r="G6" s="98" t="s">
        <v>115</v>
      </c>
      <c r="H6" s="99" t="s">
        <v>116</v>
      </c>
      <c r="I6" s="102" t="s">
        <v>117</v>
      </c>
      <c r="J6" s="104" t="s">
        <v>133</v>
      </c>
      <c r="K6" s="104" t="s">
        <v>134</v>
      </c>
    </row>
    <row r="7" spans="7:11" ht="15" thickBot="1" x14ac:dyDescent="0.35">
      <c r="G7" s="100" t="s">
        <v>91</v>
      </c>
      <c r="H7" s="101">
        <v>0</v>
      </c>
      <c r="I7" s="103">
        <v>0</v>
      </c>
      <c r="J7" s="105">
        <v>0</v>
      </c>
      <c r="K7" s="105">
        <v>0</v>
      </c>
    </row>
    <row r="8" spans="7:11" ht="40.200000000000003" thickBot="1" x14ac:dyDescent="0.35">
      <c r="G8" s="100" t="s">
        <v>92</v>
      </c>
      <c r="H8" s="101">
        <v>0.39367747800000003</v>
      </c>
      <c r="I8" s="103" t="s">
        <v>118</v>
      </c>
      <c r="J8" s="105">
        <v>0</v>
      </c>
      <c r="K8" s="105">
        <v>0</v>
      </c>
    </row>
    <row r="9" spans="7:11" ht="40.200000000000003" thickBot="1" x14ac:dyDescent="0.35">
      <c r="G9" s="100" t="s">
        <v>93</v>
      </c>
      <c r="H9" s="101">
        <v>0.40619211100000002</v>
      </c>
      <c r="I9" s="103" t="s">
        <v>119</v>
      </c>
      <c r="J9" s="105">
        <v>0</v>
      </c>
      <c r="K9" s="105">
        <v>0</v>
      </c>
    </row>
    <row r="10" spans="7:11" ht="40.200000000000003" thickBot="1" x14ac:dyDescent="0.35">
      <c r="G10" s="100" t="s">
        <v>94</v>
      </c>
      <c r="H10" s="101">
        <v>0.53118094299999996</v>
      </c>
      <c r="I10" s="103" t="s">
        <v>120</v>
      </c>
      <c r="J10" s="105">
        <v>0</v>
      </c>
      <c r="K10" s="105">
        <v>0</v>
      </c>
    </row>
    <row r="11" spans="7:11" ht="40.200000000000003" thickBot="1" x14ac:dyDescent="0.35">
      <c r="G11" s="100" t="s">
        <v>101</v>
      </c>
      <c r="H11" s="101">
        <v>0.59151716799999998</v>
      </c>
      <c r="I11" s="103" t="s">
        <v>121</v>
      </c>
      <c r="J11" s="105">
        <v>0</v>
      </c>
      <c r="K11" s="105">
        <v>0</v>
      </c>
    </row>
    <row r="12" spans="7:11" ht="15" thickBot="1" x14ac:dyDescent="0.35">
      <c r="G12" s="100" t="s">
        <v>105</v>
      </c>
      <c r="H12" s="101">
        <v>1</v>
      </c>
      <c r="I12" s="103">
        <v>1</v>
      </c>
      <c r="J12" s="105">
        <v>0</v>
      </c>
      <c r="K12" s="105">
        <v>0</v>
      </c>
    </row>
    <row r="13" spans="7:11" ht="40.200000000000003" thickBot="1" x14ac:dyDescent="0.35">
      <c r="G13" s="100" t="s">
        <v>95</v>
      </c>
      <c r="H13" s="101">
        <v>0.505096828</v>
      </c>
      <c r="I13" s="103" t="s">
        <v>122</v>
      </c>
      <c r="J13" s="105">
        <v>0</v>
      </c>
      <c r="K13" s="105">
        <v>0</v>
      </c>
    </row>
    <row r="14" spans="7:11" ht="40.200000000000003" thickBot="1" x14ac:dyDescent="0.35">
      <c r="G14" s="100" t="s">
        <v>102</v>
      </c>
      <c r="H14" s="101">
        <v>0.44184388699999999</v>
      </c>
      <c r="I14" s="103" t="s">
        <v>123</v>
      </c>
      <c r="J14" s="105">
        <v>0</v>
      </c>
      <c r="K14" s="105">
        <v>0</v>
      </c>
    </row>
    <row r="15" spans="7:11" ht="40.200000000000003" thickBot="1" x14ac:dyDescent="0.35">
      <c r="G15" s="100" t="s">
        <v>96</v>
      </c>
      <c r="H15" s="101">
        <v>0.84954259200000004</v>
      </c>
      <c r="I15" s="103" t="s">
        <v>124</v>
      </c>
      <c r="J15" s="105">
        <v>0</v>
      </c>
      <c r="K15" s="105">
        <v>0</v>
      </c>
    </row>
    <row r="16" spans="7:11" ht="40.200000000000003" thickBot="1" x14ac:dyDescent="0.35">
      <c r="G16" s="100" t="s">
        <v>104</v>
      </c>
      <c r="H16" s="101">
        <v>0.86004514700000001</v>
      </c>
      <c r="I16" s="103" t="s">
        <v>125</v>
      </c>
      <c r="J16" s="105">
        <v>0</v>
      </c>
      <c r="K16" s="105">
        <v>0</v>
      </c>
    </row>
    <row r="17" spans="7:13" ht="40.200000000000003" thickBot="1" x14ac:dyDescent="0.35">
      <c r="G17" s="100" t="s">
        <v>103</v>
      </c>
      <c r="H17" s="101">
        <v>0.25678983</v>
      </c>
      <c r="I17" s="103" t="s">
        <v>126</v>
      </c>
      <c r="J17" s="105">
        <v>0</v>
      </c>
      <c r="K17" s="105">
        <v>0</v>
      </c>
    </row>
    <row r="18" spans="7:13" ht="40.200000000000003" thickBot="1" x14ac:dyDescent="0.35">
      <c r="G18" s="100" t="s">
        <v>106</v>
      </c>
      <c r="H18" s="101">
        <v>0.68173537699999998</v>
      </c>
      <c r="I18" s="103" t="s">
        <v>127</v>
      </c>
      <c r="J18" s="105">
        <v>0</v>
      </c>
      <c r="K18" s="105">
        <v>0</v>
      </c>
    </row>
    <row r="19" spans="7:13" ht="40.200000000000003" thickBot="1" x14ac:dyDescent="0.35">
      <c r="G19" s="100" t="s">
        <v>107</v>
      </c>
      <c r="H19" s="101">
        <v>0.39070927900000002</v>
      </c>
      <c r="I19" s="103" t="s">
        <v>128</v>
      </c>
      <c r="J19" s="105">
        <v>0</v>
      </c>
      <c r="K19" s="105">
        <v>0</v>
      </c>
    </row>
    <row r="20" spans="7:13" ht="40.200000000000003" thickBot="1" x14ac:dyDescent="0.35">
      <c r="G20" s="100" t="s">
        <v>97</v>
      </c>
      <c r="H20" s="101">
        <v>0.36874777199999997</v>
      </c>
      <c r="I20" s="103" t="s">
        <v>129</v>
      </c>
      <c r="J20" s="105">
        <v>0</v>
      </c>
      <c r="K20" s="105">
        <v>0</v>
      </c>
      <c r="M20">
        <f>J21/0.363277 * 100%</f>
        <v>0.23301777982090802</v>
      </c>
    </row>
    <row r="21" spans="7:13" ht="15" thickBot="1" x14ac:dyDescent="0.35">
      <c r="G21" s="100" t="s">
        <v>98</v>
      </c>
      <c r="H21" s="101">
        <v>0.27862658899999998</v>
      </c>
      <c r="I21" s="103" t="s">
        <v>130</v>
      </c>
      <c r="J21" s="105">
        <f>0.363277 - 0.278627</f>
        <v>8.4650000000000003E-2</v>
      </c>
      <c r="K21" s="105"/>
    </row>
    <row r="22" spans="7:13" ht="40.200000000000003" thickBot="1" x14ac:dyDescent="0.35">
      <c r="G22" s="100" t="s">
        <v>108</v>
      </c>
      <c r="H22" s="101">
        <v>0.44601401899999998</v>
      </c>
      <c r="I22" s="103" t="s">
        <v>131</v>
      </c>
      <c r="J22" s="105">
        <v>0</v>
      </c>
      <c r="K22" s="105">
        <v>0</v>
      </c>
      <c r="M22">
        <f>M20/17</f>
        <v>1.3706928224759295E-2</v>
      </c>
    </row>
    <row r="23" spans="7:13" ht="40.200000000000003" thickBot="1" x14ac:dyDescent="0.35">
      <c r="G23" s="100" t="s">
        <v>109</v>
      </c>
      <c r="H23" s="101">
        <v>0.20494237900000001</v>
      </c>
      <c r="I23" s="103" t="s">
        <v>132</v>
      </c>
      <c r="J23" s="105"/>
      <c r="K23" s="105"/>
      <c r="M23">
        <f>100 - M22</f>
        <v>99.986293071775236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D08A-83EA-452E-89E0-A991F1D49F94}">
  <dimension ref="B2:V54"/>
  <sheetViews>
    <sheetView topLeftCell="A5" workbookViewId="0">
      <selection activeCell="N41" sqref="N41"/>
    </sheetView>
  </sheetViews>
  <sheetFormatPr defaultRowHeight="15.6" x14ac:dyDescent="0.3"/>
  <cols>
    <col min="1" max="8" width="8.88671875" style="1"/>
    <col min="9" max="9" width="7.77734375" style="1" customWidth="1"/>
    <col min="10" max="12" width="8.88671875" style="1"/>
    <col min="13" max="13" width="9.44140625" style="1" bestFit="1" customWidth="1"/>
    <col min="14" max="16384" width="8.88671875" style="1"/>
  </cols>
  <sheetData>
    <row r="2" spans="2:22" x14ac:dyDescent="0.3">
      <c r="B2" s="71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2:22" x14ac:dyDescent="0.3">
      <c r="B3" s="44" t="s">
        <v>1</v>
      </c>
      <c r="C3" s="71" t="s">
        <v>2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2:22" x14ac:dyDescent="0.3">
      <c r="B4" s="44" t="s">
        <v>3</v>
      </c>
      <c r="C4" s="72" t="s">
        <v>7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</row>
    <row r="5" spans="2:22" x14ac:dyDescent="0.3">
      <c r="B5" s="44" t="s">
        <v>4</v>
      </c>
      <c r="C5" s="72" t="s">
        <v>8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</row>
    <row r="6" spans="2:22" x14ac:dyDescent="0.3">
      <c r="B6" s="44" t="s">
        <v>5</v>
      </c>
      <c r="C6" s="72" t="s">
        <v>9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</row>
    <row r="7" spans="2:22" x14ac:dyDescent="0.3">
      <c r="B7" s="44" t="s">
        <v>6</v>
      </c>
      <c r="C7" s="72" t="s">
        <v>10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</row>
    <row r="9" spans="2:22" x14ac:dyDescent="0.3">
      <c r="B9" s="71" t="s">
        <v>11</v>
      </c>
      <c r="C9" s="71"/>
      <c r="D9" s="71"/>
      <c r="E9" s="71"/>
      <c r="F9" s="71"/>
      <c r="G9" s="71"/>
      <c r="I9" s="67" t="s">
        <v>27</v>
      </c>
      <c r="J9" s="67"/>
      <c r="K9" s="67"/>
      <c r="L9" s="67"/>
      <c r="M9" s="67"/>
      <c r="N9" s="67"/>
      <c r="O9" s="67"/>
      <c r="Q9" s="67" t="s">
        <v>85</v>
      </c>
      <c r="R9" s="67"/>
      <c r="S9" s="67"/>
      <c r="T9" s="67"/>
      <c r="U9" s="67"/>
      <c r="V9" s="67"/>
    </row>
    <row r="10" spans="2:22" x14ac:dyDescent="0.3">
      <c r="B10" s="44" t="s">
        <v>1</v>
      </c>
      <c r="C10" s="71" t="s">
        <v>12</v>
      </c>
      <c r="D10" s="71"/>
      <c r="E10" s="71"/>
      <c r="F10" s="44" t="s">
        <v>13</v>
      </c>
      <c r="G10" s="44" t="s">
        <v>14</v>
      </c>
      <c r="I10" s="45" t="s">
        <v>1</v>
      </c>
      <c r="J10" s="67" t="s">
        <v>12</v>
      </c>
      <c r="K10" s="67"/>
      <c r="L10" s="67"/>
      <c r="M10" s="67"/>
      <c r="N10" s="45" t="s">
        <v>28</v>
      </c>
      <c r="O10" s="45" t="s">
        <v>29</v>
      </c>
      <c r="Q10" s="67" t="s">
        <v>25</v>
      </c>
      <c r="R10" s="67"/>
      <c r="S10" s="45" t="s">
        <v>15</v>
      </c>
      <c r="T10" s="45" t="s">
        <v>16</v>
      </c>
      <c r="U10" s="45" t="s">
        <v>17</v>
      </c>
      <c r="V10" s="45" t="s">
        <v>18</v>
      </c>
    </row>
    <row r="11" spans="2:22" x14ac:dyDescent="0.3">
      <c r="B11" s="44" t="s">
        <v>15</v>
      </c>
      <c r="C11" s="68" t="s">
        <v>19</v>
      </c>
      <c r="D11" s="69"/>
      <c r="E11" s="70"/>
      <c r="F11" s="46">
        <v>0.3</v>
      </c>
      <c r="G11" s="46" t="s">
        <v>23</v>
      </c>
      <c r="I11" s="45" t="s">
        <v>15</v>
      </c>
      <c r="J11" s="60" t="s">
        <v>19</v>
      </c>
      <c r="K11" s="60"/>
      <c r="L11" s="60"/>
      <c r="M11" s="60"/>
      <c r="N11" s="46">
        <f>MAX(D19:D22)</f>
        <v>9</v>
      </c>
      <c r="O11" s="46">
        <f>MIN(D19:D22)</f>
        <v>5</v>
      </c>
      <c r="Q11" s="60" t="s">
        <v>3</v>
      </c>
      <c r="R11" s="60"/>
      <c r="S11" s="46">
        <v>6</v>
      </c>
      <c r="T11" s="46">
        <v>5</v>
      </c>
      <c r="U11" s="46">
        <v>7</v>
      </c>
      <c r="V11" s="46">
        <v>8</v>
      </c>
    </row>
    <row r="12" spans="2:22" x14ac:dyDescent="0.3">
      <c r="B12" s="44" t="s">
        <v>16</v>
      </c>
      <c r="C12" s="68" t="s">
        <v>20</v>
      </c>
      <c r="D12" s="69"/>
      <c r="E12" s="70"/>
      <c r="F12" s="46">
        <v>0.25</v>
      </c>
      <c r="G12" s="46" t="s">
        <v>23</v>
      </c>
      <c r="I12" s="45" t="s">
        <v>16</v>
      </c>
      <c r="J12" s="60" t="s">
        <v>20</v>
      </c>
      <c r="K12" s="60"/>
      <c r="L12" s="60"/>
      <c r="M12" s="60"/>
      <c r="N12" s="46">
        <f>MAX(E19:E22)</f>
        <v>6</v>
      </c>
      <c r="O12" s="46">
        <f>MIN(E19:E22)</f>
        <v>5</v>
      </c>
      <c r="Q12" s="60" t="s">
        <v>4</v>
      </c>
      <c r="R12" s="60"/>
      <c r="S12" s="46">
        <v>9</v>
      </c>
      <c r="T12" s="46">
        <v>6</v>
      </c>
      <c r="U12" s="46">
        <v>8</v>
      </c>
      <c r="V12" s="46">
        <v>5</v>
      </c>
    </row>
    <row r="13" spans="2:22" x14ac:dyDescent="0.3">
      <c r="B13" s="44" t="s">
        <v>17</v>
      </c>
      <c r="C13" s="68" t="s">
        <v>21</v>
      </c>
      <c r="D13" s="69"/>
      <c r="E13" s="70"/>
      <c r="F13" s="46">
        <v>0.28000000000000003</v>
      </c>
      <c r="G13" s="46" t="s">
        <v>23</v>
      </c>
      <c r="I13" s="45" t="s">
        <v>17</v>
      </c>
      <c r="J13" s="60" t="s">
        <v>21</v>
      </c>
      <c r="K13" s="60"/>
      <c r="L13" s="60"/>
      <c r="M13" s="60"/>
      <c r="N13" s="46">
        <f>MAX(F19:F22)</f>
        <v>8</v>
      </c>
      <c r="O13" s="46">
        <f>MIN(F19:F22)</f>
        <v>4</v>
      </c>
      <c r="Q13" s="60" t="s">
        <v>86</v>
      </c>
      <c r="R13" s="60"/>
      <c r="S13" s="46">
        <v>4</v>
      </c>
      <c r="T13" s="46">
        <v>4</v>
      </c>
      <c r="U13" s="46">
        <v>8</v>
      </c>
      <c r="V13" s="46">
        <v>6</v>
      </c>
    </row>
    <row r="14" spans="2:22" x14ac:dyDescent="0.3">
      <c r="B14" s="44" t="s">
        <v>18</v>
      </c>
      <c r="C14" s="68" t="s">
        <v>22</v>
      </c>
      <c r="D14" s="69"/>
      <c r="E14" s="70"/>
      <c r="F14" s="46">
        <v>0.17</v>
      </c>
      <c r="G14" s="46" t="s">
        <v>23</v>
      </c>
      <c r="I14" s="45" t="s">
        <v>18</v>
      </c>
      <c r="J14" s="60" t="s">
        <v>22</v>
      </c>
      <c r="K14" s="60"/>
      <c r="L14" s="60"/>
      <c r="M14" s="60"/>
      <c r="N14" s="46">
        <f>MAX(G19:G22)</f>
        <v>8</v>
      </c>
      <c r="O14" s="46">
        <f>MIN(G19:G22)</f>
        <v>5</v>
      </c>
      <c r="Q14" s="60" t="s">
        <v>87</v>
      </c>
      <c r="R14" s="60"/>
      <c r="S14" s="46">
        <v>6</v>
      </c>
      <c r="T14" s="46">
        <v>8</v>
      </c>
      <c r="U14" s="46">
        <v>3</v>
      </c>
      <c r="V14" s="46">
        <v>5</v>
      </c>
    </row>
    <row r="15" spans="2:22" x14ac:dyDescent="0.3">
      <c r="Q15" s="60" t="s">
        <v>88</v>
      </c>
      <c r="R15" s="60"/>
      <c r="S15" s="46">
        <v>5</v>
      </c>
      <c r="T15" s="46">
        <v>7</v>
      </c>
      <c r="U15" s="46">
        <v>6</v>
      </c>
      <c r="V15" s="46">
        <v>6</v>
      </c>
    </row>
    <row r="16" spans="2:22" x14ac:dyDescent="0.3">
      <c r="B16" s="60" t="s">
        <v>24</v>
      </c>
      <c r="C16" s="60"/>
      <c r="D16" s="60"/>
      <c r="E16" s="60"/>
      <c r="F16" s="60"/>
      <c r="G16" s="60"/>
      <c r="H16" s="4"/>
      <c r="Q16" s="60" t="s">
        <v>89</v>
      </c>
      <c r="R16" s="60"/>
      <c r="S16" s="46">
        <v>7</v>
      </c>
      <c r="T16" s="46">
        <v>5</v>
      </c>
      <c r="U16" s="46">
        <v>2</v>
      </c>
      <c r="V16" s="46">
        <v>8</v>
      </c>
    </row>
    <row r="17" spans="2:10" x14ac:dyDescent="0.3">
      <c r="B17" s="67" t="s">
        <v>26</v>
      </c>
      <c r="C17" s="67"/>
      <c r="D17" s="67"/>
      <c r="E17" s="67"/>
      <c r="F17" s="67"/>
      <c r="G17" s="67"/>
    </row>
    <row r="18" spans="2:10" x14ac:dyDescent="0.3">
      <c r="B18" s="67" t="s">
        <v>25</v>
      </c>
      <c r="C18" s="67"/>
      <c r="D18" s="45" t="s">
        <v>15</v>
      </c>
      <c r="E18" s="45" t="s">
        <v>16</v>
      </c>
      <c r="F18" s="45" t="s">
        <v>17</v>
      </c>
      <c r="G18" s="45" t="s">
        <v>18</v>
      </c>
    </row>
    <row r="19" spans="2:10" x14ac:dyDescent="0.3">
      <c r="B19" s="67" t="s">
        <v>3</v>
      </c>
      <c r="C19" s="67"/>
      <c r="D19" s="46">
        <v>6</v>
      </c>
      <c r="E19" s="46">
        <v>5</v>
      </c>
      <c r="F19" s="46">
        <v>7</v>
      </c>
      <c r="G19" s="46">
        <v>8</v>
      </c>
    </row>
    <row r="20" spans="2:10" x14ac:dyDescent="0.3">
      <c r="B20" s="67" t="s">
        <v>4</v>
      </c>
      <c r="C20" s="67"/>
      <c r="D20" s="46">
        <v>9</v>
      </c>
      <c r="E20" s="46">
        <v>6</v>
      </c>
      <c r="F20" s="46">
        <v>8</v>
      </c>
      <c r="G20" s="46">
        <v>5</v>
      </c>
    </row>
    <row r="21" spans="2:10" x14ac:dyDescent="0.3">
      <c r="B21" s="67" t="s">
        <v>5</v>
      </c>
      <c r="C21" s="67"/>
      <c r="D21" s="46">
        <f>AVERAGE(S13:S14)</f>
        <v>5</v>
      </c>
      <c r="E21" s="46">
        <f>AVERAGE(T13:T14)</f>
        <v>6</v>
      </c>
      <c r="F21" s="46">
        <f>AVERAGE(U13:U14)</f>
        <v>5.5</v>
      </c>
      <c r="G21" s="46">
        <f>AVERAGE(V13:V14)</f>
        <v>5.5</v>
      </c>
    </row>
    <row r="22" spans="2:10" x14ac:dyDescent="0.3">
      <c r="B22" s="67" t="s">
        <v>6</v>
      </c>
      <c r="C22" s="67"/>
      <c r="D22" s="46">
        <f>AVERAGE(S15:S16)</f>
        <v>6</v>
      </c>
      <c r="E22" s="46">
        <f>AVERAGE(T15:T16)</f>
        <v>6</v>
      </c>
      <c r="F22" s="46">
        <f>AVERAGE(U15:U16)</f>
        <v>4</v>
      </c>
      <c r="G22" s="46">
        <f>AVERAGE(V15:V16)</f>
        <v>7</v>
      </c>
    </row>
    <row r="24" spans="2:10" x14ac:dyDescent="0.3">
      <c r="B24" s="65" t="s">
        <v>30</v>
      </c>
      <c r="C24" s="65"/>
      <c r="D24" s="65"/>
      <c r="E24" s="65"/>
      <c r="F24" s="65"/>
      <c r="G24" s="65"/>
      <c r="I24" s="65" t="s">
        <v>13</v>
      </c>
      <c r="J24" s="65"/>
    </row>
    <row r="25" spans="2:10" x14ac:dyDescent="0.3">
      <c r="B25" s="65" t="s">
        <v>25</v>
      </c>
      <c r="C25" s="65"/>
      <c r="D25" s="48" t="s">
        <v>15</v>
      </c>
      <c r="E25" s="48" t="s">
        <v>16</v>
      </c>
      <c r="F25" s="48" t="s">
        <v>17</v>
      </c>
      <c r="G25" s="48" t="s">
        <v>18</v>
      </c>
      <c r="I25" s="48" t="s">
        <v>15</v>
      </c>
      <c r="J25" s="46">
        <v>0.3</v>
      </c>
    </row>
    <row r="26" spans="2:10" x14ac:dyDescent="0.3">
      <c r="B26" s="66" t="s">
        <v>3</v>
      </c>
      <c r="C26" s="66"/>
      <c r="D26" s="46">
        <f>($N$11-D19)/($N$11-$O$11)</f>
        <v>0.75</v>
      </c>
      <c r="E26" s="46">
        <f>($N$12-E19)/($N$12-$O$12)</f>
        <v>1</v>
      </c>
      <c r="F26" s="46">
        <f>($N$13-F19)/($N$13-$O$13)</f>
        <v>0.25</v>
      </c>
      <c r="G26" s="46">
        <f>($N$14-G19)/($N$14-$O$14)</f>
        <v>0</v>
      </c>
      <c r="I26" s="48" t="s">
        <v>16</v>
      </c>
      <c r="J26" s="46">
        <v>0.25</v>
      </c>
    </row>
    <row r="27" spans="2:10" x14ac:dyDescent="0.3">
      <c r="B27" s="66" t="s">
        <v>4</v>
      </c>
      <c r="C27" s="66"/>
      <c r="D27" s="46">
        <f>($N$11-D20)/($N$11-$O$11)</f>
        <v>0</v>
      </c>
      <c r="E27" s="46">
        <f>($N$12-E20)/($N$12-$O$12)</f>
        <v>0</v>
      </c>
      <c r="F27" s="46">
        <f>($N$13-F20)/($N$13-$O$13)</f>
        <v>0</v>
      </c>
      <c r="G27" s="46">
        <f>($N$14-G20)/($N$14-$O$14)</f>
        <v>1</v>
      </c>
      <c r="I27" s="48" t="s">
        <v>17</v>
      </c>
      <c r="J27" s="46">
        <v>0.28000000000000003</v>
      </c>
    </row>
    <row r="28" spans="2:10" x14ac:dyDescent="0.3">
      <c r="B28" s="66" t="s">
        <v>5</v>
      </c>
      <c r="C28" s="66"/>
      <c r="D28" s="46">
        <f>($N$11-D21)/($N$11-$O$11)</f>
        <v>1</v>
      </c>
      <c r="E28" s="46">
        <f>($N$12-E21)/($N$12-$O$12)</f>
        <v>0</v>
      </c>
      <c r="F28" s="46">
        <f>($N$13-F21)/($N$13-$O$13)</f>
        <v>0.625</v>
      </c>
      <c r="G28" s="46">
        <f>($N$14-G21)/($N$14-$O$14)</f>
        <v>0.83333333333333337</v>
      </c>
      <c r="I28" s="48" t="s">
        <v>18</v>
      </c>
      <c r="J28" s="46">
        <v>0.17</v>
      </c>
    </row>
    <row r="29" spans="2:10" x14ac:dyDescent="0.3">
      <c r="B29" s="66" t="s">
        <v>6</v>
      </c>
      <c r="C29" s="66"/>
      <c r="D29" s="46">
        <f>($N$11-D22)/($N$11-$O$11)</f>
        <v>0.75</v>
      </c>
      <c r="E29" s="46">
        <f>($N$12-E22)/($N$12-$O$12)</f>
        <v>0</v>
      </c>
      <c r="F29" s="46">
        <f>($N$13-F22)/($N$13-$O$13)</f>
        <v>1</v>
      </c>
      <c r="G29" s="46">
        <f>($N$14-G22)/($N$14-$O$14)</f>
        <v>0.33333333333333331</v>
      </c>
    </row>
    <row r="31" spans="2:10" x14ac:dyDescent="0.3">
      <c r="B31" s="64" t="s">
        <v>31</v>
      </c>
      <c r="C31" s="64"/>
      <c r="D31" s="64"/>
      <c r="E31" s="64"/>
      <c r="F31" s="64"/>
      <c r="G31" s="64"/>
    </row>
    <row r="32" spans="2:10" x14ac:dyDescent="0.3">
      <c r="B32" s="64" t="s">
        <v>25</v>
      </c>
      <c r="C32" s="64"/>
      <c r="D32" s="47" t="s">
        <v>15</v>
      </c>
      <c r="E32" s="47" t="s">
        <v>16</v>
      </c>
      <c r="F32" s="47" t="s">
        <v>17</v>
      </c>
      <c r="G32" s="47" t="s">
        <v>18</v>
      </c>
    </row>
    <row r="33" spans="2:10" x14ac:dyDescent="0.3">
      <c r="B33" s="64" t="s">
        <v>3</v>
      </c>
      <c r="C33" s="64"/>
      <c r="D33" s="46">
        <f>$D26*$J$25</f>
        <v>0.22499999999999998</v>
      </c>
      <c r="E33" s="46">
        <f>$E26*$J$26</f>
        <v>0.25</v>
      </c>
      <c r="F33" s="46">
        <f>$F26*$J$27</f>
        <v>7.0000000000000007E-2</v>
      </c>
      <c r="G33" s="46">
        <f>$G26*$J$28</f>
        <v>0</v>
      </c>
    </row>
    <row r="34" spans="2:10" x14ac:dyDescent="0.3">
      <c r="B34" s="64" t="s">
        <v>4</v>
      </c>
      <c r="C34" s="64"/>
      <c r="D34" s="46">
        <f t="shared" ref="D34:D36" si="0">$D27*$J$25</f>
        <v>0</v>
      </c>
      <c r="E34" s="46">
        <f t="shared" ref="E34:E36" si="1">$E27*$J$26</f>
        <v>0</v>
      </c>
      <c r="F34" s="46">
        <f t="shared" ref="F34:F36" si="2">$F27*$J$27</f>
        <v>0</v>
      </c>
      <c r="G34" s="46">
        <f t="shared" ref="G34:G36" si="3">$G27*$J$28</f>
        <v>0.17</v>
      </c>
    </row>
    <row r="35" spans="2:10" x14ac:dyDescent="0.3">
      <c r="B35" s="64" t="s">
        <v>5</v>
      </c>
      <c r="C35" s="64"/>
      <c r="D35" s="46">
        <f t="shared" si="0"/>
        <v>0.3</v>
      </c>
      <c r="E35" s="46">
        <f t="shared" si="1"/>
        <v>0</v>
      </c>
      <c r="F35" s="46">
        <f t="shared" si="2"/>
        <v>0.17500000000000002</v>
      </c>
      <c r="G35" s="46">
        <f t="shared" si="3"/>
        <v>0.14166666666666669</v>
      </c>
    </row>
    <row r="36" spans="2:10" x14ac:dyDescent="0.3">
      <c r="B36" s="64" t="s">
        <v>6</v>
      </c>
      <c r="C36" s="64"/>
      <c r="D36" s="46">
        <f t="shared" si="0"/>
        <v>0.22499999999999998</v>
      </c>
      <c r="E36" s="46">
        <f t="shared" si="1"/>
        <v>0</v>
      </c>
      <c r="F36" s="46">
        <f t="shared" si="2"/>
        <v>0.28000000000000003</v>
      </c>
      <c r="G36" s="46">
        <f t="shared" si="3"/>
        <v>5.6666666666666671E-2</v>
      </c>
    </row>
    <row r="38" spans="2:10" x14ac:dyDescent="0.3">
      <c r="B38" s="63" t="s">
        <v>32</v>
      </c>
      <c r="C38" s="63"/>
      <c r="D38" s="63"/>
      <c r="E38" s="63"/>
      <c r="G38" s="63" t="s">
        <v>33</v>
      </c>
      <c r="H38" s="63"/>
      <c r="I38" s="63"/>
      <c r="J38" s="63"/>
    </row>
    <row r="39" spans="2:10" x14ac:dyDescent="0.3">
      <c r="B39" s="63" t="s">
        <v>25</v>
      </c>
      <c r="C39" s="63"/>
      <c r="D39" s="63" t="s">
        <v>34</v>
      </c>
      <c r="E39" s="63"/>
      <c r="G39" s="63" t="s">
        <v>25</v>
      </c>
      <c r="H39" s="63"/>
      <c r="I39" s="63" t="s">
        <v>34</v>
      </c>
      <c r="J39" s="63"/>
    </row>
    <row r="40" spans="2:10" x14ac:dyDescent="0.3">
      <c r="B40" s="63" t="s">
        <v>3</v>
      </c>
      <c r="C40" s="63"/>
      <c r="D40" s="60">
        <f>SUM($D33:$G33)</f>
        <v>0.54499999999999993</v>
      </c>
      <c r="E40" s="60"/>
      <c r="G40" s="63" t="s">
        <v>3</v>
      </c>
      <c r="H40" s="63"/>
      <c r="I40" s="60">
        <f>MAX($D33:$G33)</f>
        <v>0.25</v>
      </c>
      <c r="J40" s="60"/>
    </row>
    <row r="41" spans="2:10" x14ac:dyDescent="0.3">
      <c r="B41" s="63" t="s">
        <v>4</v>
      </c>
      <c r="C41" s="63"/>
      <c r="D41" s="60">
        <f t="shared" ref="D41:D43" si="4">SUM($D34:$G34)</f>
        <v>0.17</v>
      </c>
      <c r="E41" s="60"/>
      <c r="G41" s="63" t="s">
        <v>4</v>
      </c>
      <c r="H41" s="63"/>
      <c r="I41" s="60">
        <f t="shared" ref="I41:I43" si="5">MAX($D34:$G34)</f>
        <v>0.17</v>
      </c>
      <c r="J41" s="60"/>
    </row>
    <row r="42" spans="2:10" x14ac:dyDescent="0.3">
      <c r="B42" s="63" t="s">
        <v>5</v>
      </c>
      <c r="C42" s="63"/>
      <c r="D42" s="60">
        <f t="shared" si="4"/>
        <v>0.6166666666666667</v>
      </c>
      <c r="E42" s="60"/>
      <c r="G42" s="63" t="s">
        <v>5</v>
      </c>
      <c r="H42" s="63"/>
      <c r="I42" s="60">
        <f t="shared" si="5"/>
        <v>0.3</v>
      </c>
      <c r="J42" s="60"/>
    </row>
    <row r="43" spans="2:10" x14ac:dyDescent="0.3">
      <c r="B43" s="63" t="s">
        <v>6</v>
      </c>
      <c r="C43" s="63"/>
      <c r="D43" s="60">
        <f t="shared" si="4"/>
        <v>0.56166666666666665</v>
      </c>
      <c r="E43" s="60"/>
      <c r="G43" s="63" t="s">
        <v>6</v>
      </c>
      <c r="H43" s="63"/>
      <c r="I43" s="60">
        <f t="shared" si="5"/>
        <v>0.28000000000000003</v>
      </c>
      <c r="J43" s="60"/>
    </row>
    <row r="44" spans="2:10" x14ac:dyDescent="0.3">
      <c r="B44" s="62" t="s">
        <v>35</v>
      </c>
      <c r="C44" s="62"/>
      <c r="D44" s="60">
        <f>MAX(D40:E43)</f>
        <v>0.6166666666666667</v>
      </c>
      <c r="E44" s="60"/>
      <c r="G44" s="62" t="s">
        <v>37</v>
      </c>
      <c r="H44" s="62"/>
      <c r="I44" s="60">
        <f>MAX(I40:J43)</f>
        <v>0.3</v>
      </c>
      <c r="J44" s="60"/>
    </row>
    <row r="45" spans="2:10" x14ac:dyDescent="0.3">
      <c r="B45" s="62" t="s">
        <v>36</v>
      </c>
      <c r="C45" s="62"/>
      <c r="D45" s="60">
        <f>MIN(D40:E43)</f>
        <v>0.17</v>
      </c>
      <c r="E45" s="60"/>
      <c r="G45" s="62" t="s">
        <v>38</v>
      </c>
      <c r="H45" s="62"/>
      <c r="I45" s="60">
        <f>MIN(I40:J43)</f>
        <v>0.17</v>
      </c>
      <c r="J45" s="60"/>
    </row>
    <row r="47" spans="2:10" x14ac:dyDescent="0.3">
      <c r="B47" s="61" t="s">
        <v>39</v>
      </c>
      <c r="C47" s="61"/>
      <c r="D47" s="60">
        <v>0.5</v>
      </c>
      <c r="E47" s="60"/>
    </row>
    <row r="49" spans="2:6" x14ac:dyDescent="0.3">
      <c r="B49" s="59" t="s">
        <v>40</v>
      </c>
      <c r="C49" s="59"/>
      <c r="D49" s="59"/>
      <c r="E49" s="59"/>
      <c r="F49" s="59"/>
    </row>
    <row r="50" spans="2:6" x14ac:dyDescent="0.3">
      <c r="B50" s="59" t="s">
        <v>25</v>
      </c>
      <c r="C50" s="59"/>
      <c r="D50" s="59" t="s">
        <v>34</v>
      </c>
      <c r="E50" s="59"/>
      <c r="F50" s="49" t="s">
        <v>41</v>
      </c>
    </row>
    <row r="51" spans="2:6" x14ac:dyDescent="0.3">
      <c r="B51" s="59" t="s">
        <v>3</v>
      </c>
      <c r="C51" s="59"/>
      <c r="D51" s="60">
        <f>($D$47*(($D40-$D$45)/($D$44-$D$45))) + ((1-$D$47)*(($I40-$I$45)/($I$44-$I$45)))</f>
        <v>0.72746842709529269</v>
      </c>
      <c r="E51" s="60"/>
      <c r="F51" s="46">
        <v>2</v>
      </c>
    </row>
    <row r="52" spans="2:6" x14ac:dyDescent="0.3">
      <c r="B52" s="59" t="s">
        <v>4</v>
      </c>
      <c r="C52" s="59"/>
      <c r="D52" s="60">
        <f t="shared" ref="D52:D54" si="6">($D$47*(($D41-$D$45)/($D$44-$D$45))) + ((1-$D$47)*(($I41-$I$45)/($I$44-$I$45)))</f>
        <v>0</v>
      </c>
      <c r="E52" s="60"/>
      <c r="F52" s="46">
        <v>1</v>
      </c>
    </row>
    <row r="53" spans="2:6" x14ac:dyDescent="0.3">
      <c r="B53" s="59" t="s">
        <v>5</v>
      </c>
      <c r="C53" s="59"/>
      <c r="D53" s="60">
        <f t="shared" si="6"/>
        <v>1</v>
      </c>
      <c r="E53" s="60"/>
      <c r="F53" s="46">
        <v>4</v>
      </c>
    </row>
    <row r="54" spans="2:6" x14ac:dyDescent="0.3">
      <c r="B54" s="59" t="s">
        <v>6</v>
      </c>
      <c r="C54" s="59"/>
      <c r="D54" s="60">
        <f t="shared" si="6"/>
        <v>0.86150975889781867</v>
      </c>
      <c r="E54" s="60"/>
      <c r="F54" s="46">
        <v>3</v>
      </c>
    </row>
  </sheetData>
  <mergeCells count="89">
    <mergeCell ref="Q15:R15"/>
    <mergeCell ref="Q16:R16"/>
    <mergeCell ref="Q9:V9"/>
    <mergeCell ref="Q10:R10"/>
    <mergeCell ref="Q11:R11"/>
    <mergeCell ref="Q12:R12"/>
    <mergeCell ref="Q13:R13"/>
    <mergeCell ref="Q14:R14"/>
    <mergeCell ref="B52:C52"/>
    <mergeCell ref="D52:E52"/>
    <mergeCell ref="B53:C53"/>
    <mergeCell ref="D53:E53"/>
    <mergeCell ref="B54:C54"/>
    <mergeCell ref="D54:E54"/>
    <mergeCell ref="B51:C51"/>
    <mergeCell ref="D51:E51"/>
    <mergeCell ref="B44:C44"/>
    <mergeCell ref="D44:E44"/>
    <mergeCell ref="G44:H44"/>
    <mergeCell ref="B47:C47"/>
    <mergeCell ref="D47:E47"/>
    <mergeCell ref="B49:F49"/>
    <mergeCell ref="B50:C50"/>
    <mergeCell ref="D50:E50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6:C36"/>
    <mergeCell ref="B38:E38"/>
    <mergeCell ref="G38:J38"/>
    <mergeCell ref="B39:C39"/>
    <mergeCell ref="D39:E39"/>
    <mergeCell ref="G39:H39"/>
    <mergeCell ref="I39:J39"/>
    <mergeCell ref="B35:C35"/>
    <mergeCell ref="B24:G24"/>
    <mergeCell ref="I24:J24"/>
    <mergeCell ref="B25:C25"/>
    <mergeCell ref="B26:C26"/>
    <mergeCell ref="B27:C27"/>
    <mergeCell ref="B28:C28"/>
    <mergeCell ref="B29:C29"/>
    <mergeCell ref="B31:G31"/>
    <mergeCell ref="B32:C32"/>
    <mergeCell ref="B33:C33"/>
    <mergeCell ref="B34:C34"/>
    <mergeCell ref="B20:C20"/>
    <mergeCell ref="J12:M12"/>
    <mergeCell ref="B21:C21"/>
    <mergeCell ref="J13:M13"/>
    <mergeCell ref="B22:C22"/>
    <mergeCell ref="J14:M14"/>
    <mergeCell ref="B16:G16"/>
    <mergeCell ref="B17:G17"/>
    <mergeCell ref="I9:O9"/>
    <mergeCell ref="B18:C18"/>
    <mergeCell ref="J10:M10"/>
    <mergeCell ref="B19:C19"/>
    <mergeCell ref="J11:M11"/>
    <mergeCell ref="B9:G9"/>
    <mergeCell ref="C10:E10"/>
    <mergeCell ref="C11:E11"/>
    <mergeCell ref="C12:E12"/>
    <mergeCell ref="C13:E13"/>
    <mergeCell ref="C14:E14"/>
    <mergeCell ref="C7:U7"/>
    <mergeCell ref="B2:U2"/>
    <mergeCell ref="C3:U3"/>
    <mergeCell ref="C4:U4"/>
    <mergeCell ref="C5:U5"/>
    <mergeCell ref="C6:U6"/>
  </mergeCells>
  <pageMargins left="0.7" right="0.7" top="0.75" bottom="0.75" header="0.3" footer="0.3"/>
  <pageSetup orientation="portrait" r:id="rId1"/>
  <ignoredErrors>
    <ignoredError sqref="D21:D22 E21:G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0CE9-ABDC-423B-98B0-7B6DC7A97F3B}">
  <dimension ref="B2:U56"/>
  <sheetViews>
    <sheetView topLeftCell="A28" workbookViewId="0">
      <selection activeCell="G48" sqref="G48"/>
    </sheetView>
  </sheetViews>
  <sheetFormatPr defaultRowHeight="15.6" x14ac:dyDescent="0.3"/>
  <cols>
    <col min="1" max="8" width="8.88671875" style="1"/>
    <col min="9" max="9" width="7.77734375" style="1" customWidth="1"/>
    <col min="10" max="16384" width="8.88671875" style="1"/>
  </cols>
  <sheetData>
    <row r="2" spans="2:21" x14ac:dyDescent="0.3">
      <c r="B2" s="71" t="s">
        <v>52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2:21" x14ac:dyDescent="0.3">
      <c r="B3" s="15" t="s">
        <v>1</v>
      </c>
      <c r="C3" s="71" t="s">
        <v>2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2:21" x14ac:dyDescent="0.3">
      <c r="B4" s="15" t="s">
        <v>3</v>
      </c>
      <c r="C4" s="72" t="s">
        <v>53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</row>
    <row r="5" spans="2:21" x14ac:dyDescent="0.3">
      <c r="B5" s="15" t="s">
        <v>4</v>
      </c>
      <c r="C5" s="72" t="s">
        <v>54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</row>
    <row r="6" spans="2:21" x14ac:dyDescent="0.3">
      <c r="B6" s="15" t="s">
        <v>5</v>
      </c>
      <c r="C6" s="72" t="s">
        <v>55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</row>
    <row r="7" spans="2:21" x14ac:dyDescent="0.3">
      <c r="B7" s="15" t="s">
        <v>6</v>
      </c>
      <c r="C7" s="72" t="s">
        <v>56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</row>
    <row r="9" spans="2:21" x14ac:dyDescent="0.3">
      <c r="B9" s="71" t="s">
        <v>11</v>
      </c>
      <c r="C9" s="71"/>
      <c r="D9" s="71"/>
      <c r="E9" s="71"/>
      <c r="F9" s="71"/>
      <c r="G9" s="71"/>
    </row>
    <row r="10" spans="2:21" x14ac:dyDescent="0.3">
      <c r="B10" s="15" t="s">
        <v>1</v>
      </c>
      <c r="C10" s="71" t="s">
        <v>12</v>
      </c>
      <c r="D10" s="71"/>
      <c r="E10" s="71"/>
      <c r="F10" s="15" t="s">
        <v>13</v>
      </c>
      <c r="G10" s="15" t="s">
        <v>14</v>
      </c>
    </row>
    <row r="11" spans="2:21" x14ac:dyDescent="0.3">
      <c r="B11" s="15" t="s">
        <v>15</v>
      </c>
      <c r="C11" s="68" t="s">
        <v>57</v>
      </c>
      <c r="D11" s="69"/>
      <c r="E11" s="70"/>
      <c r="F11" s="17">
        <v>0.35</v>
      </c>
      <c r="G11" s="17" t="s">
        <v>23</v>
      </c>
    </row>
    <row r="12" spans="2:21" x14ac:dyDescent="0.3">
      <c r="B12" s="15" t="s">
        <v>16</v>
      </c>
      <c r="C12" s="68" t="s">
        <v>58</v>
      </c>
      <c r="D12" s="69"/>
      <c r="E12" s="70"/>
      <c r="F12" s="17">
        <v>0.25</v>
      </c>
      <c r="G12" s="17" t="s">
        <v>23</v>
      </c>
    </row>
    <row r="13" spans="2:21" x14ac:dyDescent="0.3">
      <c r="B13" s="15" t="s">
        <v>17</v>
      </c>
      <c r="C13" s="68" t="s">
        <v>59</v>
      </c>
      <c r="D13" s="69"/>
      <c r="E13" s="70"/>
      <c r="F13" s="17">
        <v>0.1</v>
      </c>
      <c r="G13" s="17" t="s">
        <v>23</v>
      </c>
    </row>
    <row r="14" spans="2:21" x14ac:dyDescent="0.3">
      <c r="B14" s="15" t="s">
        <v>18</v>
      </c>
      <c r="C14" s="68" t="s">
        <v>45</v>
      </c>
      <c r="D14" s="69"/>
      <c r="E14" s="70"/>
      <c r="F14" s="17">
        <v>0.15</v>
      </c>
      <c r="G14" s="17" t="s">
        <v>23</v>
      </c>
    </row>
    <row r="15" spans="2:21" x14ac:dyDescent="0.3">
      <c r="B15" s="15" t="s">
        <v>60</v>
      </c>
      <c r="C15" s="68" t="s">
        <v>61</v>
      </c>
      <c r="D15" s="69"/>
      <c r="E15" s="70"/>
      <c r="F15" s="17">
        <v>0.15</v>
      </c>
      <c r="G15" s="17" t="s">
        <v>23</v>
      </c>
    </row>
    <row r="17" spans="2:16" x14ac:dyDescent="0.3">
      <c r="B17" s="60" t="s">
        <v>24</v>
      </c>
      <c r="C17" s="60"/>
      <c r="D17" s="60"/>
      <c r="E17" s="60"/>
      <c r="F17" s="60"/>
      <c r="G17" s="60"/>
      <c r="H17" s="60"/>
    </row>
    <row r="18" spans="2:16" x14ac:dyDescent="0.3">
      <c r="B18" s="67" t="s">
        <v>26</v>
      </c>
      <c r="C18" s="67"/>
      <c r="D18" s="67"/>
      <c r="E18" s="67"/>
      <c r="F18" s="67"/>
      <c r="G18" s="67"/>
      <c r="H18" s="67"/>
      <c r="J18" s="81" t="s">
        <v>27</v>
      </c>
      <c r="K18" s="82"/>
      <c r="L18" s="82"/>
      <c r="M18" s="82"/>
      <c r="N18" s="82"/>
      <c r="O18" s="82"/>
      <c r="P18" s="83"/>
    </row>
    <row r="19" spans="2:16" x14ac:dyDescent="0.3">
      <c r="B19" s="67" t="s">
        <v>25</v>
      </c>
      <c r="C19" s="67"/>
      <c r="D19" s="16" t="s">
        <v>15</v>
      </c>
      <c r="E19" s="16" t="s">
        <v>16</v>
      </c>
      <c r="F19" s="16" t="s">
        <v>17</v>
      </c>
      <c r="G19" s="16" t="s">
        <v>18</v>
      </c>
      <c r="H19" s="16" t="s">
        <v>60</v>
      </c>
      <c r="J19" s="16" t="s">
        <v>1</v>
      </c>
      <c r="K19" s="81" t="s">
        <v>12</v>
      </c>
      <c r="L19" s="82"/>
      <c r="M19" s="82"/>
      <c r="N19" s="83"/>
      <c r="O19" s="16" t="s">
        <v>28</v>
      </c>
      <c r="P19" s="16" t="s">
        <v>29</v>
      </c>
    </row>
    <row r="20" spans="2:16" x14ac:dyDescent="0.3">
      <c r="B20" s="84" t="s">
        <v>3</v>
      </c>
      <c r="C20" s="84"/>
      <c r="D20" s="31">
        <v>0.74</v>
      </c>
      <c r="E20" s="31">
        <v>0.7</v>
      </c>
      <c r="F20" s="31">
        <v>0.7</v>
      </c>
      <c r="G20" s="31">
        <v>0.6</v>
      </c>
      <c r="H20" s="17">
        <v>0.73</v>
      </c>
      <c r="J20" s="16" t="s">
        <v>15</v>
      </c>
      <c r="K20" s="73" t="s">
        <v>57</v>
      </c>
      <c r="L20" s="75"/>
      <c r="M20" s="75"/>
      <c r="N20" s="74"/>
      <c r="O20" s="17">
        <f>MAX(D20:D23)</f>
        <v>0.75</v>
      </c>
      <c r="P20" s="17">
        <f>MIN(D20:D23)</f>
        <v>0.63</v>
      </c>
    </row>
    <row r="21" spans="2:16" x14ac:dyDescent="0.3">
      <c r="B21" s="67" t="s">
        <v>4</v>
      </c>
      <c r="C21" s="67"/>
      <c r="D21" s="17">
        <v>0.72</v>
      </c>
      <c r="E21" s="17">
        <v>0.56000000000000005</v>
      </c>
      <c r="F21" s="17">
        <v>0.59</v>
      </c>
      <c r="G21" s="17">
        <v>0.53</v>
      </c>
      <c r="H21" s="17">
        <v>0.69</v>
      </c>
      <c r="J21" s="16" t="s">
        <v>16</v>
      </c>
      <c r="K21" s="73" t="s">
        <v>58</v>
      </c>
      <c r="L21" s="75"/>
      <c r="M21" s="75"/>
      <c r="N21" s="74"/>
      <c r="O21" s="17">
        <f>MAX(E20:E23)</f>
        <v>0.75</v>
      </c>
      <c r="P21" s="17">
        <f>MIN(E20:E23)</f>
        <v>0.56000000000000005</v>
      </c>
    </row>
    <row r="22" spans="2:16" x14ac:dyDescent="0.3">
      <c r="B22" s="67" t="s">
        <v>5</v>
      </c>
      <c r="C22" s="67"/>
      <c r="D22" s="17">
        <v>0.75</v>
      </c>
      <c r="E22" s="17">
        <v>0.75</v>
      </c>
      <c r="F22" s="17">
        <v>0.62</v>
      </c>
      <c r="G22" s="17">
        <v>0.62</v>
      </c>
      <c r="H22" s="17">
        <v>0.75</v>
      </c>
      <c r="J22" s="16" t="s">
        <v>17</v>
      </c>
      <c r="K22" s="73" t="s">
        <v>59</v>
      </c>
      <c r="L22" s="75"/>
      <c r="M22" s="75"/>
      <c r="N22" s="74"/>
      <c r="O22" s="17">
        <f>MAX(F20:F23)</f>
        <v>0.7</v>
      </c>
      <c r="P22" s="17">
        <f>MIN(F20:F23)</f>
        <v>0.54</v>
      </c>
    </row>
    <row r="23" spans="2:16" x14ac:dyDescent="0.3">
      <c r="B23" s="67" t="s">
        <v>6</v>
      </c>
      <c r="C23" s="67"/>
      <c r="D23" s="17">
        <v>0.63</v>
      </c>
      <c r="E23" s="17">
        <v>0.57999999999999996</v>
      </c>
      <c r="F23" s="17">
        <v>0.54</v>
      </c>
      <c r="G23" s="17">
        <v>0.75</v>
      </c>
      <c r="H23" s="17">
        <v>0.51</v>
      </c>
      <c r="J23" s="16" t="s">
        <v>18</v>
      </c>
      <c r="K23" s="73" t="s">
        <v>45</v>
      </c>
      <c r="L23" s="75"/>
      <c r="M23" s="75"/>
      <c r="N23" s="74"/>
      <c r="O23" s="17">
        <f>MAX(G20:G23)</f>
        <v>0.75</v>
      </c>
      <c r="P23" s="17">
        <f>MIN(G20:G23)</f>
        <v>0.53</v>
      </c>
    </row>
    <row r="24" spans="2:16" x14ac:dyDescent="0.3">
      <c r="B24"/>
      <c r="C24"/>
      <c r="D24" s="27"/>
      <c r="E24" s="27"/>
      <c r="F24" s="27"/>
      <c r="G24" s="27"/>
      <c r="J24" s="16" t="s">
        <v>60</v>
      </c>
      <c r="K24" s="73" t="s">
        <v>61</v>
      </c>
      <c r="L24" s="75"/>
      <c r="M24" s="75"/>
      <c r="N24" s="74"/>
      <c r="O24" s="17">
        <f>MAX(H20:H23)</f>
        <v>0.75</v>
      </c>
      <c r="P24" s="17">
        <f>MIN(H20:H23)</f>
        <v>0.51</v>
      </c>
    </row>
    <row r="26" spans="2:16" x14ac:dyDescent="0.3">
      <c r="B26" s="65" t="s">
        <v>30</v>
      </c>
      <c r="C26" s="65"/>
      <c r="D26" s="65"/>
      <c r="E26" s="65"/>
      <c r="F26" s="65"/>
      <c r="G26" s="65"/>
      <c r="H26" s="65"/>
      <c r="K26" s="65" t="s">
        <v>13</v>
      </c>
      <c r="L26" s="65"/>
    </row>
    <row r="27" spans="2:16" x14ac:dyDescent="0.3">
      <c r="B27" s="79" t="s">
        <v>25</v>
      </c>
      <c r="C27" s="79"/>
      <c r="D27" s="32" t="s">
        <v>15</v>
      </c>
      <c r="E27" s="32" t="s">
        <v>16</v>
      </c>
      <c r="F27" s="32" t="s">
        <v>17</v>
      </c>
      <c r="G27" s="32" t="s">
        <v>18</v>
      </c>
      <c r="H27" s="19" t="s">
        <v>60</v>
      </c>
      <c r="K27" s="19" t="s">
        <v>15</v>
      </c>
      <c r="L27" s="17">
        <f>F11</f>
        <v>0.35</v>
      </c>
    </row>
    <row r="28" spans="2:16" x14ac:dyDescent="0.3">
      <c r="B28" s="66" t="s">
        <v>3</v>
      </c>
      <c r="C28" s="66"/>
      <c r="D28" s="17">
        <f>($O$20-D20)/($O$20-$P$20)</f>
        <v>8.3333333333333412E-2</v>
      </c>
      <c r="E28" s="17">
        <f>($O$21-E20)/($O$21-$P$21)</f>
        <v>0.26315789473684242</v>
      </c>
      <c r="F28" s="17">
        <f>($O$22-F20)/($O$22-$P$22)</f>
        <v>0</v>
      </c>
      <c r="G28" s="17">
        <f>($O$23-G20)/($O$23-$P$23)</f>
        <v>0.68181818181818199</v>
      </c>
      <c r="H28" s="17">
        <f>($O$24-H20)/($O$24-$P$24)</f>
        <v>8.3333333333333412E-2</v>
      </c>
      <c r="K28" s="19" t="s">
        <v>16</v>
      </c>
      <c r="L28" s="17">
        <f>F12</f>
        <v>0.25</v>
      </c>
    </row>
    <row r="29" spans="2:16" x14ac:dyDescent="0.3">
      <c r="B29" s="66" t="s">
        <v>4</v>
      </c>
      <c r="C29" s="66"/>
      <c r="D29" s="17">
        <f>($O$20-D21)/($O$20-$P$20)</f>
        <v>0.25000000000000022</v>
      </c>
      <c r="E29" s="17">
        <f>($O$21-E21)/($O$21-$P$21)</f>
        <v>1</v>
      </c>
      <c r="F29" s="17">
        <f>($O$22-F21)/($O$22-$P$22)</f>
        <v>0.68750000000000022</v>
      </c>
      <c r="G29" s="17">
        <f>($O$23-G21)/($O$23-$P$23)</f>
        <v>1</v>
      </c>
      <c r="H29" s="17">
        <f t="shared" ref="H29:H31" si="0">($O$24-H21)/($O$24-$P$24)</f>
        <v>0.25000000000000022</v>
      </c>
      <c r="K29" s="19" t="s">
        <v>17</v>
      </c>
      <c r="L29" s="17">
        <f>F13</f>
        <v>0.1</v>
      </c>
    </row>
    <row r="30" spans="2:16" x14ac:dyDescent="0.3">
      <c r="B30" s="66" t="s">
        <v>5</v>
      </c>
      <c r="C30" s="66"/>
      <c r="D30" s="17">
        <f>($O$20-D22)/($O$20-$P$20)</f>
        <v>0</v>
      </c>
      <c r="E30" s="17">
        <f>($O$21-E22)/($O$21-$P$21)</f>
        <v>0</v>
      </c>
      <c r="F30" s="17">
        <f>($O$22-F22)/($O$22-$P$22)</f>
        <v>0.5</v>
      </c>
      <c r="G30" s="17">
        <f>($O$23-G22)/($O$23-$P$23)</f>
        <v>0.59090909090909105</v>
      </c>
      <c r="H30" s="17">
        <f t="shared" si="0"/>
        <v>0</v>
      </c>
      <c r="K30" s="19" t="s">
        <v>18</v>
      </c>
      <c r="L30" s="17">
        <f>F14</f>
        <v>0.15</v>
      </c>
    </row>
    <row r="31" spans="2:16" x14ac:dyDescent="0.3">
      <c r="B31" s="66" t="s">
        <v>6</v>
      </c>
      <c r="C31" s="66"/>
      <c r="D31" s="17">
        <f>($O$20-D23)/($O$20-$P$20)</f>
        <v>1</v>
      </c>
      <c r="E31" s="17">
        <f>($O$21-E23)/($O$21-$P$21)</f>
        <v>0.89473684210526361</v>
      </c>
      <c r="F31" s="17">
        <f>($O$22-F23)/($O$22-$P$22)</f>
        <v>1</v>
      </c>
      <c r="G31" s="17">
        <f>($O$23-G23)/($O$23-$P$23)</f>
        <v>0</v>
      </c>
      <c r="H31" s="17">
        <f t="shared" si="0"/>
        <v>1</v>
      </c>
      <c r="K31" s="19" t="s">
        <v>60</v>
      </c>
      <c r="L31" s="17">
        <f>F15</f>
        <v>0.15</v>
      </c>
    </row>
    <row r="33" spans="2:10" x14ac:dyDescent="0.3">
      <c r="B33" s="64" t="s">
        <v>31</v>
      </c>
      <c r="C33" s="64"/>
      <c r="D33" s="64"/>
      <c r="E33" s="64"/>
      <c r="F33" s="64"/>
      <c r="G33" s="64"/>
      <c r="H33" s="64"/>
    </row>
    <row r="34" spans="2:10" x14ac:dyDescent="0.3">
      <c r="B34" s="80" t="s">
        <v>25</v>
      </c>
      <c r="C34" s="80"/>
      <c r="D34" s="33" t="s">
        <v>15</v>
      </c>
      <c r="E34" s="33" t="s">
        <v>16</v>
      </c>
      <c r="F34" s="33" t="s">
        <v>17</v>
      </c>
      <c r="G34" s="33" t="s">
        <v>18</v>
      </c>
      <c r="H34" s="18" t="s">
        <v>60</v>
      </c>
    </row>
    <row r="35" spans="2:10" x14ac:dyDescent="0.3">
      <c r="B35" s="64" t="s">
        <v>3</v>
      </c>
      <c r="C35" s="64"/>
      <c r="D35" s="17">
        <f>$D28*$L$27</f>
        <v>2.9166666666666691E-2</v>
      </c>
      <c r="E35" s="17">
        <f>$E28*$L$28</f>
        <v>6.5789473684210606E-2</v>
      </c>
      <c r="F35" s="17">
        <f>$F28*$L$29</f>
        <v>0</v>
      </c>
      <c r="G35" s="17">
        <f>$G28*$L$30</f>
        <v>0.10227272727272729</v>
      </c>
      <c r="H35" s="17">
        <f>$H28*$L$31</f>
        <v>1.2500000000000011E-2</v>
      </c>
    </row>
    <row r="36" spans="2:10" x14ac:dyDescent="0.3">
      <c r="B36" s="64" t="s">
        <v>4</v>
      </c>
      <c r="C36" s="64"/>
      <c r="D36" s="17">
        <f>$D29*$L$27</f>
        <v>8.7500000000000078E-2</v>
      </c>
      <c r="E36" s="17">
        <f>$E29*$L$28</f>
        <v>0.25</v>
      </c>
      <c r="F36" s="17">
        <f>$F29*$L$29</f>
        <v>6.8750000000000019E-2</v>
      </c>
      <c r="G36" s="17">
        <f>$G29*$L$30</f>
        <v>0.15</v>
      </c>
      <c r="H36" s="17">
        <f t="shared" ref="H36:H38" si="1">$H29*$L$31</f>
        <v>3.7500000000000033E-2</v>
      </c>
    </row>
    <row r="37" spans="2:10" x14ac:dyDescent="0.3">
      <c r="B37" s="64" t="s">
        <v>5</v>
      </c>
      <c r="C37" s="64"/>
      <c r="D37" s="17">
        <f>$D30*$L$27</f>
        <v>0</v>
      </c>
      <c r="E37" s="17">
        <f>$E30*$L$28</f>
        <v>0</v>
      </c>
      <c r="F37" s="17">
        <f>$F30*$L$29</f>
        <v>0.05</v>
      </c>
      <c r="G37" s="17">
        <f>$G30*$L$30</f>
        <v>8.8636363636363652E-2</v>
      </c>
      <c r="H37" s="17">
        <f t="shared" si="1"/>
        <v>0</v>
      </c>
    </row>
    <row r="38" spans="2:10" x14ac:dyDescent="0.3">
      <c r="B38" s="64" t="s">
        <v>6</v>
      </c>
      <c r="C38" s="64"/>
      <c r="D38" s="17">
        <f>$D31*$L$27</f>
        <v>0.35</v>
      </c>
      <c r="E38" s="17">
        <f>$E31*$L$28</f>
        <v>0.2236842105263159</v>
      </c>
      <c r="F38" s="17">
        <f>$F31*$L$29</f>
        <v>0.1</v>
      </c>
      <c r="G38" s="17">
        <f>$G31*$L$30</f>
        <v>0</v>
      </c>
      <c r="H38" s="17">
        <f t="shared" si="1"/>
        <v>0.15</v>
      </c>
    </row>
    <row r="40" spans="2:10" x14ac:dyDescent="0.3">
      <c r="B40" s="63" t="s">
        <v>32</v>
      </c>
      <c r="C40" s="63"/>
      <c r="D40" s="63"/>
      <c r="E40" s="63"/>
      <c r="G40" s="63" t="s">
        <v>33</v>
      </c>
      <c r="H40" s="63"/>
      <c r="I40" s="63"/>
      <c r="J40" s="63"/>
    </row>
    <row r="41" spans="2:10" x14ac:dyDescent="0.3">
      <c r="B41" s="63" t="s">
        <v>25</v>
      </c>
      <c r="C41" s="63"/>
      <c r="D41" s="63" t="s">
        <v>34</v>
      </c>
      <c r="E41" s="63"/>
      <c r="G41" s="63" t="s">
        <v>25</v>
      </c>
      <c r="H41" s="63"/>
      <c r="I41" s="63" t="s">
        <v>34</v>
      </c>
      <c r="J41" s="63"/>
    </row>
    <row r="42" spans="2:10" x14ac:dyDescent="0.3">
      <c r="B42" s="63" t="s">
        <v>3</v>
      </c>
      <c r="C42" s="63"/>
      <c r="D42" s="60">
        <f>SUM($D$35:$H$35)</f>
        <v>0.2097288676236046</v>
      </c>
      <c r="E42" s="60"/>
      <c r="G42" s="63" t="s">
        <v>3</v>
      </c>
      <c r="H42" s="63"/>
      <c r="I42" s="60">
        <f>MAX($D35:$H35)</f>
        <v>0.10227272727272729</v>
      </c>
      <c r="J42" s="60"/>
    </row>
    <row r="43" spans="2:10" x14ac:dyDescent="0.3">
      <c r="B43" s="63" t="s">
        <v>4</v>
      </c>
      <c r="C43" s="63"/>
      <c r="D43" s="60">
        <f>SUM($D$36:$H$36)</f>
        <v>0.59375000000000022</v>
      </c>
      <c r="E43" s="60"/>
      <c r="G43" s="63" t="s">
        <v>4</v>
      </c>
      <c r="H43" s="63"/>
      <c r="I43" s="60">
        <f>MAX($D36:$H36)</f>
        <v>0.25</v>
      </c>
      <c r="J43" s="60"/>
    </row>
    <row r="44" spans="2:10" x14ac:dyDescent="0.3">
      <c r="B44" s="63" t="s">
        <v>5</v>
      </c>
      <c r="C44" s="63"/>
      <c r="D44" s="60">
        <f>SUM($D$37:$H$37)</f>
        <v>0.13863636363636367</v>
      </c>
      <c r="E44" s="60"/>
      <c r="G44" s="63" t="s">
        <v>5</v>
      </c>
      <c r="H44" s="63"/>
      <c r="I44" s="60">
        <f>MAX($D37:$H37)</f>
        <v>8.8636363636363652E-2</v>
      </c>
      <c r="J44" s="60"/>
    </row>
    <row r="45" spans="2:10" x14ac:dyDescent="0.3">
      <c r="B45" s="63" t="s">
        <v>6</v>
      </c>
      <c r="C45" s="63"/>
      <c r="D45" s="60">
        <f>SUM($D$38:$H$38)</f>
        <v>0.82368421052631591</v>
      </c>
      <c r="E45" s="60"/>
      <c r="G45" s="63" t="s">
        <v>6</v>
      </c>
      <c r="H45" s="63"/>
      <c r="I45" s="60">
        <f>MAX($D38:$H38)</f>
        <v>0.35</v>
      </c>
      <c r="J45" s="60"/>
    </row>
    <row r="46" spans="2:10" x14ac:dyDescent="0.3">
      <c r="B46" s="62" t="s">
        <v>35</v>
      </c>
      <c r="C46" s="62"/>
      <c r="D46" s="60">
        <f>MAX(D42:E45)</f>
        <v>0.82368421052631591</v>
      </c>
      <c r="E46" s="60"/>
      <c r="G46" s="62" t="s">
        <v>37</v>
      </c>
      <c r="H46" s="62"/>
      <c r="I46" s="60">
        <f>MAX(I42:J45)</f>
        <v>0.35</v>
      </c>
      <c r="J46" s="60"/>
    </row>
    <row r="47" spans="2:10" x14ac:dyDescent="0.3">
      <c r="B47" s="62" t="s">
        <v>36</v>
      </c>
      <c r="C47" s="62"/>
      <c r="D47" s="60">
        <f>MIN(D42:E45)</f>
        <v>0.13863636363636367</v>
      </c>
      <c r="E47" s="60"/>
      <c r="G47" s="62" t="s">
        <v>38</v>
      </c>
      <c r="H47" s="62"/>
      <c r="I47" s="60">
        <f>MIN(I42:J45)</f>
        <v>8.8636363636363652E-2</v>
      </c>
      <c r="J47" s="60"/>
    </row>
    <row r="49" spans="2:6" x14ac:dyDescent="0.3">
      <c r="B49" s="61" t="s">
        <v>39</v>
      </c>
      <c r="C49" s="61"/>
      <c r="D49" s="60">
        <v>0.5</v>
      </c>
      <c r="E49" s="60"/>
    </row>
    <row r="51" spans="2:6" x14ac:dyDescent="0.3">
      <c r="B51" s="59" t="s">
        <v>40</v>
      </c>
      <c r="C51" s="59"/>
      <c r="D51" s="59"/>
      <c r="E51" s="59"/>
      <c r="F51" s="59"/>
    </row>
    <row r="52" spans="2:6" x14ac:dyDescent="0.3">
      <c r="B52" s="59" t="s">
        <v>25</v>
      </c>
      <c r="C52" s="59"/>
      <c r="D52" s="59" t="s">
        <v>34</v>
      </c>
      <c r="E52" s="59"/>
      <c r="F52" s="20" t="s">
        <v>41</v>
      </c>
    </row>
    <row r="53" spans="2:6" x14ac:dyDescent="0.3">
      <c r="B53" s="59" t="s">
        <v>3</v>
      </c>
      <c r="C53" s="59"/>
      <c r="D53" s="60">
        <f>($D$49*(($D42-$D$47)/($D$46-$D$47))) + ((1-$D$49)*(($I42-$I$47)/($I$46-$I$47)))</f>
        <v>7.7975670799138669E-2</v>
      </c>
      <c r="E53" s="60"/>
      <c r="F53" s="17">
        <v>2</v>
      </c>
    </row>
    <row r="54" spans="2:6" x14ac:dyDescent="0.3">
      <c r="B54" s="59" t="s">
        <v>4</v>
      </c>
      <c r="C54" s="59"/>
      <c r="D54" s="60">
        <f t="shared" ref="D54:D56" si="2">($D$49*(($D43-$D$47)/($D$46-$D$47))) + ((1-$D$49)*(($I43-$I$47)/($I$46-$I$47)))</f>
        <v>0.64087218438973292</v>
      </c>
      <c r="E54" s="60"/>
      <c r="F54" s="17">
        <v>3</v>
      </c>
    </row>
    <row r="55" spans="2:6" x14ac:dyDescent="0.3">
      <c r="B55" s="59" t="s">
        <v>5</v>
      </c>
      <c r="C55" s="59"/>
      <c r="D55" s="60">
        <f t="shared" si="2"/>
        <v>0</v>
      </c>
      <c r="E55" s="60"/>
      <c r="F55" s="17">
        <v>1</v>
      </c>
    </row>
    <row r="56" spans="2:6" x14ac:dyDescent="0.3">
      <c r="B56" s="59" t="s">
        <v>6</v>
      </c>
      <c r="C56" s="59"/>
      <c r="D56" s="60">
        <f t="shared" si="2"/>
        <v>1</v>
      </c>
      <c r="E56" s="60"/>
      <c r="F56" s="17">
        <v>4</v>
      </c>
    </row>
  </sheetData>
  <mergeCells count="83">
    <mergeCell ref="K26:L26"/>
    <mergeCell ref="B19:C19"/>
    <mergeCell ref="B20:C20"/>
    <mergeCell ref="K22:N22"/>
    <mergeCell ref="K23:N23"/>
    <mergeCell ref="K24:N24"/>
    <mergeCell ref="C15:E15"/>
    <mergeCell ref="J18:P18"/>
    <mergeCell ref="K19:N19"/>
    <mergeCell ref="K20:N20"/>
    <mergeCell ref="K21:N21"/>
    <mergeCell ref="B17:H17"/>
    <mergeCell ref="B18:H18"/>
    <mergeCell ref="B54:C54"/>
    <mergeCell ref="D54:E54"/>
    <mergeCell ref="B55:C55"/>
    <mergeCell ref="D55:E55"/>
    <mergeCell ref="B56:C56"/>
    <mergeCell ref="D56:E56"/>
    <mergeCell ref="B53:C53"/>
    <mergeCell ref="D53:E53"/>
    <mergeCell ref="B46:C46"/>
    <mergeCell ref="D46:E46"/>
    <mergeCell ref="G46:H46"/>
    <mergeCell ref="B49:C49"/>
    <mergeCell ref="D49:E49"/>
    <mergeCell ref="B51:F51"/>
    <mergeCell ref="B52:C52"/>
    <mergeCell ref="D52:E52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38:C38"/>
    <mergeCell ref="B40:E40"/>
    <mergeCell ref="G40:J40"/>
    <mergeCell ref="B41:C41"/>
    <mergeCell ref="D41:E41"/>
    <mergeCell ref="G41:H41"/>
    <mergeCell ref="I41:J41"/>
    <mergeCell ref="B31:C31"/>
    <mergeCell ref="B34:C34"/>
    <mergeCell ref="B35:C35"/>
    <mergeCell ref="B36:C36"/>
    <mergeCell ref="B37:C37"/>
    <mergeCell ref="B33:H33"/>
    <mergeCell ref="B27:C27"/>
    <mergeCell ref="B28:C28"/>
    <mergeCell ref="B29:C29"/>
    <mergeCell ref="B30:C30"/>
    <mergeCell ref="B21:C21"/>
    <mergeCell ref="B22:C22"/>
    <mergeCell ref="B23:C23"/>
    <mergeCell ref="B26:H26"/>
    <mergeCell ref="C14:E14"/>
    <mergeCell ref="B2:U2"/>
    <mergeCell ref="C3:U3"/>
    <mergeCell ref="C4:U4"/>
    <mergeCell ref="C5:U5"/>
    <mergeCell ref="C6:U6"/>
    <mergeCell ref="C7:U7"/>
    <mergeCell ref="B9:G9"/>
    <mergeCell ref="C10:E10"/>
    <mergeCell ref="C11:E11"/>
    <mergeCell ref="C12:E12"/>
    <mergeCell ref="C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A3A3-22BB-4052-B8FB-D83E0CDA84B7}">
  <dimension ref="B3:R65"/>
  <sheetViews>
    <sheetView topLeftCell="A43" workbookViewId="0">
      <selection activeCell="B54" sqref="B54"/>
    </sheetView>
  </sheetViews>
  <sheetFormatPr defaultRowHeight="15.6" x14ac:dyDescent="0.3"/>
  <cols>
    <col min="1" max="8" width="8.88671875" style="1"/>
    <col min="9" max="9" width="7.77734375" style="1" customWidth="1"/>
    <col min="10" max="16384" width="8.88671875" style="1"/>
  </cols>
  <sheetData>
    <row r="3" spans="2:15" x14ac:dyDescent="0.3">
      <c r="B3" s="71" t="s">
        <v>11</v>
      </c>
      <c r="C3" s="71"/>
      <c r="D3" s="71"/>
      <c r="E3" s="71"/>
      <c r="F3" s="71"/>
      <c r="G3" s="71"/>
    </row>
    <row r="4" spans="2:15" x14ac:dyDescent="0.3">
      <c r="B4" s="34" t="s">
        <v>1</v>
      </c>
      <c r="C4" s="71" t="s">
        <v>12</v>
      </c>
      <c r="D4" s="71"/>
      <c r="E4" s="71"/>
      <c r="F4" s="34" t="s">
        <v>13</v>
      </c>
      <c r="G4" s="34" t="s">
        <v>14</v>
      </c>
    </row>
    <row r="5" spans="2:15" x14ac:dyDescent="0.3">
      <c r="B5" s="34" t="s">
        <v>15</v>
      </c>
      <c r="C5" s="68" t="s">
        <v>73</v>
      </c>
      <c r="D5" s="69"/>
      <c r="E5" s="70"/>
      <c r="F5" s="36">
        <v>0.4</v>
      </c>
      <c r="G5" s="36" t="s">
        <v>23</v>
      </c>
    </row>
    <row r="6" spans="2:15" x14ac:dyDescent="0.3">
      <c r="B6" s="34" t="s">
        <v>16</v>
      </c>
      <c r="C6" s="68" t="s">
        <v>74</v>
      </c>
      <c r="D6" s="69"/>
      <c r="E6" s="70"/>
      <c r="F6" s="36">
        <v>0.2</v>
      </c>
      <c r="G6" s="36" t="s">
        <v>23</v>
      </c>
    </row>
    <row r="7" spans="2:15" x14ac:dyDescent="0.3">
      <c r="B7" s="34" t="s">
        <v>17</v>
      </c>
      <c r="C7" s="68" t="s">
        <v>75</v>
      </c>
      <c r="D7" s="69"/>
      <c r="E7" s="70"/>
      <c r="F7" s="36">
        <v>0.4</v>
      </c>
      <c r="G7" s="36" t="s">
        <v>23</v>
      </c>
    </row>
    <row r="8" spans="2:15" x14ac:dyDescent="0.3">
      <c r="B8" s="34" t="s">
        <v>18</v>
      </c>
      <c r="C8" s="68" t="s">
        <v>76</v>
      </c>
      <c r="D8" s="69"/>
      <c r="E8" s="70"/>
      <c r="F8" s="36">
        <v>0.3</v>
      </c>
      <c r="G8" s="36" t="s">
        <v>23</v>
      </c>
    </row>
    <row r="9" spans="2:15" x14ac:dyDescent="0.3">
      <c r="B9"/>
      <c r="C9" s="28"/>
      <c r="D9" s="28"/>
      <c r="E9" s="28"/>
      <c r="F9"/>
      <c r="G9"/>
    </row>
    <row r="10" spans="2:15" x14ac:dyDescent="0.3">
      <c r="B10"/>
      <c r="C10" s="28"/>
      <c r="D10" s="28"/>
      <c r="E10" s="28"/>
      <c r="F10"/>
      <c r="G10"/>
    </row>
    <row r="11" spans="2:15" x14ac:dyDescent="0.3">
      <c r="B11"/>
      <c r="C11" s="28"/>
      <c r="D11" s="28"/>
      <c r="E11" s="28"/>
      <c r="F11"/>
      <c r="G11"/>
    </row>
    <row r="13" spans="2:15" x14ac:dyDescent="0.3">
      <c r="B13" s="73" t="s">
        <v>24</v>
      </c>
      <c r="C13" s="75"/>
      <c r="D13" s="75"/>
      <c r="E13" s="75"/>
      <c r="F13" s="75"/>
      <c r="G13" s="74"/>
      <c r="H13"/>
      <c r="I13"/>
      <c r="J13"/>
    </row>
    <row r="14" spans="2:15" x14ac:dyDescent="0.3">
      <c r="B14" s="81" t="s">
        <v>26</v>
      </c>
      <c r="C14" s="82"/>
      <c r="D14" s="82"/>
      <c r="E14" s="82"/>
      <c r="F14" s="82"/>
      <c r="G14" s="83"/>
      <c r="H14"/>
      <c r="I14" s="67" t="s">
        <v>27</v>
      </c>
      <c r="J14" s="67"/>
      <c r="K14" s="67"/>
      <c r="L14" s="67"/>
      <c r="M14" s="67"/>
      <c r="N14" s="67"/>
      <c r="O14" s="67"/>
    </row>
    <row r="15" spans="2:15" x14ac:dyDescent="0.3">
      <c r="B15" s="84" t="s">
        <v>25</v>
      </c>
      <c r="C15" s="84"/>
      <c r="D15" s="40" t="s">
        <v>15</v>
      </c>
      <c r="E15" s="40" t="s">
        <v>16</v>
      </c>
      <c r="F15" s="40" t="s">
        <v>17</v>
      </c>
      <c r="G15" s="40" t="s">
        <v>18</v>
      </c>
      <c r="H15"/>
      <c r="I15" s="35" t="s">
        <v>1</v>
      </c>
      <c r="J15" s="67" t="s">
        <v>12</v>
      </c>
      <c r="K15" s="67"/>
      <c r="L15" s="67"/>
      <c r="M15" s="67"/>
      <c r="N15" s="35" t="s">
        <v>28</v>
      </c>
      <c r="O15" s="35" t="s">
        <v>29</v>
      </c>
    </row>
    <row r="16" spans="2:15" x14ac:dyDescent="0.3">
      <c r="B16" s="67" t="s">
        <v>3</v>
      </c>
      <c r="C16" s="67"/>
      <c r="D16" s="36">
        <v>90</v>
      </c>
      <c r="E16" s="36">
        <v>95</v>
      </c>
      <c r="F16" s="36">
        <v>80</v>
      </c>
      <c r="G16" s="36">
        <v>85</v>
      </c>
      <c r="H16"/>
      <c r="I16" s="35" t="s">
        <v>15</v>
      </c>
      <c r="J16" s="60" t="str">
        <f>C5</f>
        <v>Warna</v>
      </c>
      <c r="K16" s="60"/>
      <c r="L16" s="60"/>
      <c r="M16" s="60"/>
      <c r="N16" s="36">
        <f>MAX(D16:D22)</f>
        <v>90</v>
      </c>
      <c r="O16" s="36">
        <f>MIN(D16:D22)</f>
        <v>70</v>
      </c>
    </row>
    <row r="17" spans="2:18" x14ac:dyDescent="0.3">
      <c r="B17" s="67" t="s">
        <v>4</v>
      </c>
      <c r="C17" s="67"/>
      <c r="D17" s="36">
        <v>75</v>
      </c>
      <c r="E17" s="36">
        <v>85</v>
      </c>
      <c r="F17" s="36">
        <v>60</v>
      </c>
      <c r="G17" s="36">
        <v>85</v>
      </c>
      <c r="H17"/>
      <c r="I17" s="35" t="s">
        <v>16</v>
      </c>
      <c r="J17" s="60" t="str">
        <f>C6</f>
        <v>Bau</v>
      </c>
      <c r="K17" s="60"/>
      <c r="L17" s="60"/>
      <c r="M17" s="60"/>
      <c r="N17" s="36">
        <f>MAX(E16:E22)</f>
        <v>95</v>
      </c>
      <c r="O17" s="36">
        <f>MIN(E16:E22)</f>
        <v>65</v>
      </c>
    </row>
    <row r="18" spans="2:18" x14ac:dyDescent="0.3">
      <c r="B18" s="67" t="s">
        <v>5</v>
      </c>
      <c r="C18" s="67"/>
      <c r="D18" s="36">
        <v>70</v>
      </c>
      <c r="E18" s="36">
        <v>65</v>
      </c>
      <c r="F18" s="36">
        <v>80</v>
      </c>
      <c r="G18" s="36">
        <v>100</v>
      </c>
      <c r="H18"/>
      <c r="I18" s="35" t="s">
        <v>17</v>
      </c>
      <c r="J18" s="60" t="str">
        <f>C7</f>
        <v>Kandungan air</v>
      </c>
      <c r="K18" s="60"/>
      <c r="L18" s="60"/>
      <c r="M18" s="60"/>
      <c r="N18" s="36">
        <f>MAX(F16:F22)</f>
        <v>90</v>
      </c>
      <c r="O18" s="36">
        <f>MIN(F16:F22)</f>
        <v>60</v>
      </c>
    </row>
    <row r="19" spans="2:18" x14ac:dyDescent="0.3">
      <c r="B19" s="67" t="s">
        <v>6</v>
      </c>
      <c r="C19" s="67"/>
      <c r="D19" s="36">
        <v>80</v>
      </c>
      <c r="E19" s="36">
        <v>70</v>
      </c>
      <c r="F19" s="36">
        <v>85</v>
      </c>
      <c r="G19" s="36">
        <v>90</v>
      </c>
      <c r="H19"/>
      <c r="I19" s="35" t="s">
        <v>18</v>
      </c>
      <c r="J19" s="60" t="str">
        <f>C8</f>
        <v>ukuran</v>
      </c>
      <c r="K19" s="60"/>
      <c r="L19" s="60"/>
      <c r="M19" s="60"/>
      <c r="N19" s="36">
        <f>MAX(G16:G22)</f>
        <v>100</v>
      </c>
      <c r="O19" s="36">
        <f>MIN(G16:G22)</f>
        <v>85</v>
      </c>
    </row>
    <row r="20" spans="2:18" x14ac:dyDescent="0.3">
      <c r="B20" s="81" t="s">
        <v>51</v>
      </c>
      <c r="C20" s="83"/>
      <c r="D20" s="36">
        <v>70</v>
      </c>
      <c r="E20" s="36">
        <v>65</v>
      </c>
      <c r="F20" s="36">
        <v>65</v>
      </c>
      <c r="G20" s="36">
        <v>90</v>
      </c>
      <c r="H20"/>
      <c r="I20"/>
      <c r="J20"/>
      <c r="L20"/>
      <c r="M20" s="28"/>
      <c r="N20" s="28"/>
      <c r="O20" s="28"/>
      <c r="P20" s="28"/>
      <c r="Q20"/>
      <c r="R20"/>
    </row>
    <row r="21" spans="2:18" x14ac:dyDescent="0.3">
      <c r="B21" s="81" t="s">
        <v>71</v>
      </c>
      <c r="C21" s="83"/>
      <c r="D21" s="36">
        <v>80</v>
      </c>
      <c r="E21" s="36">
        <v>90</v>
      </c>
      <c r="F21" s="36">
        <v>90</v>
      </c>
      <c r="G21" s="36">
        <v>100</v>
      </c>
      <c r="H21"/>
      <c r="I21"/>
      <c r="J21"/>
      <c r="L21"/>
      <c r="M21" s="28"/>
      <c r="N21" s="28"/>
      <c r="O21" s="28"/>
      <c r="P21" s="28"/>
      <c r="Q21"/>
      <c r="R21"/>
    </row>
    <row r="22" spans="2:18" x14ac:dyDescent="0.3">
      <c r="B22" s="28"/>
      <c r="C22" s="28"/>
      <c r="D22"/>
      <c r="E22"/>
      <c r="F22"/>
      <c r="G22"/>
      <c r="H22"/>
      <c r="I22"/>
      <c r="J22"/>
      <c r="L22"/>
      <c r="M22" s="28"/>
      <c r="N22" s="28"/>
      <c r="O22" s="28"/>
      <c r="P22" s="28"/>
      <c r="Q22"/>
      <c r="R22"/>
    </row>
    <row r="24" spans="2:18" x14ac:dyDescent="0.3">
      <c r="B24" s="65" t="s">
        <v>30</v>
      </c>
      <c r="C24" s="65"/>
      <c r="D24" s="65"/>
      <c r="E24" s="65"/>
      <c r="F24" s="65"/>
      <c r="G24" s="65"/>
      <c r="H24"/>
    </row>
    <row r="25" spans="2:18" x14ac:dyDescent="0.3">
      <c r="B25" s="65" t="s">
        <v>25</v>
      </c>
      <c r="C25" s="65"/>
      <c r="D25" s="38" t="s">
        <v>15</v>
      </c>
      <c r="E25" s="38" t="s">
        <v>16</v>
      </c>
      <c r="F25" s="38" t="s">
        <v>17</v>
      </c>
      <c r="G25" s="38" t="s">
        <v>18</v>
      </c>
      <c r="H25"/>
      <c r="I25" s="65" t="s">
        <v>13</v>
      </c>
      <c r="J25" s="65"/>
    </row>
    <row r="26" spans="2:18" x14ac:dyDescent="0.3">
      <c r="B26" s="66" t="s">
        <v>3</v>
      </c>
      <c r="C26" s="66"/>
      <c r="D26" s="36">
        <f t="shared" ref="D26:D31" si="0">($N$16-D16)/($N$16-$O$16)</f>
        <v>0</v>
      </c>
      <c r="E26" s="36">
        <f t="shared" ref="E26:E31" si="1">($N$17-E16)/($N$17-$O$17)</f>
        <v>0</v>
      </c>
      <c r="F26" s="36">
        <f t="shared" ref="F26:F31" si="2">($N$18-F16)/($N$18-$O$18)</f>
        <v>0.33333333333333331</v>
      </c>
      <c r="G26" s="36">
        <f t="shared" ref="G26:G31" si="3">($N$19-G16)/($N$19-$O$19)</f>
        <v>1</v>
      </c>
      <c r="H26"/>
      <c r="I26" s="38" t="s">
        <v>15</v>
      </c>
      <c r="J26" s="36">
        <f>F5</f>
        <v>0.4</v>
      </c>
    </row>
    <row r="27" spans="2:18" x14ac:dyDescent="0.3">
      <c r="B27" s="66" t="s">
        <v>4</v>
      </c>
      <c r="C27" s="66"/>
      <c r="D27" s="36">
        <f t="shared" si="0"/>
        <v>0.75</v>
      </c>
      <c r="E27" s="36">
        <f t="shared" si="1"/>
        <v>0.33333333333333331</v>
      </c>
      <c r="F27" s="36">
        <f t="shared" si="2"/>
        <v>1</v>
      </c>
      <c r="G27" s="36">
        <f t="shared" si="3"/>
        <v>1</v>
      </c>
      <c r="H27"/>
      <c r="I27" s="38" t="s">
        <v>16</v>
      </c>
      <c r="J27" s="36">
        <f>F6</f>
        <v>0.2</v>
      </c>
    </row>
    <row r="28" spans="2:18" x14ac:dyDescent="0.3">
      <c r="B28" s="66" t="s">
        <v>5</v>
      </c>
      <c r="C28" s="66"/>
      <c r="D28" s="36">
        <f t="shared" si="0"/>
        <v>1</v>
      </c>
      <c r="E28" s="36">
        <f t="shared" si="1"/>
        <v>1</v>
      </c>
      <c r="F28" s="36">
        <f t="shared" si="2"/>
        <v>0.33333333333333331</v>
      </c>
      <c r="G28" s="36">
        <f t="shared" si="3"/>
        <v>0</v>
      </c>
      <c r="H28"/>
      <c r="I28" s="38" t="s">
        <v>17</v>
      </c>
      <c r="J28" s="36">
        <f>F7</f>
        <v>0.4</v>
      </c>
    </row>
    <row r="29" spans="2:18" x14ac:dyDescent="0.3">
      <c r="B29" s="66" t="s">
        <v>6</v>
      </c>
      <c r="C29" s="66"/>
      <c r="D29" s="36">
        <f t="shared" si="0"/>
        <v>0.5</v>
      </c>
      <c r="E29" s="36">
        <f t="shared" si="1"/>
        <v>0.83333333333333337</v>
      </c>
      <c r="F29" s="36">
        <f t="shared" si="2"/>
        <v>0.16666666666666666</v>
      </c>
      <c r="G29" s="36">
        <f t="shared" si="3"/>
        <v>0.66666666666666663</v>
      </c>
      <c r="H29"/>
      <c r="I29" s="38" t="s">
        <v>18</v>
      </c>
      <c r="J29" s="36">
        <f>F8</f>
        <v>0.3</v>
      </c>
    </row>
    <row r="30" spans="2:18" x14ac:dyDescent="0.3">
      <c r="B30" s="66" t="s">
        <v>51</v>
      </c>
      <c r="C30" s="66"/>
      <c r="D30" s="36">
        <f t="shared" si="0"/>
        <v>1</v>
      </c>
      <c r="E30" s="36">
        <f t="shared" si="1"/>
        <v>1</v>
      </c>
      <c r="F30" s="36">
        <f t="shared" si="2"/>
        <v>0.83333333333333337</v>
      </c>
      <c r="G30" s="36">
        <f t="shared" si="3"/>
        <v>0.66666666666666663</v>
      </c>
      <c r="H30"/>
      <c r="I30"/>
      <c r="J30"/>
      <c r="L30"/>
    </row>
    <row r="31" spans="2:18" x14ac:dyDescent="0.3">
      <c r="B31" s="66" t="s">
        <v>71</v>
      </c>
      <c r="C31" s="66"/>
      <c r="D31" s="36">
        <f t="shared" si="0"/>
        <v>0.5</v>
      </c>
      <c r="E31" s="36">
        <f t="shared" si="1"/>
        <v>0.16666666666666666</v>
      </c>
      <c r="F31" s="36">
        <f t="shared" si="2"/>
        <v>0</v>
      </c>
      <c r="G31" s="36">
        <f t="shared" si="3"/>
        <v>0</v>
      </c>
      <c r="H31"/>
      <c r="I31"/>
      <c r="J31"/>
      <c r="L31"/>
    </row>
    <row r="32" spans="2:18" x14ac:dyDescent="0.3">
      <c r="B32" s="28"/>
      <c r="C32" s="28"/>
      <c r="D32"/>
      <c r="E32"/>
      <c r="F32"/>
      <c r="G32"/>
      <c r="H32"/>
      <c r="I32"/>
      <c r="J32"/>
      <c r="L32"/>
      <c r="M32"/>
    </row>
    <row r="34" spans="2:10" x14ac:dyDescent="0.3">
      <c r="B34" s="64" t="s">
        <v>31</v>
      </c>
      <c r="C34" s="64"/>
      <c r="D34" s="64"/>
      <c r="E34" s="64"/>
      <c r="F34" s="64"/>
      <c r="G34" s="64"/>
      <c r="H34"/>
      <c r="I34"/>
      <c r="J34"/>
    </row>
    <row r="35" spans="2:10" x14ac:dyDescent="0.3">
      <c r="B35" s="64" t="s">
        <v>25</v>
      </c>
      <c r="C35" s="64"/>
      <c r="D35" s="37" t="s">
        <v>15</v>
      </c>
      <c r="E35" s="37" t="s">
        <v>16</v>
      </c>
      <c r="F35" s="37" t="s">
        <v>17</v>
      </c>
      <c r="G35" s="37" t="s">
        <v>18</v>
      </c>
      <c r="H35"/>
      <c r="I35"/>
      <c r="J35"/>
    </row>
    <row r="36" spans="2:10" x14ac:dyDescent="0.3">
      <c r="B36" s="64" t="s">
        <v>3</v>
      </c>
      <c r="C36" s="64"/>
      <c r="D36" s="36">
        <f t="shared" ref="D36:D41" si="4">$D26*$J$26</f>
        <v>0</v>
      </c>
      <c r="E36" s="36">
        <f t="shared" ref="E36:E41" si="5">$E26*$J$27</f>
        <v>0</v>
      </c>
      <c r="F36" s="36">
        <f t="shared" ref="F36:F41" si="6">$F26*$J$28</f>
        <v>0.13333333333333333</v>
      </c>
      <c r="G36" s="36">
        <f t="shared" ref="G36:G41" si="7">$G26*$J$29</f>
        <v>0.3</v>
      </c>
      <c r="H36"/>
      <c r="I36"/>
      <c r="J36"/>
    </row>
    <row r="37" spans="2:10" x14ac:dyDescent="0.3">
      <c r="B37" s="64" t="s">
        <v>4</v>
      </c>
      <c r="C37" s="64"/>
      <c r="D37" s="36">
        <f t="shared" si="4"/>
        <v>0.30000000000000004</v>
      </c>
      <c r="E37" s="36">
        <f t="shared" si="5"/>
        <v>6.6666666666666666E-2</v>
      </c>
      <c r="F37" s="36">
        <f t="shared" si="6"/>
        <v>0.4</v>
      </c>
      <c r="G37" s="36">
        <f t="shared" si="7"/>
        <v>0.3</v>
      </c>
      <c r="H37"/>
      <c r="I37"/>
      <c r="J37"/>
    </row>
    <row r="38" spans="2:10" x14ac:dyDescent="0.3">
      <c r="B38" s="64" t="s">
        <v>5</v>
      </c>
      <c r="C38" s="64"/>
      <c r="D38" s="36">
        <f t="shared" si="4"/>
        <v>0.4</v>
      </c>
      <c r="E38" s="36">
        <f t="shared" si="5"/>
        <v>0.2</v>
      </c>
      <c r="F38" s="36">
        <f t="shared" si="6"/>
        <v>0.13333333333333333</v>
      </c>
      <c r="G38" s="36">
        <f t="shared" si="7"/>
        <v>0</v>
      </c>
      <c r="H38"/>
      <c r="I38"/>
      <c r="J38"/>
    </row>
    <row r="39" spans="2:10" x14ac:dyDescent="0.3">
      <c r="B39" s="64" t="s">
        <v>6</v>
      </c>
      <c r="C39" s="64"/>
      <c r="D39" s="36">
        <f t="shared" si="4"/>
        <v>0.2</v>
      </c>
      <c r="E39" s="36">
        <f t="shared" si="5"/>
        <v>0.16666666666666669</v>
      </c>
      <c r="F39" s="36">
        <f t="shared" si="6"/>
        <v>6.6666666666666666E-2</v>
      </c>
      <c r="G39" s="36">
        <f t="shared" si="7"/>
        <v>0.19999999999999998</v>
      </c>
      <c r="H39"/>
      <c r="I39"/>
      <c r="J39"/>
    </row>
    <row r="40" spans="2:10" x14ac:dyDescent="0.3">
      <c r="B40" s="64" t="s">
        <v>51</v>
      </c>
      <c r="C40" s="64"/>
      <c r="D40" s="36">
        <f t="shared" si="4"/>
        <v>0.4</v>
      </c>
      <c r="E40" s="36">
        <f t="shared" si="5"/>
        <v>0.2</v>
      </c>
      <c r="F40" s="36">
        <f t="shared" si="6"/>
        <v>0.33333333333333337</v>
      </c>
      <c r="G40" s="36">
        <f t="shared" si="7"/>
        <v>0.19999999999999998</v>
      </c>
      <c r="H40"/>
      <c r="I40"/>
      <c r="J40"/>
    </row>
    <row r="41" spans="2:10" x14ac:dyDescent="0.3">
      <c r="B41" s="64" t="s">
        <v>71</v>
      </c>
      <c r="C41" s="64"/>
      <c r="D41" s="36">
        <f t="shared" si="4"/>
        <v>0.2</v>
      </c>
      <c r="E41" s="36">
        <f t="shared" si="5"/>
        <v>3.3333333333333333E-2</v>
      </c>
      <c r="F41" s="36">
        <f t="shared" si="6"/>
        <v>0</v>
      </c>
      <c r="G41" s="36">
        <f t="shared" si="7"/>
        <v>0</v>
      </c>
      <c r="H41"/>
      <c r="I41"/>
      <c r="J41"/>
    </row>
    <row r="42" spans="2:10" x14ac:dyDescent="0.3">
      <c r="B42" s="28"/>
      <c r="C42" s="28"/>
      <c r="D42"/>
      <c r="E42"/>
      <c r="F42"/>
      <c r="G42"/>
      <c r="H42"/>
      <c r="I42"/>
      <c r="J42"/>
    </row>
    <row r="44" spans="2:10" x14ac:dyDescent="0.3">
      <c r="B44" s="63" t="s">
        <v>32</v>
      </c>
      <c r="C44" s="63"/>
      <c r="D44" s="63"/>
      <c r="E44" s="63"/>
      <c r="G44" s="85" t="s">
        <v>33</v>
      </c>
      <c r="H44" s="89"/>
      <c r="I44" s="89"/>
      <c r="J44" s="86"/>
    </row>
    <row r="45" spans="2:10" x14ac:dyDescent="0.3">
      <c r="B45" s="63" t="s">
        <v>25</v>
      </c>
      <c r="C45" s="63"/>
      <c r="D45" s="63" t="s">
        <v>34</v>
      </c>
      <c r="E45" s="63"/>
      <c r="G45" s="85" t="s">
        <v>25</v>
      </c>
      <c r="H45" s="86"/>
      <c r="I45" s="63" t="s">
        <v>34</v>
      </c>
      <c r="J45" s="63"/>
    </row>
    <row r="46" spans="2:10" x14ac:dyDescent="0.3">
      <c r="B46" s="63" t="s">
        <v>3</v>
      </c>
      <c r="C46" s="63"/>
      <c r="D46" s="60">
        <f t="shared" ref="D46:D51" si="8">SUM($D36:$J36)</f>
        <v>0.43333333333333335</v>
      </c>
      <c r="E46" s="60"/>
      <c r="G46" s="85" t="s">
        <v>3</v>
      </c>
      <c r="H46" s="86"/>
      <c r="I46" s="60">
        <f>MAX($D36:$J36)</f>
        <v>0.3</v>
      </c>
      <c r="J46" s="60"/>
    </row>
    <row r="47" spans="2:10" x14ac:dyDescent="0.3">
      <c r="B47" s="63" t="s">
        <v>4</v>
      </c>
      <c r="C47" s="63"/>
      <c r="D47" s="60">
        <f t="shared" si="8"/>
        <v>1.0666666666666667</v>
      </c>
      <c r="E47" s="60"/>
      <c r="G47" s="85" t="s">
        <v>4</v>
      </c>
      <c r="H47" s="86"/>
      <c r="I47" s="60">
        <f t="shared" ref="I47:I51" si="9">MAX($D37:$J37)</f>
        <v>0.4</v>
      </c>
      <c r="J47" s="60"/>
    </row>
    <row r="48" spans="2:10" x14ac:dyDescent="0.3">
      <c r="B48" s="63" t="s">
        <v>5</v>
      </c>
      <c r="C48" s="63"/>
      <c r="D48" s="60">
        <f t="shared" si="8"/>
        <v>0.73333333333333339</v>
      </c>
      <c r="E48" s="60"/>
      <c r="G48" s="85" t="s">
        <v>5</v>
      </c>
      <c r="H48" s="86"/>
      <c r="I48" s="60">
        <f t="shared" si="9"/>
        <v>0.4</v>
      </c>
      <c r="J48" s="60"/>
    </row>
    <row r="49" spans="2:10" x14ac:dyDescent="0.3">
      <c r="B49" s="85" t="s">
        <v>6</v>
      </c>
      <c r="C49" s="86"/>
      <c r="D49" s="73">
        <f t="shared" si="8"/>
        <v>0.6333333333333333</v>
      </c>
      <c r="E49" s="74"/>
      <c r="G49" s="85" t="s">
        <v>6</v>
      </c>
      <c r="H49" s="86"/>
      <c r="I49" s="60">
        <f t="shared" si="9"/>
        <v>0.2</v>
      </c>
      <c r="J49" s="60"/>
    </row>
    <row r="50" spans="2:10" x14ac:dyDescent="0.3">
      <c r="B50" s="85" t="s">
        <v>51</v>
      </c>
      <c r="C50" s="86"/>
      <c r="D50" s="73">
        <f t="shared" si="8"/>
        <v>1.1333333333333335</v>
      </c>
      <c r="E50" s="74"/>
      <c r="G50" s="85" t="s">
        <v>51</v>
      </c>
      <c r="H50" s="86"/>
      <c r="I50" s="60">
        <f t="shared" si="9"/>
        <v>0.4</v>
      </c>
      <c r="J50" s="60"/>
    </row>
    <row r="51" spans="2:10" x14ac:dyDescent="0.3">
      <c r="B51" s="85" t="s">
        <v>71</v>
      </c>
      <c r="C51" s="86"/>
      <c r="D51" s="73">
        <f t="shared" si="8"/>
        <v>0.23333333333333334</v>
      </c>
      <c r="E51" s="74"/>
      <c r="G51" s="85" t="s">
        <v>71</v>
      </c>
      <c r="H51" s="86"/>
      <c r="I51" s="60">
        <f t="shared" si="9"/>
        <v>0.2</v>
      </c>
      <c r="J51" s="60"/>
    </row>
    <row r="52" spans="2:10" x14ac:dyDescent="0.3">
      <c r="B52" s="62" t="s">
        <v>35</v>
      </c>
      <c r="C52" s="62"/>
      <c r="D52" s="60">
        <f>MAX(D46:E51)</f>
        <v>1.1333333333333335</v>
      </c>
      <c r="E52" s="60"/>
      <c r="G52" s="87" t="s">
        <v>37</v>
      </c>
      <c r="H52" s="88"/>
      <c r="I52" s="60">
        <f>MAX(I46:J51)</f>
        <v>0.4</v>
      </c>
      <c r="J52" s="60"/>
    </row>
    <row r="53" spans="2:10" x14ac:dyDescent="0.3">
      <c r="B53" s="62" t="s">
        <v>36</v>
      </c>
      <c r="C53" s="62"/>
      <c r="D53" s="60">
        <f>MIN(D46:E51)</f>
        <v>0.23333333333333334</v>
      </c>
      <c r="E53" s="60"/>
      <c r="G53" s="87" t="s">
        <v>38</v>
      </c>
      <c r="H53" s="88"/>
      <c r="I53" s="60">
        <f>MIN(I46:J51)</f>
        <v>0.2</v>
      </c>
      <c r="J53" s="60"/>
    </row>
    <row r="55" spans="2:10" x14ac:dyDescent="0.3">
      <c r="B55" s="61" t="s">
        <v>39</v>
      </c>
      <c r="C55" s="61"/>
      <c r="D55" s="60">
        <v>0.5</v>
      </c>
      <c r="E55" s="60"/>
    </row>
    <row r="57" spans="2:10" x14ac:dyDescent="0.3">
      <c r="B57" s="59" t="s">
        <v>40</v>
      </c>
      <c r="C57" s="59"/>
      <c r="D57" s="59"/>
      <c r="E57" s="59"/>
      <c r="F57" s="59"/>
    </row>
    <row r="58" spans="2:10" x14ac:dyDescent="0.3">
      <c r="B58" s="59" t="s">
        <v>25</v>
      </c>
      <c r="C58" s="59"/>
      <c r="D58" s="59" t="s">
        <v>34</v>
      </c>
      <c r="E58" s="59"/>
      <c r="F58" s="39" t="s">
        <v>41</v>
      </c>
    </row>
    <row r="59" spans="2:10" x14ac:dyDescent="0.3">
      <c r="B59" s="59" t="s">
        <v>3</v>
      </c>
      <c r="C59" s="59"/>
      <c r="D59" s="60">
        <f t="shared" ref="D59:D64" si="10">($D$55*(($D46-$D$53)/($D$52-$D$53))) + ((1-$D$55)*(($I46-$I$53)/($I$52-$I$53)))</f>
        <v>0.36111111111111105</v>
      </c>
      <c r="E59" s="60"/>
      <c r="F59" s="36">
        <v>3</v>
      </c>
    </row>
    <row r="60" spans="2:10" x14ac:dyDescent="0.3">
      <c r="B60" s="59" t="s">
        <v>4</v>
      </c>
      <c r="C60" s="59"/>
      <c r="D60" s="60">
        <f t="shared" si="10"/>
        <v>0.9629629629629628</v>
      </c>
      <c r="E60" s="60"/>
      <c r="F60" s="36">
        <v>5</v>
      </c>
    </row>
    <row r="61" spans="2:10" x14ac:dyDescent="0.3">
      <c r="B61" s="59" t="s">
        <v>5</v>
      </c>
      <c r="C61" s="59"/>
      <c r="D61" s="60">
        <f t="shared" si="10"/>
        <v>0.77777777777777768</v>
      </c>
      <c r="E61" s="60"/>
      <c r="F61" s="36">
        <v>4</v>
      </c>
    </row>
    <row r="62" spans="2:10" x14ac:dyDescent="0.3">
      <c r="B62" s="59" t="s">
        <v>6</v>
      </c>
      <c r="C62" s="59"/>
      <c r="D62" s="60">
        <f t="shared" si="10"/>
        <v>0.22222222222222218</v>
      </c>
      <c r="E62" s="60"/>
      <c r="F62" s="36">
        <v>2</v>
      </c>
    </row>
    <row r="63" spans="2:10" x14ac:dyDescent="0.3">
      <c r="B63" s="59" t="s">
        <v>51</v>
      </c>
      <c r="C63" s="59"/>
      <c r="D63" s="60">
        <f t="shared" si="10"/>
        <v>1</v>
      </c>
      <c r="E63" s="60"/>
      <c r="F63" s="36">
        <v>6</v>
      </c>
    </row>
    <row r="64" spans="2:10" x14ac:dyDescent="0.3">
      <c r="B64" s="59" t="s">
        <v>71</v>
      </c>
      <c r="C64" s="59"/>
      <c r="D64" s="60">
        <f t="shared" si="10"/>
        <v>0</v>
      </c>
      <c r="E64" s="60"/>
      <c r="F64" s="36">
        <v>1</v>
      </c>
    </row>
    <row r="65" spans="2:6" x14ac:dyDescent="0.3">
      <c r="B65" s="28"/>
      <c r="C65" s="28"/>
      <c r="D65" s="28"/>
      <c r="E65" s="28"/>
      <c r="F65"/>
    </row>
  </sheetData>
  <mergeCells count="93">
    <mergeCell ref="G44:J44"/>
    <mergeCell ref="B20:C20"/>
    <mergeCell ref="B24:G24"/>
    <mergeCell ref="B13:G13"/>
    <mergeCell ref="B14:G14"/>
    <mergeCell ref="B39:C39"/>
    <mergeCell ref="B40:C40"/>
    <mergeCell ref="B41:C41"/>
    <mergeCell ref="B44:E44"/>
    <mergeCell ref="B35:C35"/>
    <mergeCell ref="B36:C36"/>
    <mergeCell ref="B37:C37"/>
    <mergeCell ref="B38:C38"/>
    <mergeCell ref="B34:G34"/>
    <mergeCell ref="B26:C26"/>
    <mergeCell ref="B27:C27"/>
    <mergeCell ref="B63:C63"/>
    <mergeCell ref="D63:E63"/>
    <mergeCell ref="B64:C64"/>
    <mergeCell ref="D64:E64"/>
    <mergeCell ref="B60:C60"/>
    <mergeCell ref="D60:E60"/>
    <mergeCell ref="B61:C61"/>
    <mergeCell ref="D61:E61"/>
    <mergeCell ref="B62:C62"/>
    <mergeCell ref="D62:E62"/>
    <mergeCell ref="B55:C55"/>
    <mergeCell ref="D55:E55"/>
    <mergeCell ref="B58:C58"/>
    <mergeCell ref="D58:E58"/>
    <mergeCell ref="B59:C59"/>
    <mergeCell ref="D59:E59"/>
    <mergeCell ref="B57:F57"/>
    <mergeCell ref="B52:C52"/>
    <mergeCell ref="D52:E52"/>
    <mergeCell ref="G52:H52"/>
    <mergeCell ref="I52:J52"/>
    <mergeCell ref="B53:C53"/>
    <mergeCell ref="D53:E53"/>
    <mergeCell ref="G53:H53"/>
    <mergeCell ref="I53:J53"/>
    <mergeCell ref="B51:C51"/>
    <mergeCell ref="D51:E51"/>
    <mergeCell ref="G51:H51"/>
    <mergeCell ref="I51:J51"/>
    <mergeCell ref="B49:C49"/>
    <mergeCell ref="D49:E49"/>
    <mergeCell ref="G49:H49"/>
    <mergeCell ref="I49:J49"/>
    <mergeCell ref="B50:C50"/>
    <mergeCell ref="D50:E50"/>
    <mergeCell ref="G50:H50"/>
    <mergeCell ref="I50:J50"/>
    <mergeCell ref="B47:C47"/>
    <mergeCell ref="D47:E47"/>
    <mergeCell ref="G47:H47"/>
    <mergeCell ref="I47:J47"/>
    <mergeCell ref="B48:C48"/>
    <mergeCell ref="D48:E48"/>
    <mergeCell ref="G48:H48"/>
    <mergeCell ref="I48:J48"/>
    <mergeCell ref="B45:C45"/>
    <mergeCell ref="D45:E45"/>
    <mergeCell ref="G45:H45"/>
    <mergeCell ref="I45:J45"/>
    <mergeCell ref="B46:C46"/>
    <mergeCell ref="D46:E46"/>
    <mergeCell ref="G46:H46"/>
    <mergeCell ref="I46:J46"/>
    <mergeCell ref="B28:C28"/>
    <mergeCell ref="B29:C29"/>
    <mergeCell ref="B30:C30"/>
    <mergeCell ref="B31:C31"/>
    <mergeCell ref="B21:C21"/>
    <mergeCell ref="B25:C25"/>
    <mergeCell ref="I25:J25"/>
    <mergeCell ref="B18:C18"/>
    <mergeCell ref="J18:M18"/>
    <mergeCell ref="B19:C19"/>
    <mergeCell ref="J19:M19"/>
    <mergeCell ref="B15:C15"/>
    <mergeCell ref="J15:M15"/>
    <mergeCell ref="B16:C16"/>
    <mergeCell ref="J16:M16"/>
    <mergeCell ref="B17:C17"/>
    <mergeCell ref="J17:M17"/>
    <mergeCell ref="I14:O14"/>
    <mergeCell ref="B3:G3"/>
    <mergeCell ref="C4:E4"/>
    <mergeCell ref="C5:E5"/>
    <mergeCell ref="C6:E6"/>
    <mergeCell ref="C7:E7"/>
    <mergeCell ref="C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B69A-CFDE-4837-903F-9E1791FD30E6}">
  <dimension ref="B2:U62"/>
  <sheetViews>
    <sheetView topLeftCell="A41" workbookViewId="0">
      <selection activeCell="H61" sqref="H61"/>
    </sheetView>
  </sheetViews>
  <sheetFormatPr defaultRowHeight="15.6" x14ac:dyDescent="0.3"/>
  <cols>
    <col min="1" max="3" width="8.88671875" style="1"/>
    <col min="4" max="4" width="11" style="1" bestFit="1" customWidth="1"/>
    <col min="5" max="5" width="11.5546875" style="1" bestFit="1" customWidth="1"/>
    <col min="6" max="8" width="8.88671875" style="1"/>
    <col min="9" max="9" width="7.77734375" style="1" customWidth="1"/>
    <col min="10" max="13" width="8.88671875" style="1"/>
    <col min="14" max="14" width="12.33203125" style="1" customWidth="1"/>
    <col min="15" max="16384" width="8.88671875" style="1"/>
  </cols>
  <sheetData>
    <row r="2" spans="2:21" x14ac:dyDescent="0.3">
      <c r="B2" s="71" t="s">
        <v>42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2:21" x14ac:dyDescent="0.3">
      <c r="B3" s="9" t="s">
        <v>1</v>
      </c>
      <c r="C3" s="71" t="s">
        <v>43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2:21" x14ac:dyDescent="0.3">
      <c r="B4" s="9" t="s">
        <v>3</v>
      </c>
      <c r="C4" s="72" t="s">
        <v>44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</row>
    <row r="5" spans="2:21" x14ac:dyDescent="0.3">
      <c r="B5" s="9" t="s">
        <v>4</v>
      </c>
      <c r="C5" s="72" t="s">
        <v>44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</row>
    <row r="6" spans="2:21" x14ac:dyDescent="0.3">
      <c r="B6" s="9" t="s">
        <v>5</v>
      </c>
      <c r="C6" s="72" t="s">
        <v>44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</row>
    <row r="7" spans="2:21" x14ac:dyDescent="0.3">
      <c r="B7" s="15" t="s">
        <v>6</v>
      </c>
      <c r="C7" s="68" t="s">
        <v>44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70"/>
    </row>
    <row r="8" spans="2:21" x14ac:dyDescent="0.3">
      <c r="B8" s="15" t="s">
        <v>51</v>
      </c>
      <c r="C8" s="68" t="s">
        <v>44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70"/>
    </row>
    <row r="10" spans="2:21" x14ac:dyDescent="0.3">
      <c r="B10" s="71" t="s">
        <v>11</v>
      </c>
      <c r="C10" s="71"/>
      <c r="D10" s="71"/>
      <c r="E10" s="71"/>
      <c r="F10" s="71"/>
      <c r="G10" s="71"/>
    </row>
    <row r="11" spans="2:21" x14ac:dyDescent="0.3">
      <c r="B11" s="9" t="s">
        <v>1</v>
      </c>
      <c r="C11" s="71" t="s">
        <v>12</v>
      </c>
      <c r="D11" s="71"/>
      <c r="E11" s="71"/>
      <c r="F11" s="9" t="s">
        <v>13</v>
      </c>
      <c r="G11" s="9" t="s">
        <v>14</v>
      </c>
    </row>
    <row r="12" spans="2:21" x14ac:dyDescent="0.3">
      <c r="B12" s="9" t="s">
        <v>15</v>
      </c>
      <c r="C12" s="68" t="s">
        <v>45</v>
      </c>
      <c r="D12" s="69"/>
      <c r="E12" s="70"/>
      <c r="F12" s="11">
        <v>0.42</v>
      </c>
      <c r="G12" s="11" t="s">
        <v>49</v>
      </c>
    </row>
    <row r="13" spans="2:21" x14ac:dyDescent="0.3">
      <c r="B13" s="9" t="s">
        <v>16</v>
      </c>
      <c r="C13" s="68" t="s">
        <v>46</v>
      </c>
      <c r="D13" s="69"/>
      <c r="E13" s="70"/>
      <c r="F13" s="11">
        <v>0.17</v>
      </c>
      <c r="G13" s="11" t="s">
        <v>23</v>
      </c>
    </row>
    <row r="14" spans="2:21" x14ac:dyDescent="0.3">
      <c r="B14" s="9" t="s">
        <v>17</v>
      </c>
      <c r="C14" s="68" t="s">
        <v>47</v>
      </c>
      <c r="D14" s="69"/>
      <c r="E14" s="70"/>
      <c r="F14" s="11">
        <v>0.33</v>
      </c>
      <c r="G14" s="11" t="s">
        <v>23</v>
      </c>
    </row>
    <row r="15" spans="2:21" x14ac:dyDescent="0.3">
      <c r="B15" s="9" t="s">
        <v>18</v>
      </c>
      <c r="C15" s="68" t="s">
        <v>48</v>
      </c>
      <c r="D15" s="69"/>
      <c r="E15" s="70"/>
      <c r="F15" s="11">
        <v>0.08</v>
      </c>
      <c r="G15" s="11" t="s">
        <v>23</v>
      </c>
    </row>
    <row r="17" spans="2:15" x14ac:dyDescent="0.3">
      <c r="B17" s="60" t="s">
        <v>24</v>
      </c>
      <c r="C17" s="60"/>
      <c r="D17" s="60"/>
      <c r="E17" s="60"/>
      <c r="F17" s="60"/>
      <c r="G17" s="60"/>
      <c r="H17" s="4"/>
    </row>
    <row r="18" spans="2:15" x14ac:dyDescent="0.3">
      <c r="B18" s="67" t="s">
        <v>26</v>
      </c>
      <c r="C18" s="67"/>
      <c r="D18" s="67"/>
      <c r="E18" s="67"/>
      <c r="F18" s="67"/>
      <c r="G18" s="67"/>
      <c r="I18" s="67" t="s">
        <v>27</v>
      </c>
      <c r="J18" s="67"/>
      <c r="K18" s="67"/>
      <c r="L18" s="67"/>
      <c r="M18" s="67"/>
      <c r="N18" s="67"/>
      <c r="O18" s="67"/>
    </row>
    <row r="19" spans="2:15" x14ac:dyDescent="0.3">
      <c r="B19" s="67" t="s">
        <v>25</v>
      </c>
      <c r="C19" s="67"/>
      <c r="D19" s="10" t="s">
        <v>15</v>
      </c>
      <c r="E19" s="10" t="s">
        <v>16</v>
      </c>
      <c r="F19" s="10" t="s">
        <v>17</v>
      </c>
      <c r="G19" s="10" t="s">
        <v>18</v>
      </c>
      <c r="I19" s="10" t="s">
        <v>1</v>
      </c>
      <c r="J19" s="67" t="s">
        <v>12</v>
      </c>
      <c r="K19" s="67"/>
      <c r="L19" s="67"/>
      <c r="M19" s="67"/>
      <c r="N19" s="10" t="s">
        <v>28</v>
      </c>
      <c r="O19" s="10" t="s">
        <v>29</v>
      </c>
    </row>
    <row r="20" spans="2:15" x14ac:dyDescent="0.3">
      <c r="B20" s="67" t="s">
        <v>3</v>
      </c>
      <c r="C20" s="67"/>
      <c r="D20" s="11">
        <v>3950000</v>
      </c>
      <c r="E20" s="11">
        <v>40</v>
      </c>
      <c r="F20" s="11">
        <v>11</v>
      </c>
      <c r="G20" s="11">
        <v>1920</v>
      </c>
      <c r="I20" s="10" t="s">
        <v>15</v>
      </c>
      <c r="J20" s="60" t="s">
        <v>45</v>
      </c>
      <c r="K20" s="60"/>
      <c r="L20" s="60"/>
      <c r="M20" s="60"/>
      <c r="N20" s="11">
        <f>MAX(D20:D24)</f>
        <v>150000000</v>
      </c>
      <c r="O20" s="11">
        <f>MIN(D20:D24)</f>
        <v>1299000</v>
      </c>
    </row>
    <row r="21" spans="2:15" x14ac:dyDescent="0.3">
      <c r="B21" s="67" t="s">
        <v>4</v>
      </c>
      <c r="C21" s="67"/>
      <c r="D21" s="11">
        <v>4600000</v>
      </c>
      <c r="E21" s="11">
        <v>40</v>
      </c>
      <c r="F21" s="11">
        <v>10</v>
      </c>
      <c r="G21" s="11">
        <v>1920</v>
      </c>
      <c r="I21" s="10" t="s">
        <v>16</v>
      </c>
      <c r="J21" s="60" t="s">
        <v>46</v>
      </c>
      <c r="K21" s="60"/>
      <c r="L21" s="60"/>
      <c r="M21" s="60"/>
      <c r="N21" s="11">
        <f>MAX(E20:E24)</f>
        <v>90</v>
      </c>
      <c r="O21" s="11">
        <f>MIN(E20:E24)</f>
        <v>20</v>
      </c>
    </row>
    <row r="22" spans="2:15" x14ac:dyDescent="0.3">
      <c r="B22" s="67" t="s">
        <v>5</v>
      </c>
      <c r="C22" s="67"/>
      <c r="D22" s="17">
        <v>4599000</v>
      </c>
      <c r="E22" s="17">
        <v>40</v>
      </c>
      <c r="F22" s="17">
        <v>10</v>
      </c>
      <c r="G22" s="17">
        <v>1920</v>
      </c>
      <c r="I22" s="10" t="s">
        <v>17</v>
      </c>
      <c r="J22" s="60" t="s">
        <v>47</v>
      </c>
      <c r="K22" s="60"/>
      <c r="L22" s="60"/>
      <c r="M22" s="60"/>
      <c r="N22" s="11">
        <f>MAX(F20:F24)</f>
        <v>74</v>
      </c>
      <c r="O22" s="11">
        <f>MIN(F20:F24)</f>
        <v>3</v>
      </c>
    </row>
    <row r="23" spans="2:15" x14ac:dyDescent="0.3">
      <c r="B23" s="81" t="s">
        <v>6</v>
      </c>
      <c r="C23" s="83"/>
      <c r="D23" s="17">
        <v>1299000</v>
      </c>
      <c r="E23" s="17">
        <v>20</v>
      </c>
      <c r="F23" s="17">
        <v>3</v>
      </c>
      <c r="G23" s="17">
        <v>1366</v>
      </c>
      <c r="I23" s="10" t="s">
        <v>18</v>
      </c>
      <c r="J23" s="60" t="s">
        <v>50</v>
      </c>
      <c r="K23" s="60"/>
      <c r="L23" s="60"/>
      <c r="M23" s="60"/>
      <c r="N23" s="11">
        <f>MAX(G20:G24)</f>
        <v>3840</v>
      </c>
      <c r="O23" s="11">
        <f>MIN(G20:G24)</f>
        <v>1366</v>
      </c>
    </row>
    <row r="24" spans="2:15" x14ac:dyDescent="0.3">
      <c r="B24" s="81" t="s">
        <v>51</v>
      </c>
      <c r="C24" s="83"/>
      <c r="D24" s="17">
        <v>150000000</v>
      </c>
      <c r="E24" s="17">
        <v>90</v>
      </c>
      <c r="F24" s="17">
        <v>74</v>
      </c>
      <c r="G24" s="17">
        <v>3840</v>
      </c>
    </row>
    <row r="25" spans="2:15" x14ac:dyDescent="0.3">
      <c r="B25" s="28"/>
      <c r="C25" s="28"/>
      <c r="D25" s="27"/>
      <c r="E25" s="27"/>
      <c r="F25" s="27"/>
      <c r="G25" s="27"/>
    </row>
    <row r="26" spans="2:15" x14ac:dyDescent="0.3">
      <c r="B26" s="65" t="s">
        <v>30</v>
      </c>
      <c r="C26" s="65"/>
      <c r="D26" s="65"/>
      <c r="E26" s="65"/>
      <c r="F26" s="65"/>
      <c r="G26" s="65"/>
      <c r="I26" s="65" t="s">
        <v>13</v>
      </c>
      <c r="J26" s="65"/>
    </row>
    <row r="27" spans="2:15" x14ac:dyDescent="0.3">
      <c r="B27" s="65" t="s">
        <v>25</v>
      </c>
      <c r="C27" s="65"/>
      <c r="D27" s="13" t="s">
        <v>15</v>
      </c>
      <c r="E27" s="13" t="s">
        <v>16</v>
      </c>
      <c r="F27" s="13" t="s">
        <v>17</v>
      </c>
      <c r="G27" s="13" t="s">
        <v>18</v>
      </c>
      <c r="I27" s="13" t="s">
        <v>15</v>
      </c>
      <c r="J27" s="11">
        <f>F12</f>
        <v>0.42</v>
      </c>
    </row>
    <row r="28" spans="2:15" x14ac:dyDescent="0.3">
      <c r="B28" s="66" t="s">
        <v>3</v>
      </c>
      <c r="C28" s="66"/>
      <c r="D28" s="11">
        <f>(D20-$O$20)/($N$20-$O$20)</f>
        <v>1.7827721400663077E-2</v>
      </c>
      <c r="E28" s="11">
        <f>($N$21-E20)/($N$21-$O$21)</f>
        <v>0.7142857142857143</v>
      </c>
      <c r="F28" s="11">
        <f>($N$22-F20)/($N$22-$O$22)</f>
        <v>0.88732394366197187</v>
      </c>
      <c r="G28" s="11">
        <f>($N$23-G20)/($N$23-$O$23)</f>
        <v>0.77607113985448661</v>
      </c>
      <c r="I28" s="13" t="s">
        <v>16</v>
      </c>
      <c r="J28" s="11">
        <f>F13</f>
        <v>0.17</v>
      </c>
    </row>
    <row r="29" spans="2:15" x14ac:dyDescent="0.3">
      <c r="B29" s="66" t="s">
        <v>4</v>
      </c>
      <c r="C29" s="66"/>
      <c r="D29" s="17">
        <f t="shared" ref="D29:D32" si="0">(D21-$O$20)/($N$20-$O$20)</f>
        <v>2.2198909220516337E-2</v>
      </c>
      <c r="E29" s="17">
        <f t="shared" ref="E29:E32" si="1">($N$21-E21)/($N$21-$O$21)</f>
        <v>0.7142857142857143</v>
      </c>
      <c r="F29" s="17">
        <f t="shared" ref="F29:F32" si="2">($N$22-F21)/($N$22-$O$22)</f>
        <v>0.90140845070422537</v>
      </c>
      <c r="G29" s="17">
        <f t="shared" ref="G29:G32" si="3">($N$23-G21)/($N$23-$O$23)</f>
        <v>0.77607113985448661</v>
      </c>
      <c r="I29" s="13" t="s">
        <v>17</v>
      </c>
      <c r="J29" s="11">
        <f>F14</f>
        <v>0.33</v>
      </c>
    </row>
    <row r="30" spans="2:15" x14ac:dyDescent="0.3">
      <c r="B30" s="66" t="s">
        <v>5</v>
      </c>
      <c r="C30" s="66"/>
      <c r="D30" s="17">
        <f t="shared" si="0"/>
        <v>2.2192184316178101E-2</v>
      </c>
      <c r="E30" s="17">
        <f t="shared" si="1"/>
        <v>0.7142857142857143</v>
      </c>
      <c r="F30" s="17">
        <f t="shared" si="2"/>
        <v>0.90140845070422537</v>
      </c>
      <c r="G30" s="17">
        <f t="shared" si="3"/>
        <v>0.77607113985448661</v>
      </c>
      <c r="I30" s="13" t="s">
        <v>18</v>
      </c>
      <c r="J30" s="11">
        <f>F15</f>
        <v>0.08</v>
      </c>
    </row>
    <row r="31" spans="2:15" x14ac:dyDescent="0.3">
      <c r="B31" s="66" t="s">
        <v>6</v>
      </c>
      <c r="C31" s="66"/>
      <c r="D31" s="17">
        <f t="shared" si="0"/>
        <v>0</v>
      </c>
      <c r="E31" s="29">
        <f t="shared" si="1"/>
        <v>1</v>
      </c>
      <c r="F31" s="17">
        <f t="shared" si="2"/>
        <v>1</v>
      </c>
      <c r="G31" s="17">
        <f t="shared" si="3"/>
        <v>1</v>
      </c>
    </row>
    <row r="32" spans="2:15" x14ac:dyDescent="0.3">
      <c r="B32" s="66" t="s">
        <v>51</v>
      </c>
      <c r="C32" s="66"/>
      <c r="D32" s="17">
        <f t="shared" si="0"/>
        <v>1</v>
      </c>
      <c r="E32" s="17">
        <f t="shared" si="1"/>
        <v>0</v>
      </c>
      <c r="F32" s="17">
        <f t="shared" si="2"/>
        <v>0</v>
      </c>
      <c r="G32" s="17">
        <f t="shared" si="3"/>
        <v>0</v>
      </c>
    </row>
    <row r="34" spans="2:11" x14ac:dyDescent="0.3">
      <c r="B34" s="64" t="s">
        <v>31</v>
      </c>
      <c r="C34" s="64"/>
      <c r="D34" s="64"/>
      <c r="E34" s="64"/>
      <c r="F34" s="64"/>
      <c r="G34" s="64"/>
    </row>
    <row r="35" spans="2:11" x14ac:dyDescent="0.3">
      <c r="B35" s="64" t="s">
        <v>25</v>
      </c>
      <c r="C35" s="64"/>
      <c r="D35" s="12" t="s">
        <v>15</v>
      </c>
      <c r="E35" s="12" t="s">
        <v>16</v>
      </c>
      <c r="F35" s="12" t="s">
        <v>17</v>
      </c>
      <c r="G35" s="12" t="s">
        <v>18</v>
      </c>
    </row>
    <row r="36" spans="2:11" x14ac:dyDescent="0.3">
      <c r="B36" s="64" t="s">
        <v>3</v>
      </c>
      <c r="C36" s="64"/>
      <c r="D36" s="11">
        <f>$D28*$J$27</f>
        <v>7.4876429882784921E-3</v>
      </c>
      <c r="E36" s="11">
        <f>$E28*$J$28</f>
        <v>0.12142857142857144</v>
      </c>
      <c r="F36" s="11">
        <f>$F28*$J$29</f>
        <v>0.29281690140845074</v>
      </c>
      <c r="G36" s="11">
        <f>$G28*$J$30</f>
        <v>6.2085691188358931E-2</v>
      </c>
    </row>
    <row r="37" spans="2:11" x14ac:dyDescent="0.3">
      <c r="B37" s="64" t="s">
        <v>4</v>
      </c>
      <c r="C37" s="64"/>
      <c r="D37" s="17">
        <f t="shared" ref="D37:D40" si="4">$D29*$J$27</f>
        <v>9.3235418726168619E-3</v>
      </c>
      <c r="E37" s="17">
        <f t="shared" ref="E37:E40" si="5">$E29*$J$28</f>
        <v>0.12142857142857144</v>
      </c>
      <c r="F37" s="17">
        <f t="shared" ref="F37:F40" si="6">$F29*$J$29</f>
        <v>0.2974647887323944</v>
      </c>
      <c r="G37" s="17">
        <f t="shared" ref="G37:G40" si="7">$G29*$J$30</f>
        <v>6.2085691188358931E-2</v>
      </c>
    </row>
    <row r="38" spans="2:11" x14ac:dyDescent="0.3">
      <c r="B38" s="64" t="s">
        <v>5</v>
      </c>
      <c r="C38" s="64"/>
      <c r="D38" s="17">
        <f t="shared" si="4"/>
        <v>9.3207174127948027E-3</v>
      </c>
      <c r="E38" s="17">
        <f t="shared" si="5"/>
        <v>0.12142857142857144</v>
      </c>
      <c r="F38" s="17">
        <f t="shared" si="6"/>
        <v>0.2974647887323944</v>
      </c>
      <c r="G38" s="17">
        <f t="shared" si="7"/>
        <v>6.2085691188358931E-2</v>
      </c>
    </row>
    <row r="39" spans="2:11" x14ac:dyDescent="0.3">
      <c r="B39" s="64" t="s">
        <v>6</v>
      </c>
      <c r="C39" s="64"/>
      <c r="D39" s="17">
        <f t="shared" si="4"/>
        <v>0</v>
      </c>
      <c r="E39" s="17">
        <f t="shared" si="5"/>
        <v>0.17</v>
      </c>
      <c r="F39" s="17">
        <f t="shared" si="6"/>
        <v>0.33</v>
      </c>
      <c r="G39" s="17">
        <f t="shared" si="7"/>
        <v>0.08</v>
      </c>
    </row>
    <row r="40" spans="2:11" x14ac:dyDescent="0.3">
      <c r="B40" s="64" t="s">
        <v>51</v>
      </c>
      <c r="C40" s="64"/>
      <c r="D40" s="17">
        <f t="shared" si="4"/>
        <v>0.42</v>
      </c>
      <c r="E40" s="17">
        <f t="shared" si="5"/>
        <v>0</v>
      </c>
      <c r="F40" s="17">
        <f t="shared" si="6"/>
        <v>0</v>
      </c>
      <c r="G40" s="17">
        <f t="shared" si="7"/>
        <v>0</v>
      </c>
    </row>
    <row r="41" spans="2:11" x14ac:dyDescent="0.3">
      <c r="B41"/>
      <c r="C41"/>
      <c r="D41" s="27"/>
      <c r="E41" s="27"/>
      <c r="F41" s="27"/>
      <c r="G41" s="27"/>
    </row>
    <row r="42" spans="2:11" x14ac:dyDescent="0.3">
      <c r="B42"/>
      <c r="C42"/>
      <c r="D42" s="27"/>
      <c r="E42" s="27"/>
      <c r="F42" s="27"/>
      <c r="G42" s="27"/>
    </row>
    <row r="44" spans="2:11" x14ac:dyDescent="0.3">
      <c r="B44" s="63" t="s">
        <v>32</v>
      </c>
      <c r="C44" s="63"/>
      <c r="D44" s="63"/>
      <c r="E44" s="63"/>
      <c r="H44" s="85" t="s">
        <v>33</v>
      </c>
      <c r="I44" s="89"/>
      <c r="J44" s="89"/>
      <c r="K44" s="86"/>
    </row>
    <row r="45" spans="2:11" x14ac:dyDescent="0.3">
      <c r="B45" s="63" t="s">
        <v>25</v>
      </c>
      <c r="C45" s="63"/>
      <c r="D45" s="63" t="s">
        <v>34</v>
      </c>
      <c r="E45" s="63"/>
      <c r="H45" s="85" t="s">
        <v>25</v>
      </c>
      <c r="I45" s="86"/>
      <c r="J45" s="85" t="s">
        <v>34</v>
      </c>
      <c r="K45" s="86"/>
    </row>
    <row r="46" spans="2:11" x14ac:dyDescent="0.3">
      <c r="B46" s="63" t="s">
        <v>3</v>
      </c>
      <c r="C46" s="63"/>
      <c r="D46" s="90">
        <f>SUM($D36:$G36)</f>
        <v>0.48381880701365965</v>
      </c>
      <c r="E46" s="90"/>
      <c r="H46" s="85" t="s">
        <v>3</v>
      </c>
      <c r="I46" s="86"/>
      <c r="J46" s="73">
        <f>MAX($D36:$G36)</f>
        <v>0.29281690140845074</v>
      </c>
      <c r="K46" s="74"/>
    </row>
    <row r="47" spans="2:11" x14ac:dyDescent="0.3">
      <c r="B47" s="63" t="s">
        <v>4</v>
      </c>
      <c r="C47" s="63"/>
      <c r="D47" s="90">
        <f t="shared" ref="D47:D48" si="8">SUM($D37:$G37)</f>
        <v>0.49030259322194164</v>
      </c>
      <c r="E47" s="90"/>
      <c r="H47" s="85" t="s">
        <v>4</v>
      </c>
      <c r="I47" s="86"/>
      <c r="J47" s="73">
        <f>MAX($D37:$G37)</f>
        <v>0.2974647887323944</v>
      </c>
      <c r="K47" s="74"/>
    </row>
    <row r="48" spans="2:11" x14ac:dyDescent="0.3">
      <c r="B48" s="63" t="s">
        <v>5</v>
      </c>
      <c r="C48" s="63"/>
      <c r="D48" s="91">
        <f t="shared" si="8"/>
        <v>0.49029976876211956</v>
      </c>
      <c r="E48" s="91"/>
      <c r="H48" s="85" t="s">
        <v>5</v>
      </c>
      <c r="I48" s="86"/>
      <c r="J48" s="73">
        <f>MAX($D38:$G38)</f>
        <v>0.2974647887323944</v>
      </c>
      <c r="K48" s="74"/>
    </row>
    <row r="49" spans="2:11" x14ac:dyDescent="0.3">
      <c r="B49" s="63" t="s">
        <v>6</v>
      </c>
      <c r="C49" s="63"/>
      <c r="D49" s="60">
        <f>SUM($D39:$G39)</f>
        <v>0.57999999999999996</v>
      </c>
      <c r="E49" s="60"/>
      <c r="H49" s="85" t="s">
        <v>6</v>
      </c>
      <c r="I49" s="86"/>
      <c r="J49" s="73">
        <f>MAX($D39:$G39)</f>
        <v>0.33</v>
      </c>
      <c r="K49" s="74"/>
    </row>
    <row r="50" spans="2:11" x14ac:dyDescent="0.3">
      <c r="B50" s="85" t="s">
        <v>51</v>
      </c>
      <c r="C50" s="86"/>
      <c r="D50" s="73">
        <f>SUM(D40:G40)</f>
        <v>0.42</v>
      </c>
      <c r="E50" s="74"/>
      <c r="H50" s="85" t="s">
        <v>51</v>
      </c>
      <c r="I50" s="86"/>
      <c r="J50" s="73">
        <f>MAX(D40:G40)</f>
        <v>0.42</v>
      </c>
      <c r="K50" s="74"/>
    </row>
    <row r="51" spans="2:11" x14ac:dyDescent="0.3">
      <c r="B51" s="62" t="s">
        <v>35</v>
      </c>
      <c r="C51" s="62"/>
      <c r="D51" s="60">
        <f>MAX(D46:E49)</f>
        <v>0.57999999999999996</v>
      </c>
      <c r="E51" s="60"/>
      <c r="H51" s="87" t="s">
        <v>37</v>
      </c>
      <c r="I51" s="88"/>
      <c r="J51" s="73">
        <f>MAX(J46:K50)</f>
        <v>0.42</v>
      </c>
      <c r="K51" s="74"/>
    </row>
    <row r="52" spans="2:11" x14ac:dyDescent="0.3">
      <c r="B52" s="62" t="s">
        <v>36</v>
      </c>
      <c r="C52" s="62"/>
      <c r="D52" s="60">
        <f>MIN(D46:E49)</f>
        <v>0.48381880701365965</v>
      </c>
      <c r="E52" s="60"/>
      <c r="H52" s="87" t="s">
        <v>38</v>
      </c>
      <c r="I52" s="88"/>
      <c r="J52" s="73">
        <f>MIN(J46:K50)</f>
        <v>0.29281690140845074</v>
      </c>
      <c r="K52" s="74"/>
    </row>
    <row r="53" spans="2:11" x14ac:dyDescent="0.3">
      <c r="K53"/>
    </row>
    <row r="54" spans="2:11" x14ac:dyDescent="0.3">
      <c r="B54" s="61" t="s">
        <v>39</v>
      </c>
      <c r="C54" s="61"/>
      <c r="D54" s="60">
        <v>0.5</v>
      </c>
      <c r="E54" s="60"/>
    </row>
    <row r="56" spans="2:11" x14ac:dyDescent="0.3">
      <c r="B56" s="59" t="s">
        <v>40</v>
      </c>
      <c r="C56" s="59"/>
      <c r="D56" s="59"/>
      <c r="E56" s="59"/>
      <c r="F56" s="59"/>
    </row>
    <row r="57" spans="2:11" x14ac:dyDescent="0.3">
      <c r="B57" s="59" t="s">
        <v>25</v>
      </c>
      <c r="C57" s="59"/>
      <c r="D57" s="59" t="s">
        <v>34</v>
      </c>
      <c r="E57" s="59"/>
      <c r="F57" s="14" t="s">
        <v>41</v>
      </c>
    </row>
    <row r="58" spans="2:11" x14ac:dyDescent="0.3">
      <c r="B58" s="59" t="s">
        <v>3</v>
      </c>
      <c r="C58" s="59"/>
      <c r="D58" s="60">
        <f>($D$54*(($D46-$D$52)/($D$51-$D$52))) + ((1-$D$54)*(($J46-$J$52)/($J$51-$J$52)))</f>
        <v>0</v>
      </c>
      <c r="E58" s="60"/>
      <c r="F58" s="11">
        <v>1</v>
      </c>
    </row>
    <row r="59" spans="2:11" x14ac:dyDescent="0.3">
      <c r="B59" s="59" t="s">
        <v>4</v>
      </c>
      <c r="C59" s="59"/>
      <c r="D59" s="60">
        <f t="shared" ref="D59:D62" si="9">($D$54*(($D47-$D$52)/($D$51-$D$52))) + ((1-$D$54)*(($J47-$J$52)/($J$51-$J$52)))</f>
        <v>5.1978527278922951E-2</v>
      </c>
      <c r="E59" s="60"/>
      <c r="F59" s="11">
        <v>3</v>
      </c>
    </row>
    <row r="60" spans="2:11" x14ac:dyDescent="0.3">
      <c r="B60" s="59" t="s">
        <v>5</v>
      </c>
      <c r="C60" s="59"/>
      <c r="D60" s="60">
        <f t="shared" si="9"/>
        <v>5.1963844263801254E-2</v>
      </c>
      <c r="E60" s="60"/>
      <c r="F60" s="11">
        <v>2</v>
      </c>
    </row>
    <row r="61" spans="2:11" x14ac:dyDescent="0.3">
      <c r="B61" s="59" t="s">
        <v>6</v>
      </c>
      <c r="C61" s="59"/>
      <c r="D61" s="60">
        <f t="shared" si="9"/>
        <v>0.64617940199335544</v>
      </c>
      <c r="E61" s="60"/>
      <c r="F61" s="11">
        <v>5</v>
      </c>
    </row>
    <row r="62" spans="2:11" x14ac:dyDescent="0.3">
      <c r="B62" s="59" t="s">
        <v>51</v>
      </c>
      <c r="C62" s="59"/>
      <c r="D62" s="60">
        <f t="shared" si="9"/>
        <v>0.1682365593930446</v>
      </c>
      <c r="E62" s="60"/>
      <c r="F62" s="17">
        <v>4</v>
      </c>
    </row>
  </sheetData>
  <mergeCells count="91">
    <mergeCell ref="B62:C62"/>
    <mergeCell ref="D62:E62"/>
    <mergeCell ref="J49:K49"/>
    <mergeCell ref="J51:K51"/>
    <mergeCell ref="J52:K52"/>
    <mergeCell ref="B50:C50"/>
    <mergeCell ref="D50:E50"/>
    <mergeCell ref="H50:I50"/>
    <mergeCell ref="H49:I49"/>
    <mergeCell ref="J50:K50"/>
    <mergeCell ref="H51:I51"/>
    <mergeCell ref="H52:I52"/>
    <mergeCell ref="B60:C60"/>
    <mergeCell ref="D60:E60"/>
    <mergeCell ref="B61:C61"/>
    <mergeCell ref="D61:E61"/>
    <mergeCell ref="H44:K44"/>
    <mergeCell ref="J45:K45"/>
    <mergeCell ref="J46:K46"/>
    <mergeCell ref="J47:K47"/>
    <mergeCell ref="J48:K48"/>
    <mergeCell ref="H48:I48"/>
    <mergeCell ref="H47:I47"/>
    <mergeCell ref="H46:I46"/>
    <mergeCell ref="H45:I45"/>
    <mergeCell ref="B24:C24"/>
    <mergeCell ref="C8:U8"/>
    <mergeCell ref="B32:C32"/>
    <mergeCell ref="B40:C40"/>
    <mergeCell ref="B59:C59"/>
    <mergeCell ref="D59:E59"/>
    <mergeCell ref="B58:C58"/>
    <mergeCell ref="D58:E58"/>
    <mergeCell ref="B51:C51"/>
    <mergeCell ref="D51:E51"/>
    <mergeCell ref="B54:C54"/>
    <mergeCell ref="D54:E54"/>
    <mergeCell ref="B56:F56"/>
    <mergeCell ref="B57:C57"/>
    <mergeCell ref="D57:E57"/>
    <mergeCell ref="B52:C52"/>
    <mergeCell ref="D52:E52"/>
    <mergeCell ref="B48:C48"/>
    <mergeCell ref="D48:E48"/>
    <mergeCell ref="B49:C49"/>
    <mergeCell ref="D49:E49"/>
    <mergeCell ref="B46:C46"/>
    <mergeCell ref="D46:E46"/>
    <mergeCell ref="B47:C47"/>
    <mergeCell ref="D47:E47"/>
    <mergeCell ref="B39:C39"/>
    <mergeCell ref="B44:E44"/>
    <mergeCell ref="B45:C45"/>
    <mergeCell ref="D45:E45"/>
    <mergeCell ref="B38:C38"/>
    <mergeCell ref="B26:G26"/>
    <mergeCell ref="I26:J26"/>
    <mergeCell ref="B27:C27"/>
    <mergeCell ref="B28:C28"/>
    <mergeCell ref="B29:C29"/>
    <mergeCell ref="B30:C30"/>
    <mergeCell ref="B31:C31"/>
    <mergeCell ref="B34:G34"/>
    <mergeCell ref="B35:C35"/>
    <mergeCell ref="B36:C36"/>
    <mergeCell ref="B37:C37"/>
    <mergeCell ref="B21:C21"/>
    <mergeCell ref="J21:M21"/>
    <mergeCell ref="B22:C22"/>
    <mergeCell ref="J22:M22"/>
    <mergeCell ref="B23:C23"/>
    <mergeCell ref="J23:M23"/>
    <mergeCell ref="B20:C20"/>
    <mergeCell ref="J20:M20"/>
    <mergeCell ref="B10:G10"/>
    <mergeCell ref="C11:E11"/>
    <mergeCell ref="C12:E12"/>
    <mergeCell ref="C13:E13"/>
    <mergeCell ref="C14:E14"/>
    <mergeCell ref="C15:E15"/>
    <mergeCell ref="B17:G17"/>
    <mergeCell ref="B18:G18"/>
    <mergeCell ref="I18:O18"/>
    <mergeCell ref="B19:C19"/>
    <mergeCell ref="J19:M19"/>
    <mergeCell ref="C7:U7"/>
    <mergeCell ref="B2:U2"/>
    <mergeCell ref="C3:U3"/>
    <mergeCell ref="C4:U4"/>
    <mergeCell ref="C5:U5"/>
    <mergeCell ref="C6:U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A7F5-BDE6-4A7A-B630-98C604CBA078}">
  <dimension ref="B3:R66"/>
  <sheetViews>
    <sheetView topLeftCell="A46" workbookViewId="0">
      <selection activeCell="D60" sqref="D60:E60"/>
    </sheetView>
  </sheetViews>
  <sheetFormatPr defaultRowHeight="15.6" x14ac:dyDescent="0.3"/>
  <cols>
    <col min="1" max="8" width="8.88671875" style="1"/>
    <col min="9" max="9" width="7.77734375" style="1" customWidth="1"/>
    <col min="10" max="16384" width="8.88671875" style="1"/>
  </cols>
  <sheetData>
    <row r="3" spans="2:18" x14ac:dyDescent="0.3">
      <c r="B3" s="71" t="s">
        <v>11</v>
      </c>
      <c r="C3" s="71"/>
      <c r="D3" s="71"/>
      <c r="E3" s="71"/>
      <c r="F3" s="71"/>
      <c r="G3" s="71"/>
    </row>
    <row r="4" spans="2:18" x14ac:dyDescent="0.3">
      <c r="B4" s="26" t="s">
        <v>1</v>
      </c>
      <c r="C4" s="71" t="s">
        <v>12</v>
      </c>
      <c r="D4" s="71"/>
      <c r="E4" s="71"/>
      <c r="F4" s="26" t="s">
        <v>13</v>
      </c>
      <c r="G4" s="26" t="s">
        <v>14</v>
      </c>
    </row>
    <row r="5" spans="2:18" x14ac:dyDescent="0.3">
      <c r="B5" s="26" t="s">
        <v>15</v>
      </c>
      <c r="C5" s="68" t="s">
        <v>64</v>
      </c>
      <c r="D5" s="69"/>
      <c r="E5" s="70"/>
      <c r="F5" s="22">
        <v>0.2</v>
      </c>
      <c r="G5" s="22" t="s">
        <v>23</v>
      </c>
    </row>
    <row r="6" spans="2:18" x14ac:dyDescent="0.3">
      <c r="B6" s="26" t="s">
        <v>16</v>
      </c>
      <c r="C6" s="68" t="s">
        <v>65</v>
      </c>
      <c r="D6" s="69"/>
      <c r="E6" s="70"/>
      <c r="F6" s="22">
        <v>0.15</v>
      </c>
      <c r="G6" s="22" t="s">
        <v>23</v>
      </c>
    </row>
    <row r="7" spans="2:18" x14ac:dyDescent="0.3">
      <c r="B7" s="26" t="s">
        <v>17</v>
      </c>
      <c r="C7" s="68" t="s">
        <v>66</v>
      </c>
      <c r="D7" s="69"/>
      <c r="E7" s="70"/>
      <c r="F7" s="22">
        <v>0.05</v>
      </c>
      <c r="G7" s="22" t="s">
        <v>23</v>
      </c>
    </row>
    <row r="8" spans="2:18" x14ac:dyDescent="0.3">
      <c r="B8" s="26" t="s">
        <v>18</v>
      </c>
      <c r="C8" s="68" t="s">
        <v>67</v>
      </c>
      <c r="D8" s="69"/>
      <c r="E8" s="70"/>
      <c r="F8" s="22">
        <v>0.1</v>
      </c>
      <c r="G8" s="22" t="s">
        <v>23</v>
      </c>
    </row>
    <row r="9" spans="2:18" x14ac:dyDescent="0.3">
      <c r="B9" s="26" t="s">
        <v>60</v>
      </c>
      <c r="C9" s="68" t="s">
        <v>68</v>
      </c>
      <c r="D9" s="69"/>
      <c r="E9" s="70"/>
      <c r="F9" s="22">
        <v>0.35</v>
      </c>
      <c r="G9" s="22" t="s">
        <v>23</v>
      </c>
    </row>
    <row r="10" spans="2:18" x14ac:dyDescent="0.3">
      <c r="B10" s="26" t="s">
        <v>62</v>
      </c>
      <c r="C10" s="68" t="s">
        <v>69</v>
      </c>
      <c r="D10" s="69"/>
      <c r="E10" s="70"/>
      <c r="F10" s="22">
        <v>0.05</v>
      </c>
      <c r="G10" s="22" t="s">
        <v>23</v>
      </c>
    </row>
    <row r="11" spans="2:18" x14ac:dyDescent="0.3">
      <c r="B11" s="26" t="s">
        <v>63</v>
      </c>
      <c r="C11" s="68" t="s">
        <v>70</v>
      </c>
      <c r="D11" s="69"/>
      <c r="E11" s="70"/>
      <c r="F11" s="22">
        <v>0.1</v>
      </c>
      <c r="G11" s="22" t="s">
        <v>23</v>
      </c>
    </row>
    <row r="13" spans="2:18" x14ac:dyDescent="0.3">
      <c r="B13" s="60" t="s">
        <v>24</v>
      </c>
      <c r="C13" s="60"/>
      <c r="D13" s="60"/>
      <c r="E13" s="60"/>
      <c r="F13" s="60"/>
      <c r="G13" s="60"/>
      <c r="H13" s="60"/>
      <c r="I13" s="60"/>
      <c r="J13" s="60"/>
    </row>
    <row r="14" spans="2:18" x14ac:dyDescent="0.3">
      <c r="B14" s="67" t="s">
        <v>26</v>
      </c>
      <c r="C14" s="67"/>
      <c r="D14" s="67"/>
      <c r="E14" s="67"/>
      <c r="F14" s="67"/>
      <c r="G14" s="67"/>
      <c r="H14" s="67"/>
      <c r="I14" s="67"/>
      <c r="J14" s="67"/>
      <c r="L14" s="67" t="s">
        <v>27</v>
      </c>
      <c r="M14" s="67"/>
      <c r="N14" s="67"/>
      <c r="O14" s="67"/>
      <c r="P14" s="67"/>
      <c r="Q14" s="67"/>
      <c r="R14" s="67"/>
    </row>
    <row r="15" spans="2:18" x14ac:dyDescent="0.3">
      <c r="B15" s="84" t="s">
        <v>25</v>
      </c>
      <c r="C15" s="84"/>
      <c r="D15" s="30" t="s">
        <v>15</v>
      </c>
      <c r="E15" s="30" t="s">
        <v>16</v>
      </c>
      <c r="F15" s="30" t="s">
        <v>17</v>
      </c>
      <c r="G15" s="30" t="s">
        <v>18</v>
      </c>
      <c r="H15" s="25" t="s">
        <v>60</v>
      </c>
      <c r="I15" s="25" t="s">
        <v>62</v>
      </c>
      <c r="J15" s="25" t="s">
        <v>63</v>
      </c>
      <c r="L15" s="25" t="s">
        <v>1</v>
      </c>
      <c r="M15" s="67" t="s">
        <v>12</v>
      </c>
      <c r="N15" s="67"/>
      <c r="O15" s="67"/>
      <c r="P15" s="67"/>
      <c r="Q15" s="25" t="s">
        <v>28</v>
      </c>
      <c r="R15" s="25" t="s">
        <v>29</v>
      </c>
    </row>
    <row r="16" spans="2:18" x14ac:dyDescent="0.3">
      <c r="B16" s="67" t="s">
        <v>3</v>
      </c>
      <c r="C16" s="67"/>
      <c r="D16" s="22">
        <v>900</v>
      </c>
      <c r="E16" s="22">
        <v>2</v>
      </c>
      <c r="F16" s="22">
        <v>2</v>
      </c>
      <c r="G16" s="22">
        <v>3</v>
      </c>
      <c r="H16" s="22">
        <v>1300</v>
      </c>
      <c r="I16" s="22">
        <v>2</v>
      </c>
      <c r="J16" s="22">
        <v>3</v>
      </c>
      <c r="L16" s="25" t="s">
        <v>15</v>
      </c>
      <c r="M16" s="60" t="str">
        <f t="shared" ref="M16:M22" si="0">C5</f>
        <v>Luas Ruangan</v>
      </c>
      <c r="N16" s="60"/>
      <c r="O16" s="60"/>
      <c r="P16" s="60"/>
      <c r="Q16" s="22">
        <f>MAX(D16:D22)</f>
        <v>1400</v>
      </c>
      <c r="R16" s="22">
        <f>MIN(D16:D22)</f>
        <v>300</v>
      </c>
    </row>
    <row r="17" spans="2:18" x14ac:dyDescent="0.3">
      <c r="B17" s="67" t="s">
        <v>4</v>
      </c>
      <c r="C17" s="67"/>
      <c r="D17" s="22">
        <v>400</v>
      </c>
      <c r="E17" s="22">
        <v>1</v>
      </c>
      <c r="F17" s="22">
        <v>1</v>
      </c>
      <c r="G17" s="22">
        <v>1</v>
      </c>
      <c r="H17" s="22">
        <v>450</v>
      </c>
      <c r="I17" s="22">
        <v>1</v>
      </c>
      <c r="J17" s="22">
        <v>1</v>
      </c>
      <c r="L17" s="25" t="s">
        <v>16</v>
      </c>
      <c r="M17" s="60" t="str">
        <f t="shared" si="0"/>
        <v>Jenis Lantai</v>
      </c>
      <c r="N17" s="60"/>
      <c r="O17" s="60"/>
      <c r="P17" s="60"/>
      <c r="Q17" s="22">
        <f>MAX(E16:E22)</f>
        <v>3</v>
      </c>
      <c r="R17" s="22">
        <f>MIN(E16:E22)</f>
        <v>1</v>
      </c>
    </row>
    <row r="18" spans="2:18" x14ac:dyDescent="0.3">
      <c r="B18" s="67" t="s">
        <v>5</v>
      </c>
      <c r="C18" s="67"/>
      <c r="D18" s="22">
        <v>1200</v>
      </c>
      <c r="E18" s="22">
        <v>3</v>
      </c>
      <c r="F18" s="22">
        <v>2</v>
      </c>
      <c r="G18" s="22">
        <v>3</v>
      </c>
      <c r="H18" s="22">
        <v>1300</v>
      </c>
      <c r="I18" s="22">
        <v>2</v>
      </c>
      <c r="J18" s="22">
        <v>2</v>
      </c>
      <c r="L18" s="25" t="s">
        <v>17</v>
      </c>
      <c r="M18" s="60" t="str">
        <f t="shared" si="0"/>
        <v>Jenis Atap</v>
      </c>
      <c r="N18" s="60"/>
      <c r="O18" s="60"/>
      <c r="P18" s="60"/>
      <c r="Q18" s="22">
        <f>MAX(F16:F22)</f>
        <v>3</v>
      </c>
      <c r="R18" s="22">
        <f>MIN(F16:F22)</f>
        <v>1</v>
      </c>
    </row>
    <row r="19" spans="2:18" x14ac:dyDescent="0.3">
      <c r="B19" s="67" t="s">
        <v>6</v>
      </c>
      <c r="C19" s="67"/>
      <c r="D19" s="22">
        <v>1400</v>
      </c>
      <c r="E19" s="22">
        <v>3</v>
      </c>
      <c r="F19" s="22">
        <v>3</v>
      </c>
      <c r="G19" s="22">
        <v>3</v>
      </c>
      <c r="H19" s="22">
        <v>2200</v>
      </c>
      <c r="I19" s="22">
        <v>3</v>
      </c>
      <c r="J19" s="22">
        <v>3</v>
      </c>
      <c r="L19" s="25" t="s">
        <v>18</v>
      </c>
      <c r="M19" s="60" t="str">
        <f t="shared" si="0"/>
        <v>Jenis Dinding</v>
      </c>
      <c r="N19" s="60"/>
      <c r="O19" s="60"/>
      <c r="P19" s="60"/>
      <c r="Q19" s="22">
        <f>MAX(G16:G22)</f>
        <v>3</v>
      </c>
      <c r="R19" s="22">
        <f>MIN(G16:G22)</f>
        <v>1</v>
      </c>
    </row>
    <row r="20" spans="2:18" x14ac:dyDescent="0.3">
      <c r="B20" s="67" t="s">
        <v>51</v>
      </c>
      <c r="C20" s="67"/>
      <c r="D20" s="22">
        <v>1000</v>
      </c>
      <c r="E20" s="22">
        <v>3</v>
      </c>
      <c r="F20" s="22">
        <v>2</v>
      </c>
      <c r="G20" s="22">
        <v>3</v>
      </c>
      <c r="H20" s="22">
        <v>4500</v>
      </c>
      <c r="I20" s="22">
        <v>3</v>
      </c>
      <c r="J20" s="22">
        <v>3</v>
      </c>
      <c r="L20" s="25" t="s">
        <v>60</v>
      </c>
      <c r="M20" s="73" t="str">
        <f t="shared" si="0"/>
        <v>Sumber Penerangan</v>
      </c>
      <c r="N20" s="75"/>
      <c r="O20" s="75"/>
      <c r="P20" s="74"/>
      <c r="Q20" s="22">
        <f>MAX(H16:H22)</f>
        <v>4500</v>
      </c>
      <c r="R20" s="22">
        <f>MIN(H16:H22)</f>
        <v>450</v>
      </c>
    </row>
    <row r="21" spans="2:18" x14ac:dyDescent="0.3">
      <c r="B21" s="67" t="s">
        <v>71</v>
      </c>
      <c r="C21" s="67"/>
      <c r="D21" s="22">
        <v>300</v>
      </c>
      <c r="E21" s="22">
        <v>1</v>
      </c>
      <c r="F21" s="22">
        <v>1</v>
      </c>
      <c r="G21" s="22">
        <v>1</v>
      </c>
      <c r="H21" s="22">
        <v>450</v>
      </c>
      <c r="I21" s="22">
        <v>1</v>
      </c>
      <c r="J21" s="22">
        <v>1</v>
      </c>
      <c r="L21" s="25" t="s">
        <v>62</v>
      </c>
      <c r="M21" s="73" t="str">
        <f t="shared" si="0"/>
        <v>Tempat Pembuangan Akhir</v>
      </c>
      <c r="N21" s="75"/>
      <c r="O21" s="75"/>
      <c r="P21" s="74"/>
      <c r="Q21" s="22">
        <f>MAX(I16:I22)</f>
        <v>3</v>
      </c>
      <c r="R21" s="22">
        <f>MIN(I16:I22)</f>
        <v>1</v>
      </c>
    </row>
    <row r="22" spans="2:18" x14ac:dyDescent="0.3">
      <c r="B22" s="67" t="s">
        <v>72</v>
      </c>
      <c r="C22" s="67"/>
      <c r="D22" s="22">
        <v>780</v>
      </c>
      <c r="E22" s="22">
        <v>2</v>
      </c>
      <c r="F22" s="22">
        <v>2</v>
      </c>
      <c r="G22" s="22">
        <v>3</v>
      </c>
      <c r="H22" s="22">
        <v>1300</v>
      </c>
      <c r="I22" s="22">
        <v>2</v>
      </c>
      <c r="J22" s="22">
        <v>2</v>
      </c>
      <c r="L22" s="25" t="s">
        <v>63</v>
      </c>
      <c r="M22" s="73" t="str">
        <f t="shared" si="0"/>
        <v>Sumber air minum</v>
      </c>
      <c r="N22" s="75"/>
      <c r="O22" s="75"/>
      <c r="P22" s="74"/>
      <c r="Q22" s="22">
        <f>MAX(J16:J22)</f>
        <v>3</v>
      </c>
      <c r="R22" s="22">
        <f>MIN(J16:J22)</f>
        <v>1</v>
      </c>
    </row>
    <row r="24" spans="2:18" x14ac:dyDescent="0.3">
      <c r="B24" s="65" t="s">
        <v>30</v>
      </c>
      <c r="C24" s="65"/>
      <c r="D24" s="65"/>
      <c r="E24" s="65"/>
      <c r="F24" s="65"/>
      <c r="G24" s="65"/>
      <c r="H24" s="65"/>
      <c r="I24" s="65"/>
      <c r="J24" s="65"/>
    </row>
    <row r="25" spans="2:18" x14ac:dyDescent="0.3">
      <c r="B25" s="65" t="s">
        <v>25</v>
      </c>
      <c r="C25" s="65"/>
      <c r="D25" s="24" t="s">
        <v>15</v>
      </c>
      <c r="E25" s="24" t="s">
        <v>16</v>
      </c>
      <c r="F25" s="24" t="s">
        <v>17</v>
      </c>
      <c r="G25" s="24" t="s">
        <v>18</v>
      </c>
      <c r="H25" s="42" t="s">
        <v>60</v>
      </c>
      <c r="I25" s="42" t="s">
        <v>62</v>
      </c>
      <c r="J25" s="42" t="s">
        <v>63</v>
      </c>
      <c r="L25" s="65" t="s">
        <v>13</v>
      </c>
      <c r="M25" s="65"/>
    </row>
    <row r="26" spans="2:18" x14ac:dyDescent="0.3">
      <c r="B26" s="66" t="s">
        <v>3</v>
      </c>
      <c r="C26" s="66"/>
      <c r="D26" s="22">
        <f>($Q$16-D16)/($Q$16-$R$16)</f>
        <v>0.45454545454545453</v>
      </c>
      <c r="E26" s="22">
        <f>($Q$17-E16)/($Q$17-$R$17)</f>
        <v>0.5</v>
      </c>
      <c r="F26" s="22">
        <f>($Q$18-F16)/($Q$18-$R$18)</f>
        <v>0.5</v>
      </c>
      <c r="G26" s="22">
        <f>($Q$19-G16)/($Q$19-$R$19)</f>
        <v>0</v>
      </c>
      <c r="H26" s="41">
        <f>($Q$20-H16)/($Q$20-$R$20)</f>
        <v>0.79012345679012341</v>
      </c>
      <c r="I26" s="41">
        <f>($Q$21-I16)/($Q$21-$R$21)</f>
        <v>0.5</v>
      </c>
      <c r="J26" s="41">
        <f>($Q$22-J16)/($Q$22-$R$22)</f>
        <v>0</v>
      </c>
      <c r="L26" s="24" t="s">
        <v>15</v>
      </c>
      <c r="M26" s="22">
        <f>F5</f>
        <v>0.2</v>
      </c>
    </row>
    <row r="27" spans="2:18" x14ac:dyDescent="0.3">
      <c r="B27" s="66" t="s">
        <v>4</v>
      </c>
      <c r="C27" s="66"/>
      <c r="D27" s="22">
        <f t="shared" ref="D27:D32" si="1">($Q$16-D17)/($Q$16-$R$16)</f>
        <v>0.90909090909090906</v>
      </c>
      <c r="E27" s="22">
        <f t="shared" ref="E27:E32" si="2">($Q$17-E17)/($Q$17-$R$17)</f>
        <v>1</v>
      </c>
      <c r="F27" s="22">
        <f t="shared" ref="F27:F32" si="3">($Q$18-F17)/($Q$18-$R$18)</f>
        <v>1</v>
      </c>
      <c r="G27" s="22">
        <f t="shared" ref="G27:G32" si="4">($Q$19-G17)/($Q$19-$R$19)</f>
        <v>1</v>
      </c>
      <c r="H27" s="41">
        <f t="shared" ref="H27:H32" si="5">($Q$20-H17)/($Q$20-$R$20)</f>
        <v>1</v>
      </c>
      <c r="I27" s="41">
        <f t="shared" ref="I27:I32" si="6">($Q$21-I17)/($Q$21-$R$21)</f>
        <v>1</v>
      </c>
      <c r="J27" s="41">
        <f t="shared" ref="J27:J32" si="7">($Q$22-J17)/($Q$22-$R$22)</f>
        <v>1</v>
      </c>
      <c r="L27" s="24" t="s">
        <v>16</v>
      </c>
      <c r="M27" s="22">
        <f t="shared" ref="M27:M32" si="8">F6</f>
        <v>0.15</v>
      </c>
    </row>
    <row r="28" spans="2:18" x14ac:dyDescent="0.3">
      <c r="B28" s="66" t="s">
        <v>5</v>
      </c>
      <c r="C28" s="66"/>
      <c r="D28" s="22">
        <f t="shared" si="1"/>
        <v>0.18181818181818182</v>
      </c>
      <c r="E28" s="22">
        <f t="shared" si="2"/>
        <v>0</v>
      </c>
      <c r="F28" s="22">
        <f t="shared" si="3"/>
        <v>0.5</v>
      </c>
      <c r="G28" s="22">
        <f t="shared" si="4"/>
        <v>0</v>
      </c>
      <c r="H28" s="41">
        <f t="shared" si="5"/>
        <v>0.79012345679012341</v>
      </c>
      <c r="I28" s="41">
        <f t="shared" si="6"/>
        <v>0.5</v>
      </c>
      <c r="J28" s="41">
        <f t="shared" si="7"/>
        <v>0.5</v>
      </c>
      <c r="L28" s="24" t="s">
        <v>17</v>
      </c>
      <c r="M28" s="22">
        <f t="shared" si="8"/>
        <v>0.05</v>
      </c>
    </row>
    <row r="29" spans="2:18" x14ac:dyDescent="0.3">
      <c r="B29" s="66" t="s">
        <v>6</v>
      </c>
      <c r="C29" s="66"/>
      <c r="D29" s="22">
        <f t="shared" si="1"/>
        <v>0</v>
      </c>
      <c r="E29" s="22">
        <f t="shared" si="2"/>
        <v>0</v>
      </c>
      <c r="F29" s="22">
        <f t="shared" si="3"/>
        <v>0</v>
      </c>
      <c r="G29" s="22">
        <f t="shared" si="4"/>
        <v>0</v>
      </c>
      <c r="H29" s="41">
        <f t="shared" si="5"/>
        <v>0.5679012345679012</v>
      </c>
      <c r="I29" s="41">
        <f t="shared" si="6"/>
        <v>0</v>
      </c>
      <c r="J29" s="41">
        <f t="shared" si="7"/>
        <v>0</v>
      </c>
      <c r="L29" s="24" t="s">
        <v>18</v>
      </c>
      <c r="M29" s="22">
        <f t="shared" si="8"/>
        <v>0.1</v>
      </c>
    </row>
    <row r="30" spans="2:18" x14ac:dyDescent="0.3">
      <c r="B30" s="66" t="s">
        <v>51</v>
      </c>
      <c r="C30" s="66"/>
      <c r="D30" s="22">
        <f t="shared" si="1"/>
        <v>0.36363636363636365</v>
      </c>
      <c r="E30" s="22">
        <f t="shared" si="2"/>
        <v>0</v>
      </c>
      <c r="F30" s="22">
        <f t="shared" si="3"/>
        <v>0.5</v>
      </c>
      <c r="G30" s="22">
        <f t="shared" si="4"/>
        <v>0</v>
      </c>
      <c r="H30" s="41">
        <f t="shared" si="5"/>
        <v>0</v>
      </c>
      <c r="I30" s="41">
        <f t="shared" si="6"/>
        <v>0</v>
      </c>
      <c r="J30" s="41">
        <f t="shared" si="7"/>
        <v>0</v>
      </c>
      <c r="L30" s="24" t="s">
        <v>60</v>
      </c>
      <c r="M30" s="22">
        <f t="shared" si="8"/>
        <v>0.35</v>
      </c>
    </row>
    <row r="31" spans="2:18" x14ac:dyDescent="0.3">
      <c r="B31" s="66" t="s">
        <v>71</v>
      </c>
      <c r="C31" s="66"/>
      <c r="D31" s="22">
        <f t="shared" si="1"/>
        <v>1</v>
      </c>
      <c r="E31" s="22">
        <f t="shared" si="2"/>
        <v>1</v>
      </c>
      <c r="F31" s="22">
        <f t="shared" si="3"/>
        <v>1</v>
      </c>
      <c r="G31" s="22">
        <f t="shared" si="4"/>
        <v>1</v>
      </c>
      <c r="H31" s="41">
        <f t="shared" si="5"/>
        <v>1</v>
      </c>
      <c r="I31" s="41">
        <f t="shared" si="6"/>
        <v>1</v>
      </c>
      <c r="J31" s="41">
        <f t="shared" si="7"/>
        <v>1</v>
      </c>
      <c r="L31" s="24" t="s">
        <v>62</v>
      </c>
      <c r="M31" s="22">
        <f t="shared" si="8"/>
        <v>0.05</v>
      </c>
    </row>
    <row r="32" spans="2:18" x14ac:dyDescent="0.3">
      <c r="B32" s="66" t="s">
        <v>72</v>
      </c>
      <c r="C32" s="66"/>
      <c r="D32" s="22">
        <f t="shared" si="1"/>
        <v>0.5636363636363636</v>
      </c>
      <c r="E32" s="22">
        <f t="shared" si="2"/>
        <v>0.5</v>
      </c>
      <c r="F32" s="22">
        <f t="shared" si="3"/>
        <v>0.5</v>
      </c>
      <c r="G32" s="22">
        <f t="shared" si="4"/>
        <v>0</v>
      </c>
      <c r="H32" s="41">
        <f t="shared" si="5"/>
        <v>0.79012345679012341</v>
      </c>
      <c r="I32" s="41">
        <f t="shared" si="6"/>
        <v>0.5</v>
      </c>
      <c r="J32" s="41">
        <f t="shared" si="7"/>
        <v>0.5</v>
      </c>
      <c r="L32" s="24" t="s">
        <v>63</v>
      </c>
      <c r="M32" s="22">
        <f t="shared" si="8"/>
        <v>0.1</v>
      </c>
    </row>
    <row r="34" spans="2:10" x14ac:dyDescent="0.3">
      <c r="B34" s="64" t="s">
        <v>31</v>
      </c>
      <c r="C34" s="64"/>
      <c r="D34" s="64"/>
      <c r="E34" s="64"/>
      <c r="F34" s="64"/>
      <c r="G34" s="64"/>
      <c r="H34" s="64"/>
      <c r="I34" s="64"/>
      <c r="J34" s="64"/>
    </row>
    <row r="35" spans="2:10" x14ac:dyDescent="0.3">
      <c r="B35" s="64" t="s">
        <v>25</v>
      </c>
      <c r="C35" s="64"/>
      <c r="D35" s="23" t="s">
        <v>15</v>
      </c>
      <c r="E35" s="23" t="s">
        <v>16</v>
      </c>
      <c r="F35" s="23" t="s">
        <v>17</v>
      </c>
      <c r="G35" s="23" t="s">
        <v>18</v>
      </c>
      <c r="H35" s="43" t="s">
        <v>60</v>
      </c>
      <c r="I35" s="43" t="s">
        <v>62</v>
      </c>
      <c r="J35" s="43" t="s">
        <v>63</v>
      </c>
    </row>
    <row r="36" spans="2:10" x14ac:dyDescent="0.3">
      <c r="B36" s="64" t="s">
        <v>3</v>
      </c>
      <c r="C36" s="64"/>
      <c r="D36" s="22">
        <f>$D26*$M$26</f>
        <v>9.0909090909090912E-2</v>
      </c>
      <c r="E36" s="22">
        <f>$E26*$M$27</f>
        <v>7.4999999999999997E-2</v>
      </c>
      <c r="F36" s="22">
        <f>$F26*$M$28</f>
        <v>2.5000000000000001E-2</v>
      </c>
      <c r="G36" s="22">
        <f>$G26*$M$29</f>
        <v>0</v>
      </c>
      <c r="H36" s="41">
        <f>$H26*$M$30</f>
        <v>0.27654320987654318</v>
      </c>
      <c r="I36" s="41">
        <f>$I26*$M$31</f>
        <v>2.5000000000000001E-2</v>
      </c>
      <c r="J36" s="41">
        <f>$J26*$M$32</f>
        <v>0</v>
      </c>
    </row>
    <row r="37" spans="2:10" x14ac:dyDescent="0.3">
      <c r="B37" s="64" t="s">
        <v>4</v>
      </c>
      <c r="C37" s="64"/>
      <c r="D37" s="22">
        <f t="shared" ref="D37:D42" si="9">$D27*$M$26</f>
        <v>0.18181818181818182</v>
      </c>
      <c r="E37" s="22">
        <f t="shared" ref="E37:E42" si="10">$E27*$M$27</f>
        <v>0.15</v>
      </c>
      <c r="F37" s="22">
        <f t="shared" ref="F37:F42" si="11">$F27*$M$28</f>
        <v>0.05</v>
      </c>
      <c r="G37" s="22">
        <f t="shared" ref="G37:G42" si="12">$G27*$M$29</f>
        <v>0.1</v>
      </c>
      <c r="H37" s="41">
        <f t="shared" ref="H37:H42" si="13">$H27*$M$30</f>
        <v>0.35</v>
      </c>
      <c r="I37" s="41">
        <f t="shared" ref="I37:I42" si="14">$I27*$M$31</f>
        <v>0.05</v>
      </c>
      <c r="J37" s="41">
        <f t="shared" ref="J37:J42" si="15">$J27*$M$32</f>
        <v>0.1</v>
      </c>
    </row>
    <row r="38" spans="2:10" x14ac:dyDescent="0.3">
      <c r="B38" s="64" t="s">
        <v>5</v>
      </c>
      <c r="C38" s="64"/>
      <c r="D38" s="22">
        <f t="shared" si="9"/>
        <v>3.6363636363636369E-2</v>
      </c>
      <c r="E38" s="22">
        <f t="shared" si="10"/>
        <v>0</v>
      </c>
      <c r="F38" s="22">
        <f t="shared" si="11"/>
        <v>2.5000000000000001E-2</v>
      </c>
      <c r="G38" s="22">
        <f t="shared" si="12"/>
        <v>0</v>
      </c>
      <c r="H38" s="41">
        <f t="shared" si="13"/>
        <v>0.27654320987654318</v>
      </c>
      <c r="I38" s="41">
        <f t="shared" si="14"/>
        <v>2.5000000000000001E-2</v>
      </c>
      <c r="J38" s="41">
        <f t="shared" si="15"/>
        <v>0.05</v>
      </c>
    </row>
    <row r="39" spans="2:10" x14ac:dyDescent="0.3">
      <c r="B39" s="64" t="s">
        <v>6</v>
      </c>
      <c r="C39" s="64"/>
      <c r="D39" s="22">
        <f t="shared" si="9"/>
        <v>0</v>
      </c>
      <c r="E39" s="22">
        <f t="shared" si="10"/>
        <v>0</v>
      </c>
      <c r="F39" s="22">
        <f t="shared" si="11"/>
        <v>0</v>
      </c>
      <c r="G39" s="22">
        <f t="shared" si="12"/>
        <v>0</v>
      </c>
      <c r="H39" s="41">
        <f t="shared" si="13"/>
        <v>0.1987654320987654</v>
      </c>
      <c r="I39" s="41">
        <f t="shared" si="14"/>
        <v>0</v>
      </c>
      <c r="J39" s="41">
        <f t="shared" si="15"/>
        <v>0</v>
      </c>
    </row>
    <row r="40" spans="2:10" x14ac:dyDescent="0.3">
      <c r="B40" s="64" t="s">
        <v>51</v>
      </c>
      <c r="C40" s="64"/>
      <c r="D40" s="22">
        <f t="shared" si="9"/>
        <v>7.2727272727272738E-2</v>
      </c>
      <c r="E40" s="22">
        <f t="shared" si="10"/>
        <v>0</v>
      </c>
      <c r="F40" s="22">
        <f t="shared" si="11"/>
        <v>2.5000000000000001E-2</v>
      </c>
      <c r="G40" s="22">
        <f t="shared" si="12"/>
        <v>0</v>
      </c>
      <c r="H40" s="41">
        <f t="shared" si="13"/>
        <v>0</v>
      </c>
      <c r="I40" s="41">
        <f t="shared" si="14"/>
        <v>0</v>
      </c>
      <c r="J40" s="41">
        <f t="shared" si="15"/>
        <v>0</v>
      </c>
    </row>
    <row r="41" spans="2:10" x14ac:dyDescent="0.3">
      <c r="B41" s="64" t="s">
        <v>71</v>
      </c>
      <c r="C41" s="64"/>
      <c r="D41" s="22">
        <f t="shared" si="9"/>
        <v>0.2</v>
      </c>
      <c r="E41" s="22">
        <f t="shared" si="10"/>
        <v>0.15</v>
      </c>
      <c r="F41" s="22">
        <f t="shared" si="11"/>
        <v>0.05</v>
      </c>
      <c r="G41" s="22">
        <f t="shared" si="12"/>
        <v>0.1</v>
      </c>
      <c r="H41" s="41">
        <f t="shared" si="13"/>
        <v>0.35</v>
      </c>
      <c r="I41" s="41">
        <f t="shared" si="14"/>
        <v>0.05</v>
      </c>
      <c r="J41" s="41">
        <f t="shared" si="15"/>
        <v>0.1</v>
      </c>
    </row>
    <row r="42" spans="2:10" x14ac:dyDescent="0.3">
      <c r="B42" s="64" t="s">
        <v>72</v>
      </c>
      <c r="C42" s="64"/>
      <c r="D42" s="22">
        <f t="shared" si="9"/>
        <v>0.11272727272727273</v>
      </c>
      <c r="E42" s="22">
        <f t="shared" si="10"/>
        <v>7.4999999999999997E-2</v>
      </c>
      <c r="F42" s="22">
        <f t="shared" si="11"/>
        <v>2.5000000000000001E-2</v>
      </c>
      <c r="G42" s="22">
        <f t="shared" si="12"/>
        <v>0</v>
      </c>
      <c r="H42" s="41">
        <f t="shared" si="13"/>
        <v>0.27654320987654318</v>
      </c>
      <c r="I42" s="41">
        <f t="shared" si="14"/>
        <v>2.5000000000000001E-2</v>
      </c>
      <c r="J42" s="41">
        <f t="shared" si="15"/>
        <v>0.05</v>
      </c>
    </row>
    <row r="44" spans="2:10" x14ac:dyDescent="0.3">
      <c r="B44" s="63" t="s">
        <v>32</v>
      </c>
      <c r="C44" s="63"/>
      <c r="D44" s="63"/>
      <c r="E44" s="63"/>
      <c r="G44" s="63" t="s">
        <v>33</v>
      </c>
      <c r="H44" s="63"/>
      <c r="I44" s="63"/>
      <c r="J44" s="63"/>
    </row>
    <row r="45" spans="2:10" x14ac:dyDescent="0.3">
      <c r="B45" s="63" t="s">
        <v>25</v>
      </c>
      <c r="C45" s="63"/>
      <c r="D45" s="63" t="s">
        <v>34</v>
      </c>
      <c r="E45" s="63"/>
      <c r="G45" s="63" t="s">
        <v>25</v>
      </c>
      <c r="H45" s="63"/>
      <c r="I45" s="63" t="s">
        <v>34</v>
      </c>
      <c r="J45" s="63"/>
    </row>
    <row r="46" spans="2:10" x14ac:dyDescent="0.3">
      <c r="B46" s="63" t="s">
        <v>3</v>
      </c>
      <c r="C46" s="63"/>
      <c r="D46" s="60">
        <f t="shared" ref="D46:D52" si="16">SUM($D36:$J36)</f>
        <v>0.49245230078563407</v>
      </c>
      <c r="E46" s="60"/>
      <c r="G46" s="63" t="s">
        <v>3</v>
      </c>
      <c r="H46" s="63"/>
      <c r="I46" s="60">
        <f>MAX($D36:$J36)</f>
        <v>0.27654320987654318</v>
      </c>
      <c r="J46" s="60"/>
    </row>
    <row r="47" spans="2:10" x14ac:dyDescent="0.3">
      <c r="B47" s="63" t="s">
        <v>4</v>
      </c>
      <c r="C47" s="63"/>
      <c r="D47" s="60">
        <f t="shared" si="16"/>
        <v>0.98181818181818181</v>
      </c>
      <c r="E47" s="60"/>
      <c r="G47" s="63" t="s">
        <v>4</v>
      </c>
      <c r="H47" s="63"/>
      <c r="I47" s="60">
        <f t="shared" ref="I47:I52" si="17">MAX($D37:$J37)</f>
        <v>0.35</v>
      </c>
      <c r="J47" s="60"/>
    </row>
    <row r="48" spans="2:10" x14ac:dyDescent="0.3">
      <c r="B48" s="63" t="s">
        <v>5</v>
      </c>
      <c r="C48" s="63"/>
      <c r="D48" s="60">
        <f t="shared" si="16"/>
        <v>0.41290684624017954</v>
      </c>
      <c r="E48" s="60"/>
      <c r="G48" s="63" t="s">
        <v>5</v>
      </c>
      <c r="H48" s="63"/>
      <c r="I48" s="60">
        <f t="shared" si="17"/>
        <v>0.27654320987654318</v>
      </c>
      <c r="J48" s="60"/>
    </row>
    <row r="49" spans="2:10" x14ac:dyDescent="0.3">
      <c r="B49" s="85" t="s">
        <v>6</v>
      </c>
      <c r="C49" s="86"/>
      <c r="D49" s="73">
        <f t="shared" si="16"/>
        <v>0.1987654320987654</v>
      </c>
      <c r="E49" s="74"/>
      <c r="G49" s="85" t="s">
        <v>6</v>
      </c>
      <c r="H49" s="86"/>
      <c r="I49" s="60">
        <f t="shared" si="17"/>
        <v>0.1987654320987654</v>
      </c>
      <c r="J49" s="60"/>
    </row>
    <row r="50" spans="2:10" x14ac:dyDescent="0.3">
      <c r="B50" s="85" t="s">
        <v>51</v>
      </c>
      <c r="C50" s="86"/>
      <c r="D50" s="73">
        <f t="shared" si="16"/>
        <v>9.7727272727272746E-2</v>
      </c>
      <c r="E50" s="74"/>
      <c r="G50" s="85" t="s">
        <v>51</v>
      </c>
      <c r="H50" s="86"/>
      <c r="I50" s="60">
        <f t="shared" si="17"/>
        <v>7.2727272727272738E-2</v>
      </c>
      <c r="J50" s="60"/>
    </row>
    <row r="51" spans="2:10" x14ac:dyDescent="0.3">
      <c r="B51" s="85" t="s">
        <v>71</v>
      </c>
      <c r="C51" s="86"/>
      <c r="D51" s="73">
        <f t="shared" si="16"/>
        <v>1</v>
      </c>
      <c r="E51" s="74"/>
      <c r="G51" s="85" t="s">
        <v>71</v>
      </c>
      <c r="H51" s="86"/>
      <c r="I51" s="60">
        <f t="shared" si="17"/>
        <v>0.35</v>
      </c>
      <c r="J51" s="60"/>
    </row>
    <row r="52" spans="2:10" x14ac:dyDescent="0.3">
      <c r="B52" s="63" t="s">
        <v>72</v>
      </c>
      <c r="C52" s="63"/>
      <c r="D52" s="73">
        <f t="shared" si="16"/>
        <v>0.56427048260381596</v>
      </c>
      <c r="E52" s="74"/>
      <c r="G52" s="63" t="s">
        <v>72</v>
      </c>
      <c r="H52" s="63"/>
      <c r="I52" s="60">
        <f t="shared" si="17"/>
        <v>0.27654320987654318</v>
      </c>
      <c r="J52" s="60"/>
    </row>
    <row r="53" spans="2:10" x14ac:dyDescent="0.3">
      <c r="B53" s="62" t="s">
        <v>35</v>
      </c>
      <c r="C53" s="62"/>
      <c r="D53" s="60">
        <f>MAX(D46:E52)</f>
        <v>1</v>
      </c>
      <c r="E53" s="60"/>
      <c r="G53" s="62" t="s">
        <v>37</v>
      </c>
      <c r="H53" s="62"/>
      <c r="I53" s="60">
        <f>MAX(I46:J52)</f>
        <v>0.35</v>
      </c>
      <c r="J53" s="60"/>
    </row>
    <row r="54" spans="2:10" x14ac:dyDescent="0.3">
      <c r="B54" s="62" t="s">
        <v>36</v>
      </c>
      <c r="C54" s="62"/>
      <c r="D54" s="60">
        <f>MIN(D46:E52)</f>
        <v>9.7727272727272746E-2</v>
      </c>
      <c r="E54" s="60"/>
      <c r="G54" s="62" t="s">
        <v>38</v>
      </c>
      <c r="H54" s="62"/>
      <c r="I54" s="60">
        <f>MIN(I46:J52)</f>
        <v>7.2727272727272738E-2</v>
      </c>
      <c r="J54" s="60"/>
    </row>
    <row r="56" spans="2:10" x14ac:dyDescent="0.3">
      <c r="B56" s="61" t="s">
        <v>39</v>
      </c>
      <c r="C56" s="61"/>
      <c r="D56" s="60">
        <v>0.5</v>
      </c>
      <c r="E56" s="60"/>
    </row>
    <row r="58" spans="2:10" x14ac:dyDescent="0.3">
      <c r="B58" s="59" t="s">
        <v>40</v>
      </c>
      <c r="C58" s="59"/>
      <c r="D58" s="59"/>
      <c r="E58" s="59"/>
      <c r="F58" s="59"/>
    </row>
    <row r="59" spans="2:10" x14ac:dyDescent="0.3">
      <c r="B59" s="59" t="s">
        <v>25</v>
      </c>
      <c r="C59" s="59"/>
      <c r="D59" s="59" t="s">
        <v>34</v>
      </c>
      <c r="E59" s="59"/>
      <c r="F59" s="21" t="s">
        <v>41</v>
      </c>
    </row>
    <row r="60" spans="2:10" x14ac:dyDescent="0.3">
      <c r="B60" s="59" t="s">
        <v>3</v>
      </c>
      <c r="C60" s="59"/>
      <c r="D60" s="60">
        <f>($D$56*(($D46-$D$54)/($D$53-$D$54))) + ((1-$D$56)*(($I46-$I$54)/($I$53-$I$54)))</f>
        <v>0.58627624610198825</v>
      </c>
      <c r="E60" s="60"/>
      <c r="F60" s="22">
        <v>4</v>
      </c>
    </row>
    <row r="61" spans="2:10" x14ac:dyDescent="0.3">
      <c r="B61" s="59" t="s">
        <v>4</v>
      </c>
      <c r="C61" s="59"/>
      <c r="D61" s="60">
        <f t="shared" ref="D61:D66" si="18">($D$56*(($D47-$D$54)/($D$53-$D$54))) + ((1-$D$56)*(($I47-$I$54)/($I$53-$I$54)))</f>
        <v>0.98992443324937029</v>
      </c>
      <c r="E61" s="60"/>
      <c r="F61" s="22">
        <v>6</v>
      </c>
    </row>
    <row r="62" spans="2:10" x14ac:dyDescent="0.3">
      <c r="B62" s="59" t="s">
        <v>5</v>
      </c>
      <c r="C62" s="59"/>
      <c r="D62" s="60">
        <f t="shared" si="18"/>
        <v>0.54219564156798328</v>
      </c>
      <c r="E62" s="60"/>
      <c r="F62" s="22">
        <v>3</v>
      </c>
    </row>
    <row r="63" spans="2:10" x14ac:dyDescent="0.3">
      <c r="B63" s="59" t="s">
        <v>6</v>
      </c>
      <c r="C63" s="59"/>
      <c r="D63" s="60">
        <f t="shared" si="18"/>
        <v>0.28327284628643168</v>
      </c>
      <c r="E63" s="60"/>
      <c r="F63" s="22">
        <v>2</v>
      </c>
    </row>
    <row r="64" spans="2:10" x14ac:dyDescent="0.3">
      <c r="B64" s="59" t="s">
        <v>51</v>
      </c>
      <c r="C64" s="59"/>
      <c r="D64" s="60">
        <f t="shared" si="18"/>
        <v>0</v>
      </c>
      <c r="E64" s="60"/>
      <c r="F64" s="22">
        <v>1</v>
      </c>
    </row>
    <row r="65" spans="2:6" x14ac:dyDescent="0.3">
      <c r="B65" s="59" t="s">
        <v>71</v>
      </c>
      <c r="C65" s="59"/>
      <c r="D65" s="60">
        <f t="shared" si="18"/>
        <v>1</v>
      </c>
      <c r="E65" s="60"/>
      <c r="F65" s="22">
        <v>7</v>
      </c>
    </row>
    <row r="66" spans="2:6" x14ac:dyDescent="0.3">
      <c r="B66" s="59" t="s">
        <v>72</v>
      </c>
      <c r="C66" s="59"/>
      <c r="D66" s="60">
        <f t="shared" si="18"/>
        <v>0.62607473476697573</v>
      </c>
      <c r="E66" s="60"/>
      <c r="F66" s="22">
        <v>5</v>
      </c>
    </row>
  </sheetData>
  <mergeCells count="108">
    <mergeCell ref="L14:R14"/>
    <mergeCell ref="B15:C15"/>
    <mergeCell ref="M15:P15"/>
    <mergeCell ref="B16:C16"/>
    <mergeCell ref="M16:P16"/>
    <mergeCell ref="B3:G3"/>
    <mergeCell ref="C4:E4"/>
    <mergeCell ref="C5:E5"/>
    <mergeCell ref="C6:E6"/>
    <mergeCell ref="C7:E7"/>
    <mergeCell ref="C8:E8"/>
    <mergeCell ref="C9:E9"/>
    <mergeCell ref="C10:E10"/>
    <mergeCell ref="C11:E11"/>
    <mergeCell ref="B13:J13"/>
    <mergeCell ref="B14:J14"/>
    <mergeCell ref="B39:C39"/>
    <mergeCell ref="L25:M25"/>
    <mergeCell ref="B25:C25"/>
    <mergeCell ref="B26:C26"/>
    <mergeCell ref="B27:C27"/>
    <mergeCell ref="B28:C28"/>
    <mergeCell ref="B17:C17"/>
    <mergeCell ref="M17:P17"/>
    <mergeCell ref="B18:C18"/>
    <mergeCell ref="M18:P18"/>
    <mergeCell ref="B19:C19"/>
    <mergeCell ref="M19:P19"/>
    <mergeCell ref="M20:P20"/>
    <mergeCell ref="M21:P21"/>
    <mergeCell ref="M22:P22"/>
    <mergeCell ref="B20:C20"/>
    <mergeCell ref="B21:C21"/>
    <mergeCell ref="B22:C22"/>
    <mergeCell ref="B24:J24"/>
    <mergeCell ref="B29:C29"/>
    <mergeCell ref="B35:C35"/>
    <mergeCell ref="B36:C36"/>
    <mergeCell ref="B37:C37"/>
    <mergeCell ref="B38:C38"/>
    <mergeCell ref="B30:C30"/>
    <mergeCell ref="B31:C31"/>
    <mergeCell ref="B32:C32"/>
    <mergeCell ref="B34:J34"/>
    <mergeCell ref="I54:J54"/>
    <mergeCell ref="B48:C48"/>
    <mergeCell ref="D48:E48"/>
    <mergeCell ref="G48:H48"/>
    <mergeCell ref="I48:J48"/>
    <mergeCell ref="B52:C52"/>
    <mergeCell ref="D52:E52"/>
    <mergeCell ref="G52:H52"/>
    <mergeCell ref="I52:J52"/>
    <mergeCell ref="D50:E50"/>
    <mergeCell ref="D51:E51"/>
    <mergeCell ref="B53:C53"/>
    <mergeCell ref="D53:E53"/>
    <mergeCell ref="G53:H53"/>
    <mergeCell ref="I53:J53"/>
    <mergeCell ref="B54:C54"/>
    <mergeCell ref="D54:E54"/>
    <mergeCell ref="G54:H54"/>
    <mergeCell ref="I49:J49"/>
    <mergeCell ref="I50:J50"/>
    <mergeCell ref="I51:J51"/>
    <mergeCell ref="G51:H51"/>
    <mergeCell ref="G50:H50"/>
    <mergeCell ref="B49:C49"/>
    <mergeCell ref="B40:C40"/>
    <mergeCell ref="B41:C41"/>
    <mergeCell ref="B42:C42"/>
    <mergeCell ref="B46:C46"/>
    <mergeCell ref="D46:E46"/>
    <mergeCell ref="G46:H46"/>
    <mergeCell ref="I46:J46"/>
    <mergeCell ref="B47:C47"/>
    <mergeCell ref="D47:E47"/>
    <mergeCell ref="G47:H47"/>
    <mergeCell ref="I47:J47"/>
    <mergeCell ref="B44:E44"/>
    <mergeCell ref="G44:J44"/>
    <mergeCell ref="B45:C45"/>
    <mergeCell ref="D45:E45"/>
    <mergeCell ref="G45:H45"/>
    <mergeCell ref="I45:J45"/>
    <mergeCell ref="B64:C64"/>
    <mergeCell ref="B65:C65"/>
    <mergeCell ref="B66:C66"/>
    <mergeCell ref="D64:E64"/>
    <mergeCell ref="D65:E65"/>
    <mergeCell ref="D66:E66"/>
    <mergeCell ref="B51:C51"/>
    <mergeCell ref="B50:C50"/>
    <mergeCell ref="G49:H49"/>
    <mergeCell ref="B62:C62"/>
    <mergeCell ref="D62:E62"/>
    <mergeCell ref="B63:C63"/>
    <mergeCell ref="D63:E63"/>
    <mergeCell ref="D49:E49"/>
    <mergeCell ref="B61:C61"/>
    <mergeCell ref="D61:E61"/>
    <mergeCell ref="B56:C56"/>
    <mergeCell ref="D56:E56"/>
    <mergeCell ref="B58:F58"/>
    <mergeCell ref="B59:C59"/>
    <mergeCell ref="D59:E59"/>
    <mergeCell ref="B60:C60"/>
    <mergeCell ref="D60:E6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8B93-5E85-4C8B-9738-0C6D70C8C85F}">
  <dimension ref="B3:R64"/>
  <sheetViews>
    <sheetView topLeftCell="A49" workbookViewId="0">
      <selection activeCell="D58" sqref="D58:E58"/>
    </sheetView>
  </sheetViews>
  <sheetFormatPr defaultRowHeight="15.6" x14ac:dyDescent="0.3"/>
  <cols>
    <col min="1" max="8" width="8.88671875" style="1"/>
    <col min="9" max="9" width="7.77734375" style="1" customWidth="1"/>
    <col min="10" max="16384" width="8.88671875" style="1"/>
  </cols>
  <sheetData>
    <row r="3" spans="2:15" x14ac:dyDescent="0.3">
      <c r="B3" s="71" t="s">
        <v>11</v>
      </c>
      <c r="C3" s="71"/>
      <c r="D3" s="71"/>
      <c r="E3" s="71"/>
      <c r="F3" s="71"/>
      <c r="G3" s="71"/>
    </row>
    <row r="4" spans="2:15" x14ac:dyDescent="0.3">
      <c r="B4" s="34" t="s">
        <v>1</v>
      </c>
      <c r="C4" s="71" t="s">
        <v>12</v>
      </c>
      <c r="D4" s="71"/>
      <c r="E4" s="71"/>
      <c r="F4" s="34" t="s">
        <v>13</v>
      </c>
      <c r="G4" s="34" t="s">
        <v>14</v>
      </c>
    </row>
    <row r="5" spans="2:15" x14ac:dyDescent="0.3">
      <c r="B5" s="34" t="s">
        <v>15</v>
      </c>
      <c r="C5" s="68" t="s">
        <v>80</v>
      </c>
      <c r="D5" s="69"/>
      <c r="E5" s="70"/>
      <c r="F5" s="36">
        <v>0.55789999999999995</v>
      </c>
      <c r="G5" s="36" t="s">
        <v>23</v>
      </c>
    </row>
    <row r="6" spans="2:15" x14ac:dyDescent="0.3">
      <c r="B6" s="34" t="s">
        <v>16</v>
      </c>
      <c r="C6" s="68" t="s">
        <v>77</v>
      </c>
      <c r="D6" s="69"/>
      <c r="E6" s="70"/>
      <c r="F6" s="36">
        <v>0.26329999999999998</v>
      </c>
      <c r="G6" s="36" t="s">
        <v>23</v>
      </c>
    </row>
    <row r="7" spans="2:15" x14ac:dyDescent="0.3">
      <c r="B7" s="34" t="s">
        <v>17</v>
      </c>
      <c r="C7" s="68" t="s">
        <v>78</v>
      </c>
      <c r="D7" s="69"/>
      <c r="E7" s="70"/>
      <c r="F7" s="36">
        <v>0.12180000000000001</v>
      </c>
      <c r="G7" s="36" t="s">
        <v>23</v>
      </c>
    </row>
    <row r="8" spans="2:15" x14ac:dyDescent="0.3">
      <c r="B8" s="34" t="s">
        <v>18</v>
      </c>
      <c r="C8" s="68" t="s">
        <v>79</v>
      </c>
      <c r="D8" s="69"/>
      <c r="E8" s="70"/>
      <c r="F8" s="36">
        <v>5.6899999999999999E-2</v>
      </c>
      <c r="G8" s="36" t="s">
        <v>23</v>
      </c>
    </row>
    <row r="9" spans="2:15" x14ac:dyDescent="0.3">
      <c r="B9"/>
      <c r="C9" s="28"/>
      <c r="D9" s="28"/>
      <c r="E9" s="28"/>
      <c r="F9"/>
      <c r="G9"/>
    </row>
    <row r="10" spans="2:15" x14ac:dyDescent="0.3">
      <c r="B10"/>
      <c r="C10" s="28"/>
      <c r="D10" s="28"/>
      <c r="E10" s="28"/>
      <c r="F10"/>
      <c r="G10"/>
    </row>
    <row r="11" spans="2:15" x14ac:dyDescent="0.3">
      <c r="B11"/>
      <c r="C11" s="28"/>
      <c r="D11" s="28"/>
      <c r="E11" s="28"/>
      <c r="F11"/>
      <c r="G11"/>
    </row>
    <row r="13" spans="2:15" x14ac:dyDescent="0.3">
      <c r="B13" s="73" t="s">
        <v>24</v>
      </c>
      <c r="C13" s="75"/>
      <c r="D13" s="75"/>
      <c r="E13" s="75"/>
      <c r="F13" s="75"/>
      <c r="G13" s="74"/>
      <c r="H13"/>
      <c r="I13"/>
      <c r="J13"/>
    </row>
    <row r="14" spans="2:15" x14ac:dyDescent="0.3">
      <c r="B14" s="81" t="s">
        <v>26</v>
      </c>
      <c r="C14" s="82"/>
      <c r="D14" s="82"/>
      <c r="E14" s="82"/>
      <c r="F14" s="82"/>
      <c r="G14" s="83"/>
      <c r="H14"/>
      <c r="I14" s="67" t="s">
        <v>27</v>
      </c>
      <c r="J14" s="67"/>
      <c r="K14" s="67"/>
      <c r="L14" s="67"/>
      <c r="M14" s="67"/>
      <c r="N14" s="67"/>
      <c r="O14" s="67"/>
    </row>
    <row r="15" spans="2:15" x14ac:dyDescent="0.3">
      <c r="B15" s="84" t="s">
        <v>25</v>
      </c>
      <c r="C15" s="84"/>
      <c r="D15" s="40" t="s">
        <v>15</v>
      </c>
      <c r="E15" s="40" t="s">
        <v>16</v>
      </c>
      <c r="F15" s="40" t="s">
        <v>17</v>
      </c>
      <c r="G15" s="40" t="s">
        <v>18</v>
      </c>
      <c r="H15"/>
      <c r="I15" s="35" t="s">
        <v>1</v>
      </c>
      <c r="J15" s="67" t="s">
        <v>12</v>
      </c>
      <c r="K15" s="67"/>
      <c r="L15" s="67"/>
      <c r="M15" s="67"/>
      <c r="N15" s="35" t="s">
        <v>28</v>
      </c>
      <c r="O15" s="35" t="s">
        <v>29</v>
      </c>
    </row>
    <row r="16" spans="2:15" x14ac:dyDescent="0.3">
      <c r="B16" s="67" t="s">
        <v>3</v>
      </c>
      <c r="C16" s="67"/>
      <c r="D16" s="36">
        <v>80.400000000000006</v>
      </c>
      <c r="E16" s="36">
        <v>75</v>
      </c>
      <c r="F16" s="36">
        <v>90</v>
      </c>
      <c r="G16" s="36">
        <v>85</v>
      </c>
      <c r="H16"/>
      <c r="I16" s="35" t="s">
        <v>15</v>
      </c>
      <c r="J16" s="60" t="str">
        <f>C5</f>
        <v>Nilai Rata-Rata Kelas</v>
      </c>
      <c r="K16" s="60"/>
      <c r="L16" s="60"/>
      <c r="M16" s="60"/>
      <c r="N16" s="36">
        <f>MAX(D16:D22)</f>
        <v>91.3</v>
      </c>
      <c r="O16" s="36">
        <f>MIN(D16:D22)</f>
        <v>80.400000000000006</v>
      </c>
    </row>
    <row r="17" spans="2:18" x14ac:dyDescent="0.3">
      <c r="B17" s="67" t="s">
        <v>4</v>
      </c>
      <c r="C17" s="67"/>
      <c r="D17" s="36">
        <v>91.3</v>
      </c>
      <c r="E17" s="36">
        <v>82</v>
      </c>
      <c r="F17" s="36">
        <v>95</v>
      </c>
      <c r="G17" s="36">
        <v>85</v>
      </c>
      <c r="H17"/>
      <c r="I17" s="35" t="s">
        <v>16</v>
      </c>
      <c r="J17" s="60" t="str">
        <f>C6</f>
        <v>Pengalaman Cerdas Cermat</v>
      </c>
      <c r="K17" s="60"/>
      <c r="L17" s="60"/>
      <c r="M17" s="60"/>
      <c r="N17" s="36">
        <f>MAX(E16:E22)</f>
        <v>91</v>
      </c>
      <c r="O17" s="36">
        <f>MIN(E16:E22)</f>
        <v>75</v>
      </c>
    </row>
    <row r="18" spans="2:18" x14ac:dyDescent="0.3">
      <c r="B18" s="67" t="s">
        <v>5</v>
      </c>
      <c r="C18" s="67"/>
      <c r="D18" s="36">
        <v>85.6</v>
      </c>
      <c r="E18" s="36">
        <v>88</v>
      </c>
      <c r="F18" s="36">
        <v>93</v>
      </c>
      <c r="G18" s="36">
        <v>85</v>
      </c>
      <c r="H18"/>
      <c r="I18" s="35" t="s">
        <v>17</v>
      </c>
      <c r="J18" s="60" t="str">
        <f>C7</f>
        <v>Prestasi</v>
      </c>
      <c r="K18" s="60"/>
      <c r="L18" s="60"/>
      <c r="M18" s="60"/>
      <c r="N18" s="36">
        <f>MAX(F16:F22)</f>
        <v>95</v>
      </c>
      <c r="O18" s="36">
        <f>MIN(F16:F22)</f>
        <v>80</v>
      </c>
    </row>
    <row r="19" spans="2:18" x14ac:dyDescent="0.3">
      <c r="B19" s="67" t="s">
        <v>6</v>
      </c>
      <c r="C19" s="67"/>
      <c r="D19" s="36">
        <v>90.2</v>
      </c>
      <c r="E19" s="36">
        <v>91</v>
      </c>
      <c r="F19" s="36">
        <v>86</v>
      </c>
      <c r="G19" s="36">
        <v>80</v>
      </c>
      <c r="H19"/>
      <c r="I19" s="35" t="s">
        <v>18</v>
      </c>
      <c r="J19" s="60" t="str">
        <f>C8</f>
        <v>Perilaku</v>
      </c>
      <c r="K19" s="60"/>
      <c r="L19" s="60"/>
      <c r="M19" s="60"/>
      <c r="N19" s="36">
        <f>MAX(G16:G22)</f>
        <v>85</v>
      </c>
      <c r="O19" s="36">
        <f>MIN(G16:G22)</f>
        <v>80</v>
      </c>
    </row>
    <row r="20" spans="2:18" x14ac:dyDescent="0.3">
      <c r="B20" s="81" t="s">
        <v>51</v>
      </c>
      <c r="C20" s="83"/>
      <c r="D20" s="36">
        <v>82.2</v>
      </c>
      <c r="E20" s="36">
        <v>78</v>
      </c>
      <c r="F20" s="36">
        <v>80</v>
      </c>
      <c r="G20" s="36">
        <v>80</v>
      </c>
      <c r="H20"/>
      <c r="I20"/>
      <c r="J20"/>
      <c r="L20"/>
      <c r="M20" s="28"/>
      <c r="N20" s="28"/>
      <c r="O20" s="28"/>
      <c r="P20" s="28"/>
      <c r="Q20"/>
      <c r="R20"/>
    </row>
    <row r="21" spans="2:18" x14ac:dyDescent="0.3">
      <c r="B21" s="28"/>
      <c r="C21" s="28"/>
      <c r="D21"/>
      <c r="E21"/>
      <c r="F21"/>
      <c r="G21"/>
      <c r="H21"/>
      <c r="I21"/>
      <c r="J21"/>
      <c r="L21"/>
      <c r="M21" s="28"/>
      <c r="N21" s="28"/>
      <c r="O21" s="28"/>
      <c r="P21" s="28"/>
      <c r="Q21"/>
      <c r="R21"/>
    </row>
    <row r="22" spans="2:18" x14ac:dyDescent="0.3">
      <c r="B22" s="28"/>
      <c r="C22" s="28"/>
      <c r="D22"/>
      <c r="E22"/>
      <c r="F22"/>
      <c r="G22"/>
      <c r="H22"/>
      <c r="I22"/>
      <c r="J22"/>
      <c r="L22"/>
      <c r="M22" s="28"/>
      <c r="N22" s="28"/>
      <c r="O22" s="28"/>
      <c r="P22" s="28"/>
      <c r="Q22"/>
      <c r="R22"/>
    </row>
    <row r="24" spans="2:18" x14ac:dyDescent="0.3">
      <c r="B24" s="65" t="s">
        <v>30</v>
      </c>
      <c r="C24" s="65"/>
      <c r="D24" s="65"/>
      <c r="E24" s="65"/>
      <c r="F24" s="65"/>
      <c r="G24" s="65"/>
      <c r="H24"/>
    </row>
    <row r="25" spans="2:18" x14ac:dyDescent="0.3">
      <c r="B25" s="65" t="s">
        <v>25</v>
      </c>
      <c r="C25" s="65"/>
      <c r="D25" s="38" t="s">
        <v>15</v>
      </c>
      <c r="E25" s="38" t="s">
        <v>16</v>
      </c>
      <c r="F25" s="38" t="s">
        <v>17</v>
      </c>
      <c r="G25" s="38" t="s">
        <v>18</v>
      </c>
      <c r="H25"/>
      <c r="I25" s="65" t="s">
        <v>13</v>
      </c>
      <c r="J25" s="65"/>
    </row>
    <row r="26" spans="2:18" x14ac:dyDescent="0.3">
      <c r="B26" s="66" t="s">
        <v>3</v>
      </c>
      <c r="C26" s="66"/>
      <c r="D26" s="36">
        <f>($N$16-D16)/($N$16-$O$16)</f>
        <v>1</v>
      </c>
      <c r="E26" s="36">
        <f>($N$17-E16)/($N$17-$O$17)</f>
        <v>1</v>
      </c>
      <c r="F26" s="36">
        <f>($N$18-F16)/($N$18-$O$18)</f>
        <v>0.33333333333333331</v>
      </c>
      <c r="G26" s="36">
        <f>($N$19-G16)/($N$19-$O$19)</f>
        <v>0</v>
      </c>
      <c r="H26"/>
      <c r="I26" s="38" t="s">
        <v>15</v>
      </c>
      <c r="J26" s="36">
        <f>F5</f>
        <v>0.55789999999999995</v>
      </c>
    </row>
    <row r="27" spans="2:18" x14ac:dyDescent="0.3">
      <c r="B27" s="66" t="s">
        <v>4</v>
      </c>
      <c r="C27" s="66"/>
      <c r="D27" s="36">
        <f>($N$16-D17)/($N$16-$O$16)</f>
        <v>0</v>
      </c>
      <c r="E27" s="36">
        <f>($N$17-E17)/($N$17-$O$17)</f>
        <v>0.5625</v>
      </c>
      <c r="F27" s="36">
        <f>($N$18-F17)/($N$18-$O$18)</f>
        <v>0</v>
      </c>
      <c r="G27" s="36">
        <f>($N$19-G17)/($N$19-$O$19)</f>
        <v>0</v>
      </c>
      <c r="H27"/>
      <c r="I27" s="38" t="s">
        <v>16</v>
      </c>
      <c r="J27" s="36">
        <f>F6</f>
        <v>0.26329999999999998</v>
      </c>
    </row>
    <row r="28" spans="2:18" x14ac:dyDescent="0.3">
      <c r="B28" s="66" t="s">
        <v>5</v>
      </c>
      <c r="C28" s="66"/>
      <c r="D28" s="36">
        <f>($N$16-D18)/($N$16-$O$16)</f>
        <v>0.5229357798165144</v>
      </c>
      <c r="E28" s="36">
        <f>($N$17-E18)/($N$17-$O$17)</f>
        <v>0.1875</v>
      </c>
      <c r="F28" s="36">
        <f>($N$18-F18)/($N$18-$O$18)</f>
        <v>0.13333333333333333</v>
      </c>
      <c r="G28" s="36">
        <f>($N$19-G18)/($N$19-$O$19)</f>
        <v>0</v>
      </c>
      <c r="H28"/>
      <c r="I28" s="38" t="s">
        <v>17</v>
      </c>
      <c r="J28" s="36">
        <f>F7</f>
        <v>0.12180000000000001</v>
      </c>
    </row>
    <row r="29" spans="2:18" x14ac:dyDescent="0.3">
      <c r="B29" s="66" t="s">
        <v>6</v>
      </c>
      <c r="C29" s="66"/>
      <c r="D29" s="36">
        <f>($N$16-D19)/($N$16-$O$16)</f>
        <v>0.10091743119266011</v>
      </c>
      <c r="E29" s="36">
        <f>($N$17-E19)/($N$17-$O$17)</f>
        <v>0</v>
      </c>
      <c r="F29" s="36">
        <f>($N$18-F19)/($N$18-$O$18)</f>
        <v>0.6</v>
      </c>
      <c r="G29" s="36">
        <f>($N$19-G19)/($N$19-$O$19)</f>
        <v>1</v>
      </c>
      <c r="H29"/>
      <c r="I29" s="38" t="s">
        <v>18</v>
      </c>
      <c r="J29" s="36">
        <f>F8</f>
        <v>5.6899999999999999E-2</v>
      </c>
    </row>
    <row r="30" spans="2:18" x14ac:dyDescent="0.3">
      <c r="B30" s="66" t="s">
        <v>51</v>
      </c>
      <c r="C30" s="66"/>
      <c r="D30" s="36">
        <f>($N$16-D20)/($N$16-$O$16)</f>
        <v>0.83486238532110102</v>
      </c>
      <c r="E30" s="36">
        <f>($N$17-E20)/($N$17-$O$17)</f>
        <v>0.8125</v>
      </c>
      <c r="F30" s="36">
        <f>($N$18-F20)/($N$18-$O$18)</f>
        <v>1</v>
      </c>
      <c r="G30" s="36">
        <f>($N$19-G20)/($N$19-$O$19)</f>
        <v>1</v>
      </c>
      <c r="H30"/>
      <c r="I30"/>
      <c r="J30"/>
      <c r="L30"/>
    </row>
    <row r="31" spans="2:18" x14ac:dyDescent="0.3">
      <c r="B31" s="28"/>
      <c r="C31" s="28"/>
      <c r="D31"/>
      <c r="E31"/>
      <c r="F31"/>
      <c r="G31"/>
      <c r="H31"/>
      <c r="I31"/>
      <c r="J31"/>
      <c r="L31"/>
    </row>
    <row r="32" spans="2:18" x14ac:dyDescent="0.3">
      <c r="B32" s="28"/>
      <c r="C32" s="28"/>
      <c r="D32"/>
      <c r="E32"/>
      <c r="F32"/>
      <c r="G32"/>
      <c r="H32"/>
      <c r="I32"/>
      <c r="J32"/>
      <c r="L32"/>
      <c r="M32"/>
    </row>
    <row r="34" spans="2:10" x14ac:dyDescent="0.3">
      <c r="B34" s="64" t="s">
        <v>31</v>
      </c>
      <c r="C34" s="64"/>
      <c r="D34" s="64"/>
      <c r="E34" s="64"/>
      <c r="F34" s="64"/>
      <c r="G34" s="64"/>
      <c r="H34"/>
      <c r="I34"/>
      <c r="J34"/>
    </row>
    <row r="35" spans="2:10" x14ac:dyDescent="0.3">
      <c r="B35" s="64" t="s">
        <v>25</v>
      </c>
      <c r="C35" s="64"/>
      <c r="D35" s="37" t="s">
        <v>15</v>
      </c>
      <c r="E35" s="37" t="s">
        <v>16</v>
      </c>
      <c r="F35" s="37" t="s">
        <v>17</v>
      </c>
      <c r="G35" s="37" t="s">
        <v>18</v>
      </c>
      <c r="H35"/>
      <c r="I35"/>
      <c r="J35"/>
    </row>
    <row r="36" spans="2:10" x14ac:dyDescent="0.3">
      <c r="B36" s="64" t="s">
        <v>3</v>
      </c>
      <c r="C36" s="64"/>
      <c r="D36" s="36">
        <f>$D26*$J$26</f>
        <v>0.55789999999999995</v>
      </c>
      <c r="E36" s="36">
        <f>$E26*$J$27</f>
        <v>0.26329999999999998</v>
      </c>
      <c r="F36" s="36">
        <f>$F26*$J$28</f>
        <v>4.0599999999999997E-2</v>
      </c>
      <c r="G36" s="36">
        <f>$G26*$J$29</f>
        <v>0</v>
      </c>
      <c r="H36"/>
      <c r="I36"/>
      <c r="J36"/>
    </row>
    <row r="37" spans="2:10" x14ac:dyDescent="0.3">
      <c r="B37" s="64" t="s">
        <v>4</v>
      </c>
      <c r="C37" s="64"/>
      <c r="D37" s="36">
        <f>$D27*$J$26</f>
        <v>0</v>
      </c>
      <c r="E37" s="36">
        <f>$E27*$J$27</f>
        <v>0.14810624999999999</v>
      </c>
      <c r="F37" s="36">
        <f>$F27*$J$28</f>
        <v>0</v>
      </c>
      <c r="G37" s="36">
        <f>$G27*$J$29</f>
        <v>0</v>
      </c>
      <c r="H37"/>
      <c r="I37"/>
      <c r="J37"/>
    </row>
    <row r="38" spans="2:10" x14ac:dyDescent="0.3">
      <c r="B38" s="64" t="s">
        <v>5</v>
      </c>
      <c r="C38" s="64"/>
      <c r="D38" s="36">
        <f>$D28*$J$26</f>
        <v>0.29174587155963339</v>
      </c>
      <c r="E38" s="36">
        <f>$E28*$J$27</f>
        <v>4.9368749999999996E-2</v>
      </c>
      <c r="F38" s="36">
        <f>$F28*$J$28</f>
        <v>1.6240000000000001E-2</v>
      </c>
      <c r="G38" s="36">
        <f>$G28*$J$29</f>
        <v>0</v>
      </c>
      <c r="H38"/>
      <c r="I38"/>
      <c r="J38"/>
    </row>
    <row r="39" spans="2:10" x14ac:dyDescent="0.3">
      <c r="B39" s="64" t="s">
        <v>6</v>
      </c>
      <c r="C39" s="64"/>
      <c r="D39" s="36">
        <f>$D29*$J$26</f>
        <v>5.6301834862385068E-2</v>
      </c>
      <c r="E39" s="36">
        <f>$E29*$J$27</f>
        <v>0</v>
      </c>
      <c r="F39" s="36">
        <f>$F29*$J$28</f>
        <v>7.3080000000000006E-2</v>
      </c>
      <c r="G39" s="36">
        <f>$G29*$J$29</f>
        <v>5.6899999999999999E-2</v>
      </c>
      <c r="H39"/>
      <c r="I39"/>
      <c r="J39"/>
    </row>
    <row r="40" spans="2:10" x14ac:dyDescent="0.3">
      <c r="B40" s="64" t="s">
        <v>51</v>
      </c>
      <c r="C40" s="64"/>
      <c r="D40" s="36">
        <f>$D30*$J$26</f>
        <v>0.46576972477064221</v>
      </c>
      <c r="E40" s="36">
        <f>$E30*$J$27</f>
        <v>0.21393124999999999</v>
      </c>
      <c r="F40" s="36">
        <f>$F30*$J$28</f>
        <v>0.12180000000000001</v>
      </c>
      <c r="G40" s="36">
        <f>$G30*$J$29</f>
        <v>5.6899999999999999E-2</v>
      </c>
      <c r="H40"/>
      <c r="I40"/>
      <c r="J40"/>
    </row>
    <row r="41" spans="2:10" x14ac:dyDescent="0.3">
      <c r="B41" s="28"/>
      <c r="C41" s="28"/>
      <c r="D41"/>
      <c r="E41"/>
      <c r="F41"/>
      <c r="G41"/>
      <c r="H41"/>
      <c r="I41"/>
      <c r="J41"/>
    </row>
    <row r="42" spans="2:10" x14ac:dyDescent="0.3">
      <c r="B42" s="28"/>
      <c r="C42" s="28"/>
      <c r="D42"/>
      <c r="E42"/>
      <c r="F42"/>
      <c r="G42"/>
      <c r="H42"/>
      <c r="I42"/>
      <c r="J42"/>
    </row>
    <row r="44" spans="2:10" x14ac:dyDescent="0.3">
      <c r="B44" s="63" t="s">
        <v>32</v>
      </c>
      <c r="C44" s="63"/>
      <c r="D44" s="63"/>
      <c r="E44" s="63"/>
      <c r="G44" s="85" t="s">
        <v>33</v>
      </c>
      <c r="H44" s="89"/>
      <c r="I44" s="89"/>
      <c r="J44" s="86"/>
    </row>
    <row r="45" spans="2:10" x14ac:dyDescent="0.3">
      <c r="B45" s="63" t="s">
        <v>25</v>
      </c>
      <c r="C45" s="63"/>
      <c r="D45" s="63" t="s">
        <v>34</v>
      </c>
      <c r="E45" s="63"/>
      <c r="G45" s="85" t="s">
        <v>25</v>
      </c>
      <c r="H45" s="86"/>
      <c r="I45" s="63" t="s">
        <v>34</v>
      </c>
      <c r="J45" s="63"/>
    </row>
    <row r="46" spans="2:10" x14ac:dyDescent="0.3">
      <c r="B46" s="63" t="s">
        <v>3</v>
      </c>
      <c r="C46" s="63"/>
      <c r="D46" s="60">
        <f>SUM($D36:$J36)</f>
        <v>0.8617999999999999</v>
      </c>
      <c r="E46" s="60"/>
      <c r="G46" s="85" t="s">
        <v>3</v>
      </c>
      <c r="H46" s="86"/>
      <c r="I46" s="60">
        <f>MAX($D36:$J36)</f>
        <v>0.55789999999999995</v>
      </c>
      <c r="J46" s="60"/>
    </row>
    <row r="47" spans="2:10" x14ac:dyDescent="0.3">
      <c r="B47" s="63" t="s">
        <v>4</v>
      </c>
      <c r="C47" s="63"/>
      <c r="D47" s="60">
        <f>SUM($D37:$J37)</f>
        <v>0.14810624999999999</v>
      </c>
      <c r="E47" s="60"/>
      <c r="G47" s="85" t="s">
        <v>4</v>
      </c>
      <c r="H47" s="86"/>
      <c r="I47" s="60">
        <f t="shared" ref="I47:I50" si="0">MAX($D37:$J37)</f>
        <v>0.14810624999999999</v>
      </c>
      <c r="J47" s="60"/>
    </row>
    <row r="48" spans="2:10" x14ac:dyDescent="0.3">
      <c r="B48" s="63" t="s">
        <v>5</v>
      </c>
      <c r="C48" s="63"/>
      <c r="D48" s="60">
        <f>SUM($D38:$J38)</f>
        <v>0.35735462155963338</v>
      </c>
      <c r="E48" s="60"/>
      <c r="G48" s="85" t="s">
        <v>5</v>
      </c>
      <c r="H48" s="86"/>
      <c r="I48" s="60">
        <f t="shared" si="0"/>
        <v>0.29174587155963339</v>
      </c>
      <c r="J48" s="60"/>
    </row>
    <row r="49" spans="2:10" x14ac:dyDescent="0.3">
      <c r="B49" s="85" t="s">
        <v>6</v>
      </c>
      <c r="C49" s="86"/>
      <c r="D49" s="73">
        <f>SUM($D39:$J39)</f>
        <v>0.18628183486238509</v>
      </c>
      <c r="E49" s="74"/>
      <c r="G49" s="85" t="s">
        <v>6</v>
      </c>
      <c r="H49" s="86"/>
      <c r="I49" s="60">
        <f t="shared" si="0"/>
        <v>7.3080000000000006E-2</v>
      </c>
      <c r="J49" s="60"/>
    </row>
    <row r="50" spans="2:10" x14ac:dyDescent="0.3">
      <c r="B50" s="85" t="s">
        <v>51</v>
      </c>
      <c r="C50" s="86"/>
      <c r="D50" s="73">
        <f>SUM($D40:$J40)</f>
        <v>0.85840097477064214</v>
      </c>
      <c r="E50" s="74"/>
      <c r="G50" s="85" t="s">
        <v>51</v>
      </c>
      <c r="H50" s="86"/>
      <c r="I50" s="60">
        <f t="shared" si="0"/>
        <v>0.46576972477064221</v>
      </c>
      <c r="J50" s="60"/>
    </row>
    <row r="51" spans="2:10" x14ac:dyDescent="0.3">
      <c r="B51" s="62" t="s">
        <v>35</v>
      </c>
      <c r="C51" s="62"/>
      <c r="D51" s="60">
        <f>MAX(D46:E50)</f>
        <v>0.8617999999999999</v>
      </c>
      <c r="E51" s="60"/>
      <c r="G51" s="87" t="s">
        <v>37</v>
      </c>
      <c r="H51" s="88"/>
      <c r="I51" s="60">
        <f>MAX(I46:J50)</f>
        <v>0.55789999999999995</v>
      </c>
      <c r="J51" s="60"/>
    </row>
    <row r="52" spans="2:10" x14ac:dyDescent="0.3">
      <c r="B52" s="62" t="s">
        <v>36</v>
      </c>
      <c r="C52" s="62"/>
      <c r="D52" s="60">
        <f>MIN(D46:E50)</f>
        <v>0.14810624999999999</v>
      </c>
      <c r="E52" s="60"/>
      <c r="G52" s="87" t="s">
        <v>38</v>
      </c>
      <c r="H52" s="88"/>
      <c r="I52" s="60">
        <f>MIN(I46:J50)</f>
        <v>7.3080000000000006E-2</v>
      </c>
      <c r="J52" s="60"/>
    </row>
    <row r="54" spans="2:10" x14ac:dyDescent="0.3">
      <c r="B54" s="61" t="s">
        <v>39</v>
      </c>
      <c r="C54" s="61"/>
      <c r="D54" s="60">
        <v>0.5</v>
      </c>
      <c r="E54" s="60"/>
    </row>
    <row r="56" spans="2:10" x14ac:dyDescent="0.3">
      <c r="B56" s="59" t="s">
        <v>40</v>
      </c>
      <c r="C56" s="59"/>
      <c r="D56" s="59"/>
      <c r="E56" s="59"/>
      <c r="F56" s="59"/>
    </row>
    <row r="57" spans="2:10" x14ac:dyDescent="0.3">
      <c r="B57" s="59" t="s">
        <v>25</v>
      </c>
      <c r="C57" s="59"/>
      <c r="D57" s="59" t="s">
        <v>34</v>
      </c>
      <c r="E57" s="59"/>
      <c r="F57" s="39" t="s">
        <v>41</v>
      </c>
    </row>
    <row r="58" spans="2:10" x14ac:dyDescent="0.3">
      <c r="B58" s="59" t="s">
        <v>3</v>
      </c>
      <c r="C58" s="59"/>
      <c r="D58" s="60">
        <f>($D$54*(($D46-$D$52)/($D$51-$D$52))) + ((1-$D$54)*(($I46-$I$52)/($I$51-$I$52)))</f>
        <v>1</v>
      </c>
      <c r="E58" s="60"/>
      <c r="F58" s="36">
        <v>5</v>
      </c>
    </row>
    <row r="59" spans="2:10" x14ac:dyDescent="0.3">
      <c r="B59" s="59" t="s">
        <v>4</v>
      </c>
      <c r="C59" s="59"/>
      <c r="D59" s="60">
        <f>($D$54*(($D47-$D$52)/($D$51-$D$52))) + ((1-$D$54)*(($I47-$I$52)/($I$51-$I$52)))</f>
        <v>7.7375366115259275E-2</v>
      </c>
      <c r="E59" s="60"/>
      <c r="F59" s="36">
        <v>2</v>
      </c>
    </row>
    <row r="60" spans="2:10" x14ac:dyDescent="0.3">
      <c r="B60" s="59" t="s">
        <v>5</v>
      </c>
      <c r="C60" s="59"/>
      <c r="D60" s="60">
        <f>($D$54*(($D48-$D$52)/($D$51-$D$52))) + ((1-$D$54)*(($I48-$I$52)/($I$51-$I$52)))</f>
        <v>0.37210777988994531</v>
      </c>
      <c r="E60" s="60"/>
      <c r="F60" s="36">
        <v>4</v>
      </c>
    </row>
    <row r="61" spans="2:10" x14ac:dyDescent="0.3">
      <c r="B61" s="59" t="s">
        <v>6</v>
      </c>
      <c r="C61" s="59"/>
      <c r="D61" s="60">
        <f>($D$54*(($D49-$D$52)/($D$51-$D$52))) + ((1-$D$54)*(($I49-$I$52)/($I$51-$I$52)))</f>
        <v>2.6745074384065363E-2</v>
      </c>
      <c r="E61" s="60"/>
      <c r="F61" s="36">
        <v>1</v>
      </c>
    </row>
    <row r="62" spans="2:10" x14ac:dyDescent="0.3">
      <c r="B62" s="59" t="s">
        <v>51</v>
      </c>
      <c r="C62" s="59"/>
      <c r="D62" s="60">
        <f>($D$54*(($D50-$D$52)/($D$51-$D$52))) + ((1-$D$54)*(($I50-$I$52)/($I$51-$I$52)))</f>
        <v>0.90260378038708233</v>
      </c>
      <c r="E62" s="60"/>
      <c r="F62" s="36">
        <v>3</v>
      </c>
    </row>
    <row r="63" spans="2:10" x14ac:dyDescent="0.3">
      <c r="B63" s="28"/>
      <c r="C63" s="28"/>
      <c r="D63" s="28"/>
      <c r="E63" s="28"/>
      <c r="F63"/>
    </row>
    <row r="64" spans="2:10" x14ac:dyDescent="0.3">
      <c r="B64" s="28"/>
      <c r="C64" s="28"/>
      <c r="D64" s="28"/>
      <c r="E64" s="28"/>
      <c r="F64"/>
    </row>
  </sheetData>
  <mergeCells count="84">
    <mergeCell ref="B62:C62"/>
    <mergeCell ref="D62:E62"/>
    <mergeCell ref="B59:C59"/>
    <mergeCell ref="D59:E59"/>
    <mergeCell ref="B60:C60"/>
    <mergeCell ref="D60:E60"/>
    <mergeCell ref="B61:C61"/>
    <mergeCell ref="D61:E61"/>
    <mergeCell ref="B58:C58"/>
    <mergeCell ref="D58:E58"/>
    <mergeCell ref="B51:C51"/>
    <mergeCell ref="D51:E51"/>
    <mergeCell ref="G51:H51"/>
    <mergeCell ref="B54:C54"/>
    <mergeCell ref="D54:E54"/>
    <mergeCell ref="B56:F56"/>
    <mergeCell ref="B57:C57"/>
    <mergeCell ref="D57:E57"/>
    <mergeCell ref="I51:J51"/>
    <mergeCell ref="B52:C52"/>
    <mergeCell ref="D52:E52"/>
    <mergeCell ref="G52:H52"/>
    <mergeCell ref="I52:J52"/>
    <mergeCell ref="B50:C50"/>
    <mergeCell ref="D50:E50"/>
    <mergeCell ref="G50:H50"/>
    <mergeCell ref="I50:J50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E44"/>
    <mergeCell ref="G44:J44"/>
    <mergeCell ref="B45:C45"/>
    <mergeCell ref="D45:E45"/>
    <mergeCell ref="G45:H45"/>
    <mergeCell ref="I45:J45"/>
    <mergeCell ref="B40:C40"/>
    <mergeCell ref="B27:C27"/>
    <mergeCell ref="B28:C28"/>
    <mergeCell ref="B29:C29"/>
    <mergeCell ref="B30:C30"/>
    <mergeCell ref="B34:G34"/>
    <mergeCell ref="B35:C35"/>
    <mergeCell ref="B36:C36"/>
    <mergeCell ref="B37:C37"/>
    <mergeCell ref="B38:C38"/>
    <mergeCell ref="B39:C39"/>
    <mergeCell ref="B20:C20"/>
    <mergeCell ref="B24:G24"/>
    <mergeCell ref="B25:C25"/>
    <mergeCell ref="I25:J25"/>
    <mergeCell ref="B26:C26"/>
    <mergeCell ref="B17:C17"/>
    <mergeCell ref="J17:M17"/>
    <mergeCell ref="B18:C18"/>
    <mergeCell ref="J18:M18"/>
    <mergeCell ref="B19:C19"/>
    <mergeCell ref="J19:M19"/>
    <mergeCell ref="B16:C16"/>
    <mergeCell ref="J16:M16"/>
    <mergeCell ref="B3:G3"/>
    <mergeCell ref="C4:E4"/>
    <mergeCell ref="C5:E5"/>
    <mergeCell ref="C6:E6"/>
    <mergeCell ref="C7:E7"/>
    <mergeCell ref="C8:E8"/>
    <mergeCell ref="B13:G13"/>
    <mergeCell ref="B14:G14"/>
    <mergeCell ref="I14:O14"/>
    <mergeCell ref="B15:C15"/>
    <mergeCell ref="J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Buku</vt:lpstr>
      <vt:lpstr>Uji Aplikasi</vt:lpstr>
      <vt:lpstr>akurasi</vt:lpstr>
      <vt:lpstr>Buku(New)</vt:lpstr>
      <vt:lpstr>Keyboard</vt:lpstr>
      <vt:lpstr>Kulit</vt:lpstr>
      <vt:lpstr>Televisi</vt:lpstr>
      <vt:lpstr>Dana Bantuan</vt:lpstr>
      <vt:lpstr>Peserta cerdas cermat</vt:lpstr>
      <vt:lpstr>Kamar 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2021-01-13T15:01:00Z</dcterms:created>
  <dcterms:modified xsi:type="dcterms:W3CDTF">2021-05-31T12:40:10Z</dcterms:modified>
</cp:coreProperties>
</file>