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I-3E\Sistem Pengambil keputusan\Python\Electre\"/>
    </mc:Choice>
  </mc:AlternateContent>
  <xr:revisionPtr revIDLastSave="0" documentId="13_ncr:1_{F48B689F-580C-4A21-9023-838BCEBF17EB}" xr6:coauthVersionLast="43" xr6:coauthVersionMax="43" xr10:uidLastSave="{00000000-0000-0000-0000-000000000000}"/>
  <bookViews>
    <workbookView xWindow="-108" yWindow="-108" windowWidth="23256" windowHeight="12576" activeTab="1" xr2:uid="{A10A93A4-22D4-42B0-9DB5-B15FDEF1E0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7" i="1" l="1"/>
  <c r="M67" i="1" l="1"/>
  <c r="M66" i="1"/>
  <c r="M65" i="1"/>
  <c r="M22" i="1"/>
  <c r="L23" i="1"/>
  <c r="L24" i="1"/>
  <c r="I24" i="1"/>
  <c r="I22" i="1"/>
  <c r="M18" i="1"/>
  <c r="M24" i="1" s="1"/>
  <c r="M17" i="1"/>
  <c r="M23" i="1" s="1"/>
  <c r="M16" i="1"/>
  <c r="L18" i="1"/>
  <c r="L17" i="1"/>
  <c r="L16" i="1"/>
  <c r="L22" i="1" s="1"/>
  <c r="K16" i="1"/>
  <c r="K22" i="1" s="1"/>
  <c r="K18" i="1"/>
  <c r="K24" i="1" s="1"/>
  <c r="K17" i="1"/>
  <c r="K23" i="1" s="1"/>
  <c r="J18" i="1"/>
  <c r="J24" i="1" s="1"/>
  <c r="J17" i="1"/>
  <c r="J23" i="1" s="1"/>
  <c r="J16" i="1"/>
  <c r="J22" i="1" s="1"/>
  <c r="I18" i="1"/>
  <c r="I17" i="1"/>
  <c r="I23" i="1" s="1"/>
  <c r="I16" i="1"/>
  <c r="J43" i="1" l="1"/>
  <c r="L43" i="1"/>
  <c r="L42" i="1"/>
  <c r="K44" i="1"/>
  <c r="J44" i="1"/>
  <c r="K42" i="1"/>
  <c r="K49" i="1" l="1"/>
</calcChain>
</file>

<file path=xl/sharedStrings.xml><?xml version="1.0" encoding="utf-8"?>
<sst xmlns="http://schemas.openxmlformats.org/spreadsheetml/2006/main" count="141" uniqueCount="72">
  <si>
    <t>Nama</t>
  </si>
  <si>
    <t>Kelas</t>
  </si>
  <si>
    <t>NIM</t>
  </si>
  <si>
    <t>TI-3E</t>
  </si>
  <si>
    <t>Soyid Wahyu D</t>
  </si>
  <si>
    <t>Cara</t>
  </si>
  <si>
    <t>Tabel</t>
  </si>
  <si>
    <t>k1</t>
  </si>
  <si>
    <t>k2</t>
  </si>
  <si>
    <t>k3</t>
  </si>
  <si>
    <t>k4</t>
  </si>
  <si>
    <t>k5</t>
  </si>
  <si>
    <t>A1</t>
  </si>
  <si>
    <t>A2</t>
  </si>
  <si>
    <t>A3</t>
  </si>
  <si>
    <t>w1</t>
  </si>
  <si>
    <t>w2</t>
  </si>
  <si>
    <t>w3</t>
  </si>
  <si>
    <t>w4</t>
  </si>
  <si>
    <t>w5</t>
  </si>
  <si>
    <t>Bobot</t>
  </si>
  <si>
    <t>Menginisiasi bobot tiap kriteria</t>
  </si>
  <si>
    <t xml:space="preserve"> Menormalisasi kriteria dari alternatif</t>
  </si>
  <si>
    <t>Kriteria</t>
  </si>
  <si>
    <t>Mengalikan dengan tiap bobot</t>
  </si>
  <si>
    <t>Concordance Index</t>
  </si>
  <si>
    <t>A12</t>
  </si>
  <si>
    <t>A13</t>
  </si>
  <si>
    <t>A21</t>
  </si>
  <si>
    <t>A31</t>
  </si>
  <si>
    <t>A23</t>
  </si>
  <si>
    <t>A32</t>
  </si>
  <si>
    <t>1,3,4,5</t>
  </si>
  <si>
    <t>1,3,4</t>
  </si>
  <si>
    <t>1,4,5</t>
  </si>
  <si>
    <t>Matriks corcodance</t>
  </si>
  <si>
    <t>Matriks C</t>
  </si>
  <si>
    <t>Discordance Index</t>
  </si>
  <si>
    <t>Matriks Discordance</t>
  </si>
  <si>
    <t xml:space="preserve">Matriks D </t>
  </si>
  <si>
    <t>Threshold C</t>
  </si>
  <si>
    <t>Threshold D</t>
  </si>
  <si>
    <t>Threshold Concordance</t>
  </si>
  <si>
    <t>Threshold Discordance</t>
  </si>
  <si>
    <t>Matriks Dominan C</t>
  </si>
  <si>
    <t>Matriks Discordance Alternatif 3</t>
  </si>
  <si>
    <t>Matriks Discordance Alternatif 2</t>
  </si>
  <si>
    <t>Matriks Discordance Alternatif 1</t>
  </si>
  <si>
    <t>Matriks Corcodance Alternatif 3</t>
  </si>
  <si>
    <t>Matriks Corcodance Alternatif 2</t>
  </si>
  <si>
    <t>Matriks Corcodance Alternatif 1</t>
  </si>
  <si>
    <t>Mengalikan tiap bobot pada Alternatif 1</t>
  </si>
  <si>
    <t>Mengalikan tiap bobot pada Alternatif 2</t>
  </si>
  <si>
    <t>Mengalikan tiap bobot pada Alternatif 3</t>
  </si>
  <si>
    <t>Menormalisasi Kriteria Alternatif 1</t>
  </si>
  <si>
    <t>Menormalisasi Kriteria Alternatif 2</t>
  </si>
  <si>
    <t>Menormalisasi Kriteria Alternatif 3</t>
  </si>
  <si>
    <t>Menginisiasi kriteria pada Alternatif 3</t>
  </si>
  <si>
    <t>Menginisiasi kriteria pada Alternatif 2</t>
  </si>
  <si>
    <t>Menginisiasi kriteria pada Alternatif 1</t>
  </si>
  <si>
    <t>Matriks Dominan D</t>
  </si>
  <si>
    <t>Matriks Dominan Concordance Alternatif 1</t>
  </si>
  <si>
    <t>Matriks Dominan Concordance Alternatif 2</t>
  </si>
  <si>
    <t>Matriks Dominan Concordance Alternatif 3</t>
  </si>
  <si>
    <t>Matriks Dominan Discordance Alternatif 1</t>
  </si>
  <si>
    <t>Matriks Dominan Discordance Alternatif 3</t>
  </si>
  <si>
    <t>Matriks Dominan Discordance Alternatif 2</t>
  </si>
  <si>
    <t xml:space="preserve">Matriks Agregasi </t>
  </si>
  <si>
    <t>CountIF</t>
  </si>
  <si>
    <t>Kesimpulan</t>
  </si>
  <si>
    <t>Link</t>
  </si>
  <si>
    <t>https://github.com/soyidwahyud/Electre.git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</si>
</sst>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4" borderId="1" xfId="3" applyBorder="1" applyAlignment="1">
      <alignment horizontal="center"/>
    </xf>
    <xf numFmtId="0" fontId="2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5" borderId="1" xfId="4" applyBorder="1" applyAlignment="1">
      <alignment horizontal="center"/>
    </xf>
    <xf numFmtId="0" fontId="2" fillId="4" borderId="1" xfId="3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4" borderId="1" xfId="3" applyBorder="1" applyAlignment="1">
      <alignment horizontal="center"/>
    </xf>
    <xf numFmtId="0" fontId="4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7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6" xfId="5" builtinId="52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69</xdr:row>
      <xdr:rowOff>15240</xdr:rowOff>
    </xdr:from>
    <xdr:to>
      <xdr:col>18</xdr:col>
      <xdr:colOff>71345</xdr:colOff>
      <xdr:row>75</xdr:row>
      <xdr:rowOff>93187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52B8D9-2D80-4B3E-B1D2-0FB11C13B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3685520"/>
          <a:ext cx="8361905" cy="1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oyidwahyud/Electr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8A25-BA9D-4BDD-86CF-5D1A14EB7521}">
  <dimension ref="A1:P69"/>
  <sheetViews>
    <sheetView topLeftCell="A54" workbookViewId="0">
      <selection activeCell="T79" sqref="T79"/>
    </sheetView>
  </sheetViews>
  <sheetFormatPr defaultRowHeight="15.6" x14ac:dyDescent="0.3"/>
  <cols>
    <col min="1" max="1" width="8.88671875" style="2" customWidth="1"/>
    <col min="2" max="5" width="8.88671875" style="2"/>
    <col min="6" max="6" width="20.6640625" style="2" customWidth="1"/>
    <col min="7" max="8" width="8.88671875" style="2"/>
    <col min="9" max="9" width="10.44140625" style="2" bestFit="1" customWidth="1"/>
    <col min="10" max="10" width="9.77734375" style="2" bestFit="1" customWidth="1"/>
    <col min="11" max="16384" width="8.88671875" style="2"/>
  </cols>
  <sheetData>
    <row r="1" spans="1:16" x14ac:dyDescent="0.3">
      <c r="A1" s="1" t="s">
        <v>0</v>
      </c>
      <c r="B1" s="16" t="s">
        <v>4</v>
      </c>
      <c r="C1" s="17"/>
    </row>
    <row r="2" spans="1:16" x14ac:dyDescent="0.3">
      <c r="A2" s="1" t="s">
        <v>1</v>
      </c>
      <c r="B2" s="16" t="s">
        <v>3</v>
      </c>
      <c r="C2" s="17"/>
    </row>
    <row r="3" spans="1:16" x14ac:dyDescent="0.3">
      <c r="A3" s="1" t="s">
        <v>2</v>
      </c>
      <c r="B3" s="16">
        <v>1741720151</v>
      </c>
      <c r="C3" s="17"/>
    </row>
    <row r="5" spans="1:16" x14ac:dyDescent="0.3">
      <c r="D5" s="15" t="s">
        <v>5</v>
      </c>
      <c r="E5" s="15"/>
      <c r="F5" s="15"/>
      <c r="H5" s="15" t="s">
        <v>6</v>
      </c>
      <c r="I5" s="15"/>
      <c r="J5" s="15"/>
      <c r="K5" s="15"/>
      <c r="L5" s="15"/>
      <c r="M5" s="15"/>
      <c r="O5" s="15" t="s">
        <v>20</v>
      </c>
      <c r="P5" s="15"/>
    </row>
    <row r="6" spans="1:16" x14ac:dyDescent="0.3">
      <c r="H6" s="9" t="s">
        <v>20</v>
      </c>
      <c r="I6" s="9" t="s">
        <v>15</v>
      </c>
      <c r="J6" s="9" t="s">
        <v>16</v>
      </c>
      <c r="K6" s="9" t="s">
        <v>17</v>
      </c>
      <c r="L6" s="9" t="s">
        <v>18</v>
      </c>
      <c r="M6" s="9" t="s">
        <v>19</v>
      </c>
      <c r="O6" s="9" t="s">
        <v>15</v>
      </c>
      <c r="P6" s="3">
        <v>3</v>
      </c>
    </row>
    <row r="7" spans="1:16" x14ac:dyDescent="0.3">
      <c r="D7" s="14" t="s">
        <v>21</v>
      </c>
      <c r="E7" s="14"/>
      <c r="F7" s="14"/>
      <c r="H7" s="3"/>
      <c r="I7" s="3">
        <v>3</v>
      </c>
      <c r="J7" s="3">
        <v>2</v>
      </c>
      <c r="K7" s="3">
        <v>2</v>
      </c>
      <c r="L7" s="3">
        <v>2</v>
      </c>
      <c r="M7" s="3">
        <v>1</v>
      </c>
      <c r="O7" s="9" t="s">
        <v>16</v>
      </c>
      <c r="P7" s="3">
        <v>2</v>
      </c>
    </row>
    <row r="8" spans="1:16" x14ac:dyDescent="0.3">
      <c r="H8" s="9" t="s">
        <v>23</v>
      </c>
      <c r="I8" s="9" t="s">
        <v>7</v>
      </c>
      <c r="J8" s="9" t="s">
        <v>8</v>
      </c>
      <c r="K8" s="9" t="s">
        <v>9</v>
      </c>
      <c r="L8" s="9" t="s">
        <v>10</v>
      </c>
      <c r="M8" s="9" t="s">
        <v>11</v>
      </c>
      <c r="O8" s="9" t="s">
        <v>17</v>
      </c>
      <c r="P8" s="3">
        <v>2</v>
      </c>
    </row>
    <row r="9" spans="1:16" x14ac:dyDescent="0.3">
      <c r="D9" s="14" t="s">
        <v>59</v>
      </c>
      <c r="E9" s="14"/>
      <c r="F9" s="14"/>
      <c r="H9" s="9" t="s">
        <v>12</v>
      </c>
      <c r="I9" s="3">
        <v>2</v>
      </c>
      <c r="J9" s="3">
        <v>4</v>
      </c>
      <c r="K9" s="3">
        <v>2</v>
      </c>
      <c r="L9" s="3">
        <v>3</v>
      </c>
      <c r="M9" s="3">
        <v>3</v>
      </c>
      <c r="O9" s="9" t="s">
        <v>18</v>
      </c>
      <c r="P9" s="3">
        <v>2</v>
      </c>
    </row>
    <row r="10" spans="1:16" x14ac:dyDescent="0.3">
      <c r="D10" s="14" t="s">
        <v>58</v>
      </c>
      <c r="E10" s="14"/>
      <c r="F10" s="14"/>
      <c r="H10" s="9" t="s">
        <v>13</v>
      </c>
      <c r="I10" s="3">
        <v>4</v>
      </c>
      <c r="J10" s="3">
        <v>1</v>
      </c>
      <c r="K10" s="3">
        <v>5</v>
      </c>
      <c r="L10" s="3">
        <v>5</v>
      </c>
      <c r="M10" s="3">
        <v>3</v>
      </c>
      <c r="O10" s="9" t="s">
        <v>19</v>
      </c>
      <c r="P10" s="3">
        <v>1</v>
      </c>
    </row>
    <row r="11" spans="1:16" x14ac:dyDescent="0.3">
      <c r="D11" s="14" t="s">
        <v>57</v>
      </c>
      <c r="E11" s="14"/>
      <c r="F11" s="14"/>
      <c r="H11" s="9" t="s">
        <v>14</v>
      </c>
      <c r="I11" s="3">
        <v>3</v>
      </c>
      <c r="J11" s="3">
        <v>2</v>
      </c>
      <c r="K11" s="3">
        <v>1</v>
      </c>
      <c r="L11" s="3">
        <v>4</v>
      </c>
      <c r="M11" s="3">
        <v>4</v>
      </c>
    </row>
    <row r="14" spans="1:16" x14ac:dyDescent="0.3">
      <c r="H14" s="15" t="s">
        <v>22</v>
      </c>
      <c r="I14" s="15"/>
      <c r="J14" s="15"/>
      <c r="K14" s="15"/>
      <c r="L14" s="15"/>
      <c r="M14" s="15"/>
    </row>
    <row r="15" spans="1:16" x14ac:dyDescent="0.3">
      <c r="H15" s="9"/>
      <c r="I15" s="9" t="s">
        <v>7</v>
      </c>
      <c r="J15" s="9" t="s">
        <v>8</v>
      </c>
      <c r="K15" s="9" t="s">
        <v>9</v>
      </c>
      <c r="L15" s="9" t="s">
        <v>10</v>
      </c>
      <c r="M15" s="9" t="s">
        <v>11</v>
      </c>
    </row>
    <row r="16" spans="1:16" x14ac:dyDescent="0.3">
      <c r="D16" s="14" t="s">
        <v>54</v>
      </c>
      <c r="E16" s="14"/>
      <c r="F16" s="14"/>
      <c r="H16" s="9" t="s">
        <v>12</v>
      </c>
      <c r="I16" s="3">
        <f>I9/SQRT(I9^2+I10^2+I11^2)</f>
        <v>0.37139067635410372</v>
      </c>
      <c r="J16" s="3">
        <f>J9/SQRT(J9^2+J10^2+J11^2)</f>
        <v>0.87287156094396956</v>
      </c>
      <c r="K16" s="3">
        <f>K9/SQRT(K9^2+K10^2+K11^2)</f>
        <v>0.36514837167011072</v>
      </c>
      <c r="L16" s="3">
        <f>L9/SQRT(L9^2+L10^2+L11^2)</f>
        <v>0.42426406871192851</v>
      </c>
      <c r="M16" s="3">
        <f>M9/SQRT(M9^2+M10^2+M11^2)</f>
        <v>0.51449575542752646</v>
      </c>
    </row>
    <row r="17" spans="4:13" x14ac:dyDescent="0.3">
      <c r="D17" s="14" t="s">
        <v>55</v>
      </c>
      <c r="E17" s="14"/>
      <c r="F17" s="14"/>
      <c r="H17" s="9" t="s">
        <v>13</v>
      </c>
      <c r="I17" s="3">
        <f>I10/SQRT(I9^2+I10^2+I11^2)</f>
        <v>0.74278135270820744</v>
      </c>
      <c r="J17" s="3">
        <f>J10/SQRT(J9^2+J10^2+J11^2)</f>
        <v>0.21821789023599239</v>
      </c>
      <c r="K17" s="3">
        <f>K10/SQRT(K9^2+K10^2+K11^2)</f>
        <v>0.9128709291752769</v>
      </c>
      <c r="L17" s="3">
        <f>L10/SQRT(L9^2+L10^2+L11^2)</f>
        <v>0.70710678118654746</v>
      </c>
      <c r="M17" s="3">
        <f>M10/SQRT(M9^2+M10^2+M11^2)</f>
        <v>0.51449575542752646</v>
      </c>
    </row>
    <row r="18" spans="4:13" x14ac:dyDescent="0.3">
      <c r="D18" s="14" t="s">
        <v>56</v>
      </c>
      <c r="E18" s="14"/>
      <c r="F18" s="14"/>
      <c r="H18" s="9" t="s">
        <v>14</v>
      </c>
      <c r="I18" s="4">
        <f>I11/SQRT(I9^2+I10^2+I11^2)</f>
        <v>0.55708601453115558</v>
      </c>
      <c r="J18" s="3">
        <f>J11/SQRT(J9^2+J10^2+J11^2)</f>
        <v>0.43643578047198478</v>
      </c>
      <c r="K18" s="3">
        <f>K11/SQRT(K9^2+K10^2+K11^2)</f>
        <v>0.18257418583505536</v>
      </c>
      <c r="L18" s="3">
        <f>L11/SQRT(L9^2+L10^2+L11^2)</f>
        <v>0.56568542494923801</v>
      </c>
      <c r="M18" s="3">
        <f>M11/SQRT(M9^2+M10^2+M11^2)</f>
        <v>0.68599434057003528</v>
      </c>
    </row>
    <row r="20" spans="4:13" x14ac:dyDescent="0.3">
      <c r="H20" s="15" t="s">
        <v>24</v>
      </c>
      <c r="I20" s="15"/>
      <c r="J20" s="15"/>
      <c r="K20" s="15"/>
      <c r="L20" s="15"/>
      <c r="M20" s="15"/>
    </row>
    <row r="21" spans="4:13" x14ac:dyDescent="0.3">
      <c r="H21" s="10"/>
      <c r="I21" s="10" t="s">
        <v>7</v>
      </c>
      <c r="J21" s="10" t="s">
        <v>8</v>
      </c>
      <c r="K21" s="10" t="s">
        <v>9</v>
      </c>
      <c r="L21" s="10" t="s">
        <v>10</v>
      </c>
      <c r="M21" s="10" t="s">
        <v>11</v>
      </c>
    </row>
    <row r="22" spans="4:13" x14ac:dyDescent="0.3">
      <c r="D22" s="14" t="s">
        <v>51</v>
      </c>
      <c r="E22" s="14"/>
      <c r="F22" s="14"/>
      <c r="H22" s="10" t="s">
        <v>12</v>
      </c>
      <c r="I22" s="3">
        <f>I16*$I$7</f>
        <v>1.1141720290623112</v>
      </c>
      <c r="J22" s="3">
        <f>J16*$J$7</f>
        <v>1.7457431218879391</v>
      </c>
      <c r="K22" s="3">
        <f>K16*$K$7</f>
        <v>0.73029674334022143</v>
      </c>
      <c r="L22" s="3">
        <f>L16*$L$7</f>
        <v>0.84852813742385702</v>
      </c>
      <c r="M22" s="3">
        <f>M16*$M$7</f>
        <v>0.51449575542752646</v>
      </c>
    </row>
    <row r="23" spans="4:13" x14ac:dyDescent="0.3">
      <c r="D23" s="14" t="s">
        <v>52</v>
      </c>
      <c r="E23" s="14"/>
      <c r="F23" s="14"/>
      <c r="H23" s="10" t="s">
        <v>13</v>
      </c>
      <c r="I23" s="3">
        <f t="shared" ref="I23:I24" si="0">I17*$I$7</f>
        <v>2.2283440581246223</v>
      </c>
      <c r="J23" s="3">
        <f t="shared" ref="J23:J24" si="1">J17*$J$7</f>
        <v>0.43643578047198478</v>
      </c>
      <c r="K23" s="3">
        <f t="shared" ref="K23:K24" si="2">K17*$K$7</f>
        <v>1.8257418583505538</v>
      </c>
      <c r="L23" s="3">
        <f t="shared" ref="L23:L24" si="3">L17*$L$7</f>
        <v>1.4142135623730949</v>
      </c>
      <c r="M23" s="3">
        <f t="shared" ref="M23:M24" si="4">M17*$M$7</f>
        <v>0.51449575542752646</v>
      </c>
    </row>
    <row r="24" spans="4:13" x14ac:dyDescent="0.3">
      <c r="D24" s="14" t="s">
        <v>53</v>
      </c>
      <c r="E24" s="14"/>
      <c r="F24" s="14"/>
      <c r="H24" s="10" t="s">
        <v>14</v>
      </c>
      <c r="I24" s="3">
        <f t="shared" si="0"/>
        <v>1.6712580435934667</v>
      </c>
      <c r="J24" s="3">
        <f t="shared" si="1"/>
        <v>0.87287156094396956</v>
      </c>
      <c r="K24" s="3">
        <f t="shared" si="2"/>
        <v>0.36514837167011072</v>
      </c>
      <c r="L24" s="3">
        <f t="shared" si="3"/>
        <v>1.131370849898476</v>
      </c>
      <c r="M24" s="3">
        <f t="shared" si="4"/>
        <v>0.68599434057003528</v>
      </c>
    </row>
    <row r="26" spans="4:13" x14ac:dyDescent="0.3">
      <c r="H26" s="15" t="s">
        <v>25</v>
      </c>
      <c r="I26" s="15"/>
      <c r="J26" s="15"/>
      <c r="K26" s="15"/>
      <c r="L26" s="15"/>
      <c r="M26" s="15"/>
    </row>
    <row r="27" spans="4:13" x14ac:dyDescent="0.3">
      <c r="H27" s="11" t="s">
        <v>26</v>
      </c>
      <c r="I27" s="3">
        <v>2.5</v>
      </c>
      <c r="J27" s="11" t="s">
        <v>28</v>
      </c>
      <c r="K27" s="3" t="s">
        <v>32</v>
      </c>
      <c r="L27" s="11" t="s">
        <v>29</v>
      </c>
      <c r="M27" s="3" t="s">
        <v>34</v>
      </c>
    </row>
    <row r="28" spans="4:13" x14ac:dyDescent="0.3">
      <c r="H28" s="11" t="s">
        <v>27</v>
      </c>
      <c r="I28" s="3">
        <v>2.2999999999999998</v>
      </c>
      <c r="J28" s="11" t="s">
        <v>30</v>
      </c>
      <c r="K28" s="3" t="s">
        <v>33</v>
      </c>
      <c r="L28" s="11" t="s">
        <v>31</v>
      </c>
      <c r="M28" s="3">
        <v>2.5</v>
      </c>
    </row>
    <row r="29" spans="4:13" x14ac:dyDescent="0.3">
      <c r="H29" s="5"/>
      <c r="I29" s="5"/>
      <c r="J29" s="5"/>
      <c r="K29" s="5"/>
      <c r="L29" s="5"/>
      <c r="M29" s="5"/>
    </row>
    <row r="30" spans="4:13" x14ac:dyDescent="0.3">
      <c r="H30" s="6"/>
      <c r="I30" s="18" t="s">
        <v>35</v>
      </c>
      <c r="J30" s="18"/>
      <c r="K30" s="18"/>
      <c r="L30" s="18"/>
      <c r="M30" s="6"/>
    </row>
    <row r="31" spans="4:13" x14ac:dyDescent="0.3">
      <c r="H31" s="5"/>
      <c r="I31" s="11" t="s">
        <v>36</v>
      </c>
      <c r="J31" s="11" t="s">
        <v>12</v>
      </c>
      <c r="K31" s="11" t="s">
        <v>13</v>
      </c>
      <c r="L31" s="11" t="s">
        <v>14</v>
      </c>
    </row>
    <row r="32" spans="4:13" x14ac:dyDescent="0.3">
      <c r="D32" s="14" t="s">
        <v>50</v>
      </c>
      <c r="E32" s="14"/>
      <c r="F32" s="14"/>
      <c r="I32" s="11" t="s">
        <v>12</v>
      </c>
      <c r="J32" s="3">
        <v>0</v>
      </c>
      <c r="K32" s="3">
        <v>3</v>
      </c>
      <c r="L32" s="3">
        <v>4</v>
      </c>
    </row>
    <row r="33" spans="4:13" x14ac:dyDescent="0.3">
      <c r="D33" s="14" t="s">
        <v>49</v>
      </c>
      <c r="E33" s="14"/>
      <c r="F33" s="14"/>
      <c r="I33" s="11" t="s">
        <v>13</v>
      </c>
      <c r="J33" s="3">
        <v>8</v>
      </c>
      <c r="K33" s="3">
        <v>0</v>
      </c>
      <c r="L33" s="3">
        <v>7</v>
      </c>
    </row>
    <row r="34" spans="4:13" x14ac:dyDescent="0.3">
      <c r="D34" s="14" t="s">
        <v>48</v>
      </c>
      <c r="E34" s="14"/>
      <c r="F34" s="14"/>
      <c r="I34" s="11" t="s">
        <v>14</v>
      </c>
      <c r="J34" s="3">
        <v>6</v>
      </c>
      <c r="K34" s="3">
        <v>3</v>
      </c>
      <c r="L34" s="3">
        <v>0</v>
      </c>
    </row>
    <row r="36" spans="4:13" x14ac:dyDescent="0.3">
      <c r="H36" s="15" t="s">
        <v>37</v>
      </c>
      <c r="I36" s="15"/>
      <c r="J36" s="15"/>
      <c r="K36" s="15"/>
      <c r="L36" s="15"/>
      <c r="M36" s="15"/>
    </row>
    <row r="37" spans="4:13" x14ac:dyDescent="0.3">
      <c r="H37" s="12" t="s">
        <v>26</v>
      </c>
      <c r="I37" s="3" t="s">
        <v>33</v>
      </c>
      <c r="J37" s="12" t="s">
        <v>28</v>
      </c>
      <c r="K37" s="3">
        <v>2</v>
      </c>
      <c r="L37" s="12" t="s">
        <v>29</v>
      </c>
      <c r="M37" s="3">
        <v>2.2999999999999998</v>
      </c>
    </row>
    <row r="38" spans="4:13" x14ac:dyDescent="0.3">
      <c r="H38" s="12" t="s">
        <v>27</v>
      </c>
      <c r="I38" s="3" t="s">
        <v>34</v>
      </c>
      <c r="J38" s="12" t="s">
        <v>30</v>
      </c>
      <c r="K38" s="3">
        <v>2.5</v>
      </c>
      <c r="L38" s="12" t="s">
        <v>31</v>
      </c>
      <c r="M38" s="3" t="s">
        <v>33</v>
      </c>
    </row>
    <row r="40" spans="4:13" x14ac:dyDescent="0.3">
      <c r="I40" s="15" t="s">
        <v>38</v>
      </c>
      <c r="J40" s="15"/>
      <c r="K40" s="15"/>
      <c r="L40" s="15"/>
    </row>
    <row r="41" spans="4:13" x14ac:dyDescent="0.3">
      <c r="I41" s="12" t="s">
        <v>39</v>
      </c>
      <c r="J41" s="12" t="s">
        <v>12</v>
      </c>
      <c r="K41" s="12" t="s">
        <v>13</v>
      </c>
      <c r="L41" s="12" t="s">
        <v>14</v>
      </c>
    </row>
    <row r="42" spans="4:13" x14ac:dyDescent="0.3">
      <c r="D42" s="14" t="s">
        <v>47</v>
      </c>
      <c r="E42" s="14"/>
      <c r="F42" s="14"/>
      <c r="I42" s="12" t="s">
        <v>12</v>
      </c>
      <c r="J42" s="3">
        <v>0</v>
      </c>
      <c r="K42" s="3">
        <f>MAX(ABS(I22-I23),ABS(K22-K23),ABS(L22-L23))/MAX(ABS(I22-I23),ABS(J22-J23),ABS(K22-K23),ABS(L22-L23),ABS(M22-M23))</f>
        <v>0.85096294339676304</v>
      </c>
      <c r="L42" s="3">
        <f>MAX(ABS(I22-I24),ABS(L22-L24),ABS(M22-M24))/MAX(ABS(I22-I24),ABS(J22-J24),ABS(K22-K24),ABS(L22-L24),ABS(M22-M24))</f>
        <v>0.63822220754757231</v>
      </c>
    </row>
    <row r="43" spans="4:13" x14ac:dyDescent="0.3">
      <c r="D43" s="14" t="s">
        <v>46</v>
      </c>
      <c r="E43" s="14"/>
      <c r="F43" s="14"/>
      <c r="I43" s="12" t="s">
        <v>13</v>
      </c>
      <c r="J43" s="7">
        <f>MAX(ABS(J23-J22))/MAX(ABS(I23-I22),ABS(J23-J22),ABS(K23-K22),ABS(L23-L22),ABS(M23-M22))</f>
        <v>1</v>
      </c>
      <c r="K43" s="3">
        <v>0</v>
      </c>
      <c r="L43" s="3">
        <f>MAX(ABS(J23-J24),ABS(M23-M24))/MAX(ABS(I23-I24),ABS(J23-J24),ABS(K23-K24),ABS(L23-L24),ABS(M23-M24))</f>
        <v>0.29880715233359839</v>
      </c>
    </row>
    <row r="44" spans="4:13" x14ac:dyDescent="0.3">
      <c r="D44" s="14" t="s">
        <v>45</v>
      </c>
      <c r="E44" s="14"/>
      <c r="F44" s="14"/>
      <c r="I44" s="12" t="s">
        <v>14</v>
      </c>
      <c r="J44" s="7">
        <f>MAX(ABS(J24-J22),ABS(K24-K22))/MAX(ABS(I24-I22),ABS(J24-J22),ABS(K24-K22),ABS(L24-L22),ABS(M24-M22))</f>
        <v>1</v>
      </c>
      <c r="K44" s="3">
        <f>MAX(ABS(I24-I23),ABS(K24-K23),ABS(L24-L23))/MAX(ABS(I24-I23),ABS(J24-J23),ABS(K24-K23),ABS(L24-L23),ABS(M24-M23))</f>
        <v>1</v>
      </c>
      <c r="L44" s="3">
        <v>0</v>
      </c>
    </row>
    <row r="47" spans="4:13" x14ac:dyDescent="0.3">
      <c r="D47" s="14" t="s">
        <v>42</v>
      </c>
      <c r="E47" s="14"/>
      <c r="F47" s="14"/>
      <c r="I47" s="19" t="s">
        <v>40</v>
      </c>
      <c r="J47" s="20"/>
      <c r="K47" s="16">
        <f>SUM(J32:L34)/(3*(3-1))</f>
        <v>5.166666666666667</v>
      </c>
      <c r="L47" s="17"/>
    </row>
    <row r="48" spans="4:13" x14ac:dyDescent="0.3">
      <c r="D48" s="8"/>
      <c r="E48" s="8"/>
      <c r="F48" s="8"/>
    </row>
    <row r="49" spans="4:13" x14ac:dyDescent="0.3">
      <c r="D49" s="14" t="s">
        <v>43</v>
      </c>
      <c r="E49" s="14"/>
      <c r="F49" s="14"/>
      <c r="I49" s="19" t="s">
        <v>41</v>
      </c>
      <c r="J49" s="20"/>
      <c r="K49" s="16">
        <f>SUM(J42:L44)/(3*(3-1))</f>
        <v>0.79799871721298887</v>
      </c>
      <c r="L49" s="17"/>
    </row>
    <row r="51" spans="4:13" x14ac:dyDescent="0.3">
      <c r="I51" s="15" t="s">
        <v>44</v>
      </c>
      <c r="J51" s="15"/>
      <c r="K51" s="15"/>
      <c r="L51" s="15"/>
    </row>
    <row r="52" spans="4:13" x14ac:dyDescent="0.3">
      <c r="I52" s="11"/>
      <c r="J52" s="11" t="s">
        <v>12</v>
      </c>
      <c r="K52" s="11" t="s">
        <v>13</v>
      </c>
      <c r="L52" s="11" t="s">
        <v>14</v>
      </c>
    </row>
    <row r="53" spans="4:13" x14ac:dyDescent="0.3">
      <c r="D53" s="14" t="s">
        <v>61</v>
      </c>
      <c r="E53" s="14"/>
      <c r="F53" s="14"/>
      <c r="I53" s="11" t="s">
        <v>12</v>
      </c>
      <c r="J53" s="3">
        <v>0</v>
      </c>
      <c r="K53" s="3">
        <v>0</v>
      </c>
      <c r="L53" s="3">
        <v>0</v>
      </c>
    </row>
    <row r="54" spans="4:13" x14ac:dyDescent="0.3">
      <c r="D54" s="14" t="s">
        <v>62</v>
      </c>
      <c r="E54" s="14"/>
      <c r="F54" s="14"/>
      <c r="I54" s="11" t="s">
        <v>13</v>
      </c>
      <c r="J54" s="3">
        <v>1</v>
      </c>
      <c r="K54" s="3">
        <v>0</v>
      </c>
      <c r="L54" s="3">
        <v>1</v>
      </c>
    </row>
    <row r="55" spans="4:13" x14ac:dyDescent="0.3">
      <c r="D55" s="14" t="s">
        <v>63</v>
      </c>
      <c r="E55" s="14"/>
      <c r="F55" s="14"/>
      <c r="I55" s="11" t="s">
        <v>14</v>
      </c>
      <c r="J55" s="3">
        <v>1</v>
      </c>
      <c r="K55" s="3">
        <v>0</v>
      </c>
      <c r="L55" s="3">
        <v>0</v>
      </c>
    </row>
    <row r="57" spans="4:13" x14ac:dyDescent="0.3">
      <c r="I57" s="15" t="s">
        <v>60</v>
      </c>
      <c r="J57" s="15"/>
      <c r="K57" s="15"/>
      <c r="L57" s="15"/>
    </row>
    <row r="58" spans="4:13" x14ac:dyDescent="0.3">
      <c r="I58" s="11"/>
      <c r="J58" s="11" t="s">
        <v>12</v>
      </c>
      <c r="K58" s="11" t="s">
        <v>13</v>
      </c>
      <c r="L58" s="11" t="s">
        <v>14</v>
      </c>
    </row>
    <row r="59" spans="4:13" x14ac:dyDescent="0.3">
      <c r="D59" s="14" t="s">
        <v>64</v>
      </c>
      <c r="E59" s="14"/>
      <c r="F59" s="14"/>
      <c r="I59" s="11" t="s">
        <v>12</v>
      </c>
      <c r="J59" s="3">
        <v>0</v>
      </c>
      <c r="K59" s="3">
        <v>1</v>
      </c>
      <c r="L59" s="3">
        <v>0</v>
      </c>
    </row>
    <row r="60" spans="4:13" x14ac:dyDescent="0.3">
      <c r="D60" s="14" t="s">
        <v>66</v>
      </c>
      <c r="E60" s="14"/>
      <c r="F60" s="14"/>
      <c r="I60" s="11" t="s">
        <v>13</v>
      </c>
      <c r="J60" s="3">
        <v>1</v>
      </c>
      <c r="K60" s="3">
        <v>0</v>
      </c>
      <c r="L60" s="3">
        <v>0</v>
      </c>
    </row>
    <row r="61" spans="4:13" x14ac:dyDescent="0.3">
      <c r="D61" s="14" t="s">
        <v>65</v>
      </c>
      <c r="E61" s="14"/>
      <c r="F61" s="14"/>
      <c r="I61" s="11" t="s">
        <v>14</v>
      </c>
      <c r="J61" s="3">
        <v>1</v>
      </c>
      <c r="K61" s="3">
        <v>1</v>
      </c>
      <c r="L61" s="3">
        <v>0</v>
      </c>
    </row>
    <row r="63" spans="4:13" x14ac:dyDescent="0.3">
      <c r="I63" s="15" t="s">
        <v>67</v>
      </c>
      <c r="J63" s="15"/>
      <c r="K63" s="15"/>
      <c r="L63" s="15"/>
    </row>
    <row r="64" spans="4:13" x14ac:dyDescent="0.3">
      <c r="I64" s="13"/>
      <c r="J64" s="13" t="s">
        <v>12</v>
      </c>
      <c r="K64" s="13" t="s">
        <v>13</v>
      </c>
      <c r="L64" s="13" t="s">
        <v>14</v>
      </c>
      <c r="M64" s="13" t="s">
        <v>68</v>
      </c>
    </row>
    <row r="65" spans="9:13" x14ac:dyDescent="0.3">
      <c r="I65" s="13" t="s">
        <v>12</v>
      </c>
      <c r="J65" s="1">
        <v>0</v>
      </c>
      <c r="K65" s="1">
        <v>0</v>
      </c>
      <c r="L65" s="1">
        <v>0</v>
      </c>
      <c r="M65" s="1">
        <f>COUNTIF(J65:L65,1)</f>
        <v>0</v>
      </c>
    </row>
    <row r="66" spans="9:13" x14ac:dyDescent="0.3">
      <c r="I66" s="13" t="s">
        <v>13</v>
      </c>
      <c r="J66" s="1">
        <v>1</v>
      </c>
      <c r="K66" s="1">
        <v>0</v>
      </c>
      <c r="L66" s="1">
        <v>0</v>
      </c>
      <c r="M66" s="1">
        <f>COUNTIF(J66:L66,1)</f>
        <v>1</v>
      </c>
    </row>
    <row r="67" spans="9:13" x14ac:dyDescent="0.3">
      <c r="I67" s="13" t="s">
        <v>14</v>
      </c>
      <c r="J67" s="1">
        <v>1</v>
      </c>
      <c r="K67" s="1">
        <v>0</v>
      </c>
      <c r="L67" s="1">
        <v>0</v>
      </c>
      <c r="M67" s="1">
        <f>COUNTIF(J67:L67,1)</f>
        <v>1</v>
      </c>
    </row>
    <row r="69" spans="9:13" x14ac:dyDescent="0.3">
      <c r="I69" s="15" t="s">
        <v>69</v>
      </c>
      <c r="J69" s="15"/>
      <c r="K69" s="15"/>
      <c r="L69" s="15"/>
      <c r="M69" s="15"/>
    </row>
  </sheetData>
  <mergeCells count="44">
    <mergeCell ref="I69:M69"/>
    <mergeCell ref="I63:L63"/>
    <mergeCell ref="D54:F54"/>
    <mergeCell ref="D55:F55"/>
    <mergeCell ref="I57:L57"/>
    <mergeCell ref="D59:F59"/>
    <mergeCell ref="D60:F60"/>
    <mergeCell ref="D61:F61"/>
    <mergeCell ref="D32:F32"/>
    <mergeCell ref="D33:F33"/>
    <mergeCell ref="D34:F34"/>
    <mergeCell ref="D53:F53"/>
    <mergeCell ref="H36:M36"/>
    <mergeCell ref="I40:L40"/>
    <mergeCell ref="D42:F42"/>
    <mergeCell ref="D43:F43"/>
    <mergeCell ref="D44:F44"/>
    <mergeCell ref="I47:J47"/>
    <mergeCell ref="K47:L47"/>
    <mergeCell ref="I49:J49"/>
    <mergeCell ref="K49:L49"/>
    <mergeCell ref="D47:F47"/>
    <mergeCell ref="D49:F49"/>
    <mergeCell ref="I51:L51"/>
    <mergeCell ref="H20:M20"/>
    <mergeCell ref="D22:F22"/>
    <mergeCell ref="D23:F23"/>
    <mergeCell ref="H26:M26"/>
    <mergeCell ref="I30:L30"/>
    <mergeCell ref="D24:F24"/>
    <mergeCell ref="D18:F18"/>
    <mergeCell ref="O5:P5"/>
    <mergeCell ref="H14:M14"/>
    <mergeCell ref="D16:F16"/>
    <mergeCell ref="B1:C1"/>
    <mergeCell ref="B2:C2"/>
    <mergeCell ref="B3:C3"/>
    <mergeCell ref="D5:F5"/>
    <mergeCell ref="H5:M5"/>
    <mergeCell ref="D7:F7"/>
    <mergeCell ref="D9:F9"/>
    <mergeCell ref="D10:F10"/>
    <mergeCell ref="D11:F11"/>
    <mergeCell ref="D17:F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4376-BEF2-4E41-8554-94C3D78F48A3}">
  <dimension ref="B2:G2"/>
  <sheetViews>
    <sheetView tabSelected="1" workbookViewId="0">
      <selection activeCell="F6" sqref="F6"/>
    </sheetView>
  </sheetViews>
  <sheetFormatPr defaultRowHeight="14.4" x14ac:dyDescent="0.3"/>
  <cols>
    <col min="7" max="7" width="11.5546875" customWidth="1"/>
  </cols>
  <sheetData>
    <row r="2" spans="2:7" ht="15.6" x14ac:dyDescent="0.3">
      <c r="B2" s="21" t="s">
        <v>70</v>
      </c>
      <c r="C2" s="21"/>
      <c r="D2" s="22" t="s">
        <v>71</v>
      </c>
      <c r="E2" s="23"/>
      <c r="F2" s="23"/>
      <c r="G2" s="23"/>
    </row>
  </sheetData>
  <mergeCells count="2">
    <mergeCell ref="B2:C2"/>
    <mergeCell ref="D2:G2"/>
  </mergeCells>
  <hyperlinks>
    <hyperlink ref="D2" r:id="rId1" xr:uid="{5E220929-5BDB-4248-A61B-19B3D5F0E6B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2020-03-11T18:20:36Z</dcterms:created>
  <dcterms:modified xsi:type="dcterms:W3CDTF">2020-03-15T12:45:15Z</dcterms:modified>
</cp:coreProperties>
</file>