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E463\METU-EEE-463-Term-Project\"/>
    </mc:Choice>
  </mc:AlternateContent>
  <xr:revisionPtr revIDLastSave="0" documentId="13_ncr:1_{A59A98CB-3F9B-428D-8B49-F9AC9A0A0CDB}" xr6:coauthVersionLast="47" xr6:coauthVersionMax="47" xr10:uidLastSave="{00000000-0000-0000-0000-000000000000}"/>
  <bookViews>
    <workbookView xWindow="-108" yWindow="-108" windowWidth="23256" windowHeight="12576" xr2:uid="{EA438769-6E61-4BE8-9A6F-BFF01EB0C24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1" l="1"/>
  <c r="U13" i="1"/>
  <c r="U30" i="1"/>
  <c r="U29" i="1"/>
  <c r="U28" i="1"/>
  <c r="U27" i="1"/>
  <c r="U26" i="1"/>
  <c r="U25" i="1"/>
  <c r="U24" i="1"/>
  <c r="U23" i="1"/>
  <c r="U22" i="1"/>
  <c r="U21" i="1"/>
  <c r="U19" i="1"/>
  <c r="U20" i="1"/>
  <c r="U18" i="1"/>
  <c r="U17" i="1"/>
  <c r="U15" i="1"/>
  <c r="U14" i="1"/>
  <c r="U12" i="1"/>
  <c r="U11" i="1"/>
  <c r="U10" i="1"/>
  <c r="U9" i="1"/>
  <c r="U8" i="1"/>
  <c r="U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S30" i="1"/>
  <c r="S29" i="1"/>
  <c r="S28" i="1"/>
  <c r="S27" i="1"/>
  <c r="S26" i="1"/>
  <c r="S25" i="1"/>
  <c r="S24" i="1"/>
  <c r="S23" i="1"/>
  <c r="S22" i="1"/>
  <c r="S21" i="1"/>
  <c r="S20" i="1"/>
  <c r="S19" i="1"/>
  <c r="S17" i="1"/>
  <c r="S18" i="1"/>
  <c r="S16" i="1"/>
  <c r="S11" i="1"/>
  <c r="S10" i="1"/>
  <c r="S9" i="1"/>
  <c r="S8" i="1"/>
  <c r="S12" i="1"/>
  <c r="S13" i="1"/>
  <c r="S14" i="1"/>
  <c r="S15" i="1"/>
  <c r="S7" i="1"/>
  <c r="T6" i="1"/>
  <c r="S6" i="1"/>
  <c r="G20" i="1"/>
  <c r="H20" i="1"/>
  <c r="H8" i="1"/>
  <c r="G8" i="1"/>
  <c r="I20" i="1" l="1"/>
  <c r="J20" i="1" s="1"/>
  <c r="J33" i="1"/>
  <c r="I8" i="1"/>
  <c r="J8" i="1" s="1"/>
</calcChain>
</file>

<file path=xl/sharedStrings.xml><?xml version="1.0" encoding="utf-8"?>
<sst xmlns="http://schemas.openxmlformats.org/spreadsheetml/2006/main" count="60" uniqueCount="35">
  <si>
    <t>PSW (W)</t>
  </si>
  <si>
    <t>Eon (mJ)</t>
  </si>
  <si>
    <t>Eoff (mJ)</t>
  </si>
  <si>
    <t>Fsw (Hz)</t>
  </si>
  <si>
    <t>Duty</t>
  </si>
  <si>
    <t>Pcond (W)</t>
  </si>
  <si>
    <t>VCE (V)</t>
  </si>
  <si>
    <t>ICE (A)</t>
  </si>
  <si>
    <t>IGBT LOSSES</t>
  </si>
  <si>
    <t xml:space="preserve">IGBT Characteristics </t>
  </si>
  <si>
    <t>VF (V)</t>
  </si>
  <si>
    <t>IF (A)</t>
  </si>
  <si>
    <t xml:space="preserve">Fsw (Hz) </t>
  </si>
  <si>
    <t xml:space="preserve">Vrev (V) </t>
  </si>
  <si>
    <t>trr (ns)</t>
  </si>
  <si>
    <t>Irr (uA)</t>
  </si>
  <si>
    <t>Free Wheeling Diode</t>
  </si>
  <si>
    <t>Free Wheeling Diode Characterisitcs</t>
  </si>
  <si>
    <t>Vrev (V)</t>
  </si>
  <si>
    <t>Three Phase Diode Rectifier</t>
  </si>
  <si>
    <t>IR (uA)</t>
  </si>
  <si>
    <t>VF-pp (V)</t>
  </si>
  <si>
    <t>IF-pp (A)</t>
  </si>
  <si>
    <t>Three Phase Bridge Didode Rectifier</t>
  </si>
  <si>
    <t>RthJC (C/W)</t>
  </si>
  <si>
    <t>RthCS (C/W)</t>
  </si>
  <si>
    <t>Heatsink Thermal</t>
  </si>
  <si>
    <t>RthSA (C/W)</t>
  </si>
  <si>
    <t>Ptotal (W)</t>
  </si>
  <si>
    <t>Tambient (C)</t>
  </si>
  <si>
    <t>Thermal Calculation</t>
  </si>
  <si>
    <t>T ambient new (C)</t>
  </si>
  <si>
    <t>Heatsink Thermal with fan</t>
  </si>
  <si>
    <t>nan</t>
  </si>
  <si>
    <t>Currents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</si>
</sst>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2" fontId="0" fillId="0" borderId="1" xfId="0" applyNumberFormat="1" applyBorder="1"/>
    <xf numFmtId="0" fontId="0" fillId="0" borderId="1" xfId="0" applyNumberFormat="1" applyBorder="1" applyAlignment="1"/>
    <xf numFmtId="0" fontId="0" fillId="0" borderId="1" xfId="0" applyBorder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/>
    <xf numFmtId="0" fontId="2" fillId="0" borderId="6" xfId="0" applyFont="1" applyBorder="1"/>
    <xf numFmtId="2" fontId="0" fillId="2" borderId="1" xfId="1" applyNumberFormat="1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Font="1" applyBorder="1"/>
    <xf numFmtId="0" fontId="0" fillId="3" borderId="1" xfId="0" applyFill="1" applyBorder="1"/>
    <xf numFmtId="0" fontId="0" fillId="3" borderId="1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2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Estimated</a:t>
            </a:r>
            <a:r>
              <a:rPr lang="tr-TR" baseline="0"/>
              <a:t> Junction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Sayfa1!$P$6:$P$30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Sayfa1!$U$6:$U$30</c:f>
              <c:numCache>
                <c:formatCode>General</c:formatCode>
                <c:ptCount val="25"/>
                <c:pt idx="0">
                  <c:v>25.183149999999998</c:v>
                </c:pt>
                <c:pt idx="1">
                  <c:v>28.609299999999998</c:v>
                </c:pt>
                <c:pt idx="2">
                  <c:v>32.035449999999997</c:v>
                </c:pt>
                <c:pt idx="3">
                  <c:v>35.461599999999997</c:v>
                </c:pt>
                <c:pt idx="4">
                  <c:v>38.887749999999997</c:v>
                </c:pt>
                <c:pt idx="5">
                  <c:v>42.313899999999997</c:v>
                </c:pt>
                <c:pt idx="6">
                  <c:v>45.740049999999997</c:v>
                </c:pt>
                <c:pt idx="7">
                  <c:v>49.166199999999996</c:v>
                </c:pt>
                <c:pt idx="8">
                  <c:v>52.592349999999996</c:v>
                </c:pt>
                <c:pt idx="9">
                  <c:v>56.018499999999989</c:v>
                </c:pt>
                <c:pt idx="10">
                  <c:v>59.444649999999989</c:v>
                </c:pt>
                <c:pt idx="11">
                  <c:v>62.870799999999996</c:v>
                </c:pt>
                <c:pt idx="12">
                  <c:v>66.296949999999981</c:v>
                </c:pt>
                <c:pt idx="13">
                  <c:v>69.723099999999988</c:v>
                </c:pt>
                <c:pt idx="14">
                  <c:v>73.149249999999995</c:v>
                </c:pt>
                <c:pt idx="15">
                  <c:v>76.575400000000002</c:v>
                </c:pt>
                <c:pt idx="16">
                  <c:v>80.00154999999998</c:v>
                </c:pt>
                <c:pt idx="17">
                  <c:v>83.427699999999987</c:v>
                </c:pt>
                <c:pt idx="18">
                  <c:v>86.85384999999998</c:v>
                </c:pt>
                <c:pt idx="19">
                  <c:v>90.279999999999987</c:v>
                </c:pt>
                <c:pt idx="20">
                  <c:v>93.70614999999998</c:v>
                </c:pt>
                <c:pt idx="21">
                  <c:v>97.132299999999987</c:v>
                </c:pt>
                <c:pt idx="22">
                  <c:v>100.55844999999999</c:v>
                </c:pt>
                <c:pt idx="23">
                  <c:v>103.9846</c:v>
                </c:pt>
                <c:pt idx="24">
                  <c:v>107.41074999999999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F-4F19-BA27-9AAB4B7A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20559"/>
        <c:axId val="1298816815"/>
      </c:scatterChart>
      <c:valAx>
        <c:axId val="129882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8816815"/>
        <c:crosses val="autoZero"/>
        <c:crossBetween val="midCat"/>
      </c:valAx>
      <c:valAx>
        <c:axId val="12988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Function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882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198391</xdr:colOff>
      <xdr:row>6</xdr:row>
      <xdr:rowOff>85453</xdr:rowOff>
    </xdr:from>
    <xdr:to>
      <xdr:col>31</xdr:col>
      <xdr:colOff>535304</xdr:colOff>
      <xdr:row>26</xdr:row>
      <xdr:rowOff>165191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641F80B-33DD-45E3-8D43-6279B61A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FF5B-56C1-4C62-9997-8962C5724F41}">
  <dimension ref="B3:U40"/>
  <sheetViews>
    <sheetView tabSelected="1" zoomScale="55" zoomScaleNormal="55" workbookViewId="0">
      <selection activeCell="AE36" sqref="AE36"/>
    </sheetView>
  </sheetViews>
  <sheetFormatPr defaultRowHeight="15" x14ac:dyDescent="0.25"/>
  <cols>
    <col min="2" max="2" width="26.5703125" customWidth="1"/>
    <col min="3" max="3" width="11.7109375" bestFit="1" customWidth="1"/>
    <col min="8" max="9" width="10.28515625" bestFit="1" customWidth="1"/>
    <col min="10" max="10" width="18.85546875" bestFit="1" customWidth="1"/>
    <col min="11" max="11" width="10.28515625" bestFit="1" customWidth="1"/>
    <col min="13" max="13" width="13.7109375" customWidth="1"/>
    <col min="14" max="14" width="13" customWidth="1"/>
    <col min="16" max="16" width="12" bestFit="1" customWidth="1"/>
    <col min="18" max="18" width="9" bestFit="1" customWidth="1"/>
    <col min="19" max="20" width="10.28515625" bestFit="1" customWidth="1"/>
    <col min="21" max="21" width="17.5703125" bestFit="1" customWidth="1"/>
  </cols>
  <sheetData>
    <row r="3" spans="2:21" x14ac:dyDescent="0.25">
      <c r="B3" s="1" t="s">
        <v>29</v>
      </c>
      <c r="C3" s="4">
        <v>20</v>
      </c>
    </row>
    <row r="5" spans="2:21" x14ac:dyDescent="0.25">
      <c r="P5" s="25" t="s">
        <v>34</v>
      </c>
      <c r="R5" s="1" t="s">
        <v>0</v>
      </c>
      <c r="S5" s="1" t="s">
        <v>5</v>
      </c>
      <c r="T5" s="1" t="s">
        <v>28</v>
      </c>
      <c r="U5" s="5" t="s">
        <v>31</v>
      </c>
    </row>
    <row r="6" spans="2:21" x14ac:dyDescent="0.25">
      <c r="B6" s="16" t="s">
        <v>9</v>
      </c>
      <c r="C6" s="1" t="s">
        <v>1</v>
      </c>
      <c r="D6" s="2">
        <v>0.4</v>
      </c>
      <c r="G6" s="19" t="s">
        <v>8</v>
      </c>
      <c r="H6" s="20"/>
      <c r="I6" s="21"/>
      <c r="J6" s="1" t="s">
        <v>30</v>
      </c>
      <c r="P6">
        <v>1</v>
      </c>
      <c r="R6" s="10">
        <v>0.7</v>
      </c>
      <c r="S6" s="12">
        <f>D10*P6*D12</f>
        <v>1.365</v>
      </c>
      <c r="T6" s="12">
        <f>R6+S6</f>
        <v>2.0649999999999999</v>
      </c>
      <c r="U6" s="24">
        <f>(D13+D14+D15)*T6+C3</f>
        <v>25.183149999999998</v>
      </c>
    </row>
    <row r="7" spans="2:21" x14ac:dyDescent="0.25">
      <c r="B7" s="17"/>
      <c r="C7" s="1" t="s">
        <v>2</v>
      </c>
      <c r="D7" s="2">
        <v>0.3</v>
      </c>
      <c r="G7" s="1" t="s">
        <v>0</v>
      </c>
      <c r="H7" s="1" t="s">
        <v>5</v>
      </c>
      <c r="I7" s="1" t="s">
        <v>28</v>
      </c>
      <c r="J7" s="5" t="s">
        <v>31</v>
      </c>
      <c r="P7">
        <v>2</v>
      </c>
      <c r="R7" s="10">
        <v>0.7</v>
      </c>
      <c r="S7">
        <f>D10*P7*D12</f>
        <v>2.73</v>
      </c>
      <c r="T7" s="12">
        <f t="shared" ref="T7:T30" si="0">R7+S7</f>
        <v>3.4299999999999997</v>
      </c>
      <c r="U7" s="24">
        <f>(D13+D14+D15)*T7+C3</f>
        <v>28.609299999999998</v>
      </c>
    </row>
    <row r="8" spans="2:21" x14ac:dyDescent="0.25">
      <c r="B8" s="17"/>
      <c r="C8" s="1" t="s">
        <v>3</v>
      </c>
      <c r="D8" s="3">
        <v>1000</v>
      </c>
      <c r="G8" s="10">
        <f>(D6+D7)/1000*D8</f>
        <v>0.7</v>
      </c>
      <c r="H8" s="11">
        <f>D10*D11*D12</f>
        <v>13.649999999999999</v>
      </c>
      <c r="I8" s="12">
        <f>G8+H8</f>
        <v>14.349999999999998</v>
      </c>
      <c r="J8" s="15">
        <f>I8*(D13+D14+D15)+C3</f>
        <v>56.018499999999989</v>
      </c>
      <c r="P8">
        <v>3</v>
      </c>
      <c r="R8" s="10">
        <v>0.7</v>
      </c>
      <c r="S8">
        <f>D10*P8*D12</f>
        <v>4.0949999999999998</v>
      </c>
      <c r="T8" s="12">
        <f t="shared" si="0"/>
        <v>4.7949999999999999</v>
      </c>
      <c r="U8" s="24">
        <f>(D13+D14+D15)*T8+C3</f>
        <v>32.035449999999997</v>
      </c>
    </row>
    <row r="9" spans="2:21" x14ac:dyDescent="0.25">
      <c r="B9" s="17"/>
      <c r="C9" s="6"/>
      <c r="D9" s="7"/>
      <c r="P9">
        <v>4</v>
      </c>
      <c r="R9" s="10">
        <v>0.7</v>
      </c>
      <c r="S9">
        <f>D10*P9*D12</f>
        <v>5.46</v>
      </c>
      <c r="T9" s="12">
        <f t="shared" si="0"/>
        <v>6.16</v>
      </c>
      <c r="U9" s="24">
        <f>(D13+D14+D15)*T9+C3</f>
        <v>35.461599999999997</v>
      </c>
    </row>
    <row r="10" spans="2:21" x14ac:dyDescent="0.25">
      <c r="B10" s="17"/>
      <c r="C10" s="1" t="s">
        <v>6</v>
      </c>
      <c r="D10" s="4">
        <v>1.95</v>
      </c>
      <c r="P10">
        <v>5</v>
      </c>
      <c r="R10" s="10">
        <v>0.7</v>
      </c>
      <c r="S10">
        <f>D10*P10*D12</f>
        <v>6.8249999999999993</v>
      </c>
      <c r="T10" s="12">
        <f t="shared" si="0"/>
        <v>7.5249999999999995</v>
      </c>
      <c r="U10" s="24">
        <f>(D13+D14+D15)*T10+C3</f>
        <v>38.887749999999997</v>
      </c>
    </row>
    <row r="11" spans="2:21" x14ac:dyDescent="0.25">
      <c r="B11" s="17"/>
      <c r="C11" s="1" t="s">
        <v>7</v>
      </c>
      <c r="D11" s="2">
        <v>10</v>
      </c>
      <c r="P11">
        <v>6</v>
      </c>
      <c r="R11" s="10">
        <v>0.7</v>
      </c>
      <c r="S11">
        <f>D10*P11*D12</f>
        <v>8.19</v>
      </c>
      <c r="T11" s="12">
        <f t="shared" si="0"/>
        <v>8.8899999999999988</v>
      </c>
      <c r="U11" s="24">
        <f>(D13+D14+D15)*T11+C3</f>
        <v>42.313899999999997</v>
      </c>
    </row>
    <row r="12" spans="2:21" ht="15" customHeight="1" x14ac:dyDescent="0.25">
      <c r="B12" s="17"/>
      <c r="C12" s="1" t="s">
        <v>4</v>
      </c>
      <c r="D12" s="4">
        <v>0.7</v>
      </c>
      <c r="P12">
        <v>7</v>
      </c>
      <c r="R12" s="10">
        <v>0.7</v>
      </c>
      <c r="S12">
        <f>D10*P12*D12</f>
        <v>9.5549999999999997</v>
      </c>
      <c r="T12" s="12">
        <f t="shared" si="0"/>
        <v>10.254999999999999</v>
      </c>
      <c r="U12" s="24">
        <f>(D13+D14+D15)*T12+C3</f>
        <v>45.740049999999997</v>
      </c>
    </row>
    <row r="13" spans="2:21" x14ac:dyDescent="0.25">
      <c r="B13" s="17"/>
      <c r="C13" s="5" t="s">
        <v>24</v>
      </c>
      <c r="D13" s="4">
        <v>0.65</v>
      </c>
      <c r="P13">
        <v>8</v>
      </c>
      <c r="R13" s="10">
        <v>0.7</v>
      </c>
      <c r="S13">
        <f>D10*P13*D12</f>
        <v>10.92</v>
      </c>
      <c r="T13" s="12">
        <f t="shared" si="0"/>
        <v>11.62</v>
      </c>
      <c r="U13" s="24">
        <f>(D13+D14+D15)*T13+C3</f>
        <v>49.166199999999996</v>
      </c>
    </row>
    <row r="14" spans="2:21" x14ac:dyDescent="0.25">
      <c r="B14" s="18"/>
      <c r="C14" s="5" t="s">
        <v>25</v>
      </c>
      <c r="D14" s="4">
        <v>0.21</v>
      </c>
      <c r="P14">
        <v>9</v>
      </c>
      <c r="R14" s="10">
        <v>0.7</v>
      </c>
      <c r="S14">
        <f>D10*P14*D12</f>
        <v>12.285</v>
      </c>
      <c r="T14" s="12">
        <f t="shared" si="0"/>
        <v>12.984999999999999</v>
      </c>
      <c r="U14" s="24">
        <f>(D13+D14+D15)*T14+C3</f>
        <v>52.592349999999996</v>
      </c>
    </row>
    <row r="15" spans="2:21" ht="15" customHeight="1" x14ac:dyDescent="0.25">
      <c r="B15" s="1" t="s">
        <v>32</v>
      </c>
      <c r="C15" s="5" t="s">
        <v>27</v>
      </c>
      <c r="D15" s="13">
        <v>1.65</v>
      </c>
      <c r="P15">
        <v>10</v>
      </c>
      <c r="R15" s="10">
        <v>0.7</v>
      </c>
      <c r="S15">
        <f>D10*P15*D12</f>
        <v>13.649999999999999</v>
      </c>
      <c r="T15" s="12">
        <f t="shared" si="0"/>
        <v>14.349999999999998</v>
      </c>
      <c r="U15" s="24">
        <f>(D13+D14+D15)*T15+C3</f>
        <v>56.018499999999989</v>
      </c>
    </row>
    <row r="16" spans="2:21" x14ac:dyDescent="0.25">
      <c r="P16">
        <v>11</v>
      </c>
      <c r="R16" s="10">
        <v>0.7</v>
      </c>
      <c r="S16">
        <f>D10*P16*D12</f>
        <v>15.014999999999999</v>
      </c>
      <c r="T16" s="12">
        <f t="shared" si="0"/>
        <v>15.714999999999998</v>
      </c>
      <c r="U16" s="24">
        <f>(D13+D14+D15)*T16+C3</f>
        <v>59.444649999999989</v>
      </c>
    </row>
    <row r="17" spans="2:21" x14ac:dyDescent="0.25">
      <c r="P17">
        <v>12</v>
      </c>
      <c r="R17" s="10">
        <v>0.7</v>
      </c>
      <c r="S17">
        <f>D10*P17*D12</f>
        <v>16.38</v>
      </c>
      <c r="T17" s="12">
        <f t="shared" si="0"/>
        <v>17.079999999999998</v>
      </c>
      <c r="U17" s="24">
        <f>(D13+D14+D15)*T17+C3</f>
        <v>62.870799999999996</v>
      </c>
    </row>
    <row r="18" spans="2:21" ht="15" customHeight="1" x14ac:dyDescent="0.25">
      <c r="B18" s="23" t="s">
        <v>17</v>
      </c>
      <c r="C18" s="5" t="s">
        <v>13</v>
      </c>
      <c r="D18" s="4">
        <v>200</v>
      </c>
      <c r="G18" s="22" t="s">
        <v>16</v>
      </c>
      <c r="H18" s="22"/>
      <c r="I18" s="22"/>
      <c r="J18" s="1" t="s">
        <v>30</v>
      </c>
      <c r="P18">
        <v>13</v>
      </c>
      <c r="R18" s="10">
        <v>0.7</v>
      </c>
      <c r="S18">
        <f>D10*P18*D12</f>
        <v>17.744999999999997</v>
      </c>
      <c r="T18" s="12">
        <f t="shared" si="0"/>
        <v>18.444999999999997</v>
      </c>
      <c r="U18" s="24">
        <f>(D13+D14+D15)*T18+C3</f>
        <v>66.296949999999981</v>
      </c>
    </row>
    <row r="19" spans="2:21" x14ac:dyDescent="0.25">
      <c r="B19" s="23"/>
      <c r="C19" s="5" t="s">
        <v>12</v>
      </c>
      <c r="D19" s="4">
        <v>1000</v>
      </c>
      <c r="G19" s="9" t="s">
        <v>0</v>
      </c>
      <c r="H19" s="9" t="s">
        <v>5</v>
      </c>
      <c r="I19" s="1" t="s">
        <v>28</v>
      </c>
      <c r="J19" s="5" t="s">
        <v>31</v>
      </c>
      <c r="P19">
        <v>14</v>
      </c>
      <c r="R19" s="10">
        <v>0.7</v>
      </c>
      <c r="S19">
        <f>D10*P19*D12</f>
        <v>19.11</v>
      </c>
      <c r="T19" s="12">
        <f t="shared" si="0"/>
        <v>19.809999999999999</v>
      </c>
      <c r="U19" s="24">
        <f>(D13+D14+D15)*T19+C3</f>
        <v>69.723099999999988</v>
      </c>
    </row>
    <row r="20" spans="2:21" x14ac:dyDescent="0.25">
      <c r="B20" s="23"/>
      <c r="C20" s="5" t="s">
        <v>14</v>
      </c>
      <c r="D20" s="4">
        <v>35</v>
      </c>
      <c r="G20" s="11">
        <f>D18*D19*D20/1000000000*D21/1000000</f>
        <v>7.0000000000000007E-7</v>
      </c>
      <c r="H20" s="11">
        <f>D23*D24*D25</f>
        <v>4.0199999999999996</v>
      </c>
      <c r="I20" s="11">
        <f>G20+H20</f>
        <v>4.0200006999999998</v>
      </c>
      <c r="J20" s="14">
        <f>I20*(D26+D27+D28)+C3</f>
        <v>31.457001994999999</v>
      </c>
      <c r="P20">
        <v>15</v>
      </c>
      <c r="R20" s="10">
        <v>0.7</v>
      </c>
      <c r="S20">
        <f>D10*P20*D12</f>
        <v>20.474999999999998</v>
      </c>
      <c r="T20" s="12">
        <f t="shared" si="0"/>
        <v>21.174999999999997</v>
      </c>
      <c r="U20" s="24">
        <f>(D13+D14+D15)*T20+C3</f>
        <v>73.149249999999995</v>
      </c>
    </row>
    <row r="21" spans="2:21" ht="15" customHeight="1" x14ac:dyDescent="0.25">
      <c r="B21" s="23"/>
      <c r="C21" s="5" t="s">
        <v>15</v>
      </c>
      <c r="D21" s="4">
        <v>100</v>
      </c>
      <c r="P21">
        <v>16</v>
      </c>
      <c r="R21" s="10">
        <v>0.7</v>
      </c>
      <c r="S21">
        <f>D10*P21*D12</f>
        <v>21.84</v>
      </c>
      <c r="T21" s="12">
        <f t="shared" si="0"/>
        <v>22.54</v>
      </c>
      <c r="U21" s="24">
        <f>(D13+D14+D15)*T21+C3</f>
        <v>76.575400000000002</v>
      </c>
    </row>
    <row r="22" spans="2:21" x14ac:dyDescent="0.25">
      <c r="B22" s="23"/>
      <c r="C22" s="6"/>
      <c r="D22" s="7"/>
      <c r="P22">
        <v>17</v>
      </c>
      <c r="R22" s="10">
        <v>0.7</v>
      </c>
      <c r="S22">
        <f>D10*P22*D12</f>
        <v>23.204999999999998</v>
      </c>
      <c r="T22" s="12">
        <f t="shared" si="0"/>
        <v>23.904999999999998</v>
      </c>
      <c r="U22" s="24">
        <f>(D13+D14+D15)*T22+C3</f>
        <v>80.00154999999998</v>
      </c>
    </row>
    <row r="23" spans="2:21" x14ac:dyDescent="0.25">
      <c r="B23" s="23"/>
      <c r="C23" s="1" t="s">
        <v>10</v>
      </c>
      <c r="D23" s="4">
        <v>1.34</v>
      </c>
      <c r="P23">
        <v>18</v>
      </c>
      <c r="R23" s="10">
        <v>0.7</v>
      </c>
      <c r="S23">
        <f>D10*P23*D12</f>
        <v>24.57</v>
      </c>
      <c r="T23" s="12">
        <f t="shared" si="0"/>
        <v>25.27</v>
      </c>
      <c r="U23" s="24">
        <f>(D13+D14+D15)*T23+C3</f>
        <v>83.427699999999987</v>
      </c>
    </row>
    <row r="24" spans="2:21" ht="15" customHeight="1" x14ac:dyDescent="0.25">
      <c r="B24" s="23"/>
      <c r="C24" s="5" t="s">
        <v>11</v>
      </c>
      <c r="D24" s="4">
        <v>10</v>
      </c>
      <c r="P24">
        <v>19</v>
      </c>
      <c r="R24" s="10">
        <v>0.7</v>
      </c>
      <c r="S24">
        <f>D10*P24*D12</f>
        <v>25.934999999999995</v>
      </c>
      <c r="T24" s="12">
        <f t="shared" si="0"/>
        <v>26.634999999999994</v>
      </c>
      <c r="U24" s="24">
        <f>(D13+D14+D15)*T24+C3</f>
        <v>86.85384999999998</v>
      </c>
    </row>
    <row r="25" spans="2:21" x14ac:dyDescent="0.25">
      <c r="B25" s="23"/>
      <c r="C25" s="5" t="s">
        <v>4</v>
      </c>
      <c r="D25" s="4">
        <v>0.3</v>
      </c>
      <c r="P25">
        <v>20</v>
      </c>
      <c r="R25" s="10">
        <v>0.7</v>
      </c>
      <c r="S25">
        <f>D10*P25*D12</f>
        <v>27.299999999999997</v>
      </c>
      <c r="T25" s="12">
        <f t="shared" si="0"/>
        <v>27.999999999999996</v>
      </c>
      <c r="U25" s="24">
        <f>(D13+D14+D15)*T25+C3</f>
        <v>90.279999999999987</v>
      </c>
    </row>
    <row r="26" spans="2:21" x14ac:dyDescent="0.25">
      <c r="B26" s="23"/>
      <c r="C26" s="5" t="s">
        <v>24</v>
      </c>
      <c r="D26" s="4">
        <v>0.95</v>
      </c>
      <c r="P26">
        <v>21</v>
      </c>
      <c r="R26" s="10">
        <v>0.7</v>
      </c>
      <c r="S26">
        <f>D10*P26*D12</f>
        <v>28.664999999999996</v>
      </c>
      <c r="T26" s="12">
        <f t="shared" si="0"/>
        <v>29.364999999999995</v>
      </c>
      <c r="U26" s="24">
        <f>(D13+D14+D15)*T26+C3</f>
        <v>93.70614999999998</v>
      </c>
    </row>
    <row r="27" spans="2:21" ht="15" customHeight="1" x14ac:dyDescent="0.25">
      <c r="B27" s="23"/>
      <c r="C27" s="5" t="s">
        <v>25</v>
      </c>
      <c r="D27" s="8">
        <v>0.25</v>
      </c>
      <c r="P27">
        <v>22</v>
      </c>
      <c r="R27" s="10">
        <v>0.7</v>
      </c>
      <c r="S27">
        <f>D10*P27*D12</f>
        <v>30.029999999999998</v>
      </c>
      <c r="T27" s="12">
        <f t="shared" si="0"/>
        <v>30.729999999999997</v>
      </c>
      <c r="U27" s="24">
        <f>(D13+D14+D15)*T27+C3</f>
        <v>97.132299999999987</v>
      </c>
    </row>
    <row r="28" spans="2:21" x14ac:dyDescent="0.25">
      <c r="B28" s="1" t="s">
        <v>26</v>
      </c>
      <c r="C28" s="5" t="s">
        <v>27</v>
      </c>
      <c r="D28" s="8">
        <v>1.65</v>
      </c>
      <c r="P28">
        <v>23</v>
      </c>
      <c r="R28" s="10">
        <v>0.7</v>
      </c>
      <c r="S28">
        <f>D10*P28*D12</f>
        <v>31.395</v>
      </c>
      <c r="T28" s="12">
        <f t="shared" si="0"/>
        <v>32.094999999999999</v>
      </c>
      <c r="U28" s="24">
        <f>(D13+D14+D15)*T28+C3</f>
        <v>100.55844999999999</v>
      </c>
    </row>
    <row r="29" spans="2:21" x14ac:dyDescent="0.25">
      <c r="P29">
        <v>24</v>
      </c>
      <c r="R29" s="10">
        <v>0.7</v>
      </c>
      <c r="S29">
        <f>D10*P29*D12</f>
        <v>32.76</v>
      </c>
      <c r="T29" s="12">
        <f t="shared" si="0"/>
        <v>33.46</v>
      </c>
      <c r="U29" s="24">
        <f>(D13+D14+D15)*T29+C3</f>
        <v>103.9846</v>
      </c>
    </row>
    <row r="30" spans="2:21" x14ac:dyDescent="0.25">
      <c r="P30">
        <v>25</v>
      </c>
      <c r="R30" s="10">
        <v>0.7</v>
      </c>
      <c r="S30">
        <f>D10*P30*D12</f>
        <v>34.125</v>
      </c>
      <c r="T30" s="12">
        <f t="shared" si="0"/>
        <v>34.825000000000003</v>
      </c>
      <c r="U30" s="24">
        <f>(D13+D14+D15)*T30+C3</f>
        <v>107.41074999999999</v>
      </c>
    </row>
    <row r="31" spans="2:21" x14ac:dyDescent="0.25">
      <c r="B31" s="23" t="s">
        <v>23</v>
      </c>
      <c r="C31" s="5" t="s">
        <v>18</v>
      </c>
      <c r="D31" s="4">
        <v>235</v>
      </c>
      <c r="G31" s="19" t="s">
        <v>19</v>
      </c>
      <c r="H31" s="20"/>
      <c r="I31" s="21"/>
      <c r="J31" s="1" t="s">
        <v>30</v>
      </c>
    </row>
    <row r="32" spans="2:21" x14ac:dyDescent="0.25">
      <c r="B32" s="23"/>
      <c r="C32" s="5" t="s">
        <v>3</v>
      </c>
      <c r="D32" s="4">
        <v>50</v>
      </c>
      <c r="G32" s="5" t="s">
        <v>0</v>
      </c>
      <c r="H32" s="5" t="s">
        <v>5</v>
      </c>
      <c r="I32" s="1" t="s">
        <v>28</v>
      </c>
      <c r="J32" s="5" t="s">
        <v>31</v>
      </c>
    </row>
    <row r="33" spans="2:10" x14ac:dyDescent="0.25">
      <c r="B33" s="23"/>
      <c r="C33" s="5" t="s">
        <v>14</v>
      </c>
      <c r="D33" s="4">
        <v>50</v>
      </c>
      <c r="G33" s="11" t="s">
        <v>33</v>
      </c>
      <c r="H33" s="11" t="s">
        <v>33</v>
      </c>
      <c r="I33" s="11">
        <v>20</v>
      </c>
      <c r="J33" s="14">
        <f>I33*(D38+D39+D40)+C3</f>
        <v>80.199999999999989</v>
      </c>
    </row>
    <row r="34" spans="2:10" x14ac:dyDescent="0.25">
      <c r="B34" s="23"/>
      <c r="C34" s="5" t="s">
        <v>20</v>
      </c>
      <c r="D34" s="4">
        <v>10</v>
      </c>
    </row>
    <row r="35" spans="2:10" x14ac:dyDescent="0.25">
      <c r="B35" s="23"/>
      <c r="C35" s="6"/>
      <c r="D35" s="7"/>
    </row>
    <row r="36" spans="2:10" x14ac:dyDescent="0.25">
      <c r="B36" s="23"/>
      <c r="C36" s="5" t="s">
        <v>21</v>
      </c>
      <c r="D36" s="2">
        <v>1.2</v>
      </c>
    </row>
    <row r="37" spans="2:10" x14ac:dyDescent="0.25">
      <c r="B37" s="23"/>
      <c r="C37" s="5" t="s">
        <v>22</v>
      </c>
      <c r="D37" s="2">
        <v>13</v>
      </c>
    </row>
    <row r="38" spans="2:10" x14ac:dyDescent="0.25">
      <c r="B38" s="23"/>
      <c r="C38" s="5" t="s">
        <v>24</v>
      </c>
      <c r="D38" s="2">
        <v>1.1599999999999999</v>
      </c>
    </row>
    <row r="39" spans="2:10" x14ac:dyDescent="0.25">
      <c r="B39" s="23"/>
      <c r="C39" s="5" t="s">
        <v>25</v>
      </c>
      <c r="D39" s="13">
        <v>0.2</v>
      </c>
    </row>
    <row r="40" spans="2:10" x14ac:dyDescent="0.25">
      <c r="B40" s="1" t="s">
        <v>26</v>
      </c>
      <c r="C40" s="5" t="s">
        <v>27</v>
      </c>
      <c r="D40" s="13">
        <v>1.65</v>
      </c>
    </row>
  </sheetData>
  <mergeCells count="6">
    <mergeCell ref="B6:B14"/>
    <mergeCell ref="G6:I6"/>
    <mergeCell ref="G31:I31"/>
    <mergeCell ref="G18:I18"/>
    <mergeCell ref="B18:B27"/>
    <mergeCell ref="B31:B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SOYSAL</dc:creator>
  <cp:lastModifiedBy>SOYSAL</cp:lastModifiedBy>
  <dcterms:created xsi:type="dcterms:W3CDTF">2022-01-01T08:41:22Z</dcterms:created>
  <dcterms:modified xsi:type="dcterms:W3CDTF">2022-02-06T19:22:10Z</dcterms:modified>
</cp:coreProperties>
</file>