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Q:\Pablo\Proyectos\0garden\"/>
    </mc:Choice>
  </mc:AlternateContent>
  <xr:revisionPtr revIDLastSave="0" documentId="13_ncr:1_{DF4477AC-BD23-4287-9FB2-6B78ECC535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G5" i="1" s="1"/>
  <c r="J5" i="1" s="1"/>
  <c r="G6" i="1" s="1"/>
  <c r="B6" i="1"/>
  <c r="O2" i="1"/>
  <c r="O3" i="1" s="1"/>
  <c r="E1" i="1"/>
  <c r="B3" i="1"/>
  <c r="B2" i="1"/>
  <c r="L8" i="1" l="1"/>
  <c r="L9" i="1" s="1"/>
</calcChain>
</file>

<file path=xl/sharedStrings.xml><?xml version="1.0" encoding="utf-8"?>
<sst xmlns="http://schemas.openxmlformats.org/spreadsheetml/2006/main" count="37" uniqueCount="36">
  <si>
    <t>Degree of acidity in vinegar:</t>
  </si>
  <si>
    <t>Blue == Static</t>
  </si>
  <si>
    <t>White == Text</t>
  </si>
  <si>
    <t>Green == Depends on the case</t>
  </si>
  <si>
    <t>pKa (pH at 50% dissociation)</t>
  </si>
  <si>
    <t>CH3COOH  &lt;(H2O)=&gt; CH3COO- &amp; H+</t>
  </si>
  <si>
    <t>--&gt;</t>
  </si>
  <si>
    <t>pH of the vinegar =</t>
  </si>
  <si>
    <t>Given the volume of vinegar and total volume, pH?</t>
  </si>
  <si>
    <t>Ka of acetic acid:</t>
  </si>
  <si>
    <t>Volume of vinegar (mL)</t>
  </si>
  <si>
    <t>Total volume (L)</t>
  </si>
  <si>
    <t>Mols</t>
  </si>
  <si>
    <t>M</t>
  </si>
  <si>
    <t>Density of acetic acid (g/ml)</t>
  </si>
  <si>
    <t>Mass (g)</t>
  </si>
  <si>
    <t>[H+]</t>
  </si>
  <si>
    <t>Molar concentration M</t>
  </si>
  <si>
    <r>
      <t xml:space="preserve">Therefore, </t>
    </r>
    <r>
      <rPr>
        <b/>
        <sz val="11"/>
        <color theme="1"/>
        <rFont val="Calibri"/>
        <family val="2"/>
        <scheme val="minor"/>
      </rPr>
      <t>[H+]^2 +Ka[H+]-Ka*M = 0</t>
    </r>
  </si>
  <si>
    <t>pH</t>
  </si>
  <si>
    <r>
      <rPr>
        <b/>
        <sz val="11"/>
        <color theme="1"/>
        <rFont val="Calibri"/>
        <family val="2"/>
        <scheme val="minor"/>
      </rPr>
      <t>Ka = [A-][H+]/[HA]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[HA] = M-[H+], [A-] = [H+ ]</t>
    </r>
  </si>
  <si>
    <t>Orange == Result</t>
  </si>
  <si>
    <t>Given the desired pH and volume of water, volume of vinegar?</t>
  </si>
  <si>
    <t>Desired pH</t>
  </si>
  <si>
    <t>Water volume (L)</t>
  </si>
  <si>
    <t>massHA = vol_vinegar * acidity / 100</t>
  </si>
  <si>
    <t>Vinegar volume (mL)</t>
  </si>
  <si>
    <t>Molar mass Mm of acetic acid (g/mol):</t>
  </si>
  <si>
    <t>M = molHA / (vol_total) =  massHA / MmHA / (vol_vinegar+volH2O)</t>
  </si>
  <si>
    <t>Kw</t>
  </si>
  <si>
    <t>Drops in 1 ml</t>
  </si>
  <si>
    <t>in drops</t>
  </si>
  <si>
    <t>The method above does not take into account the effect of water</t>
  </si>
  <si>
    <t>Calculations are inexact at around ph &gt; 6</t>
  </si>
  <si>
    <t>The method above does take into account the effect of water,</t>
  </si>
  <si>
    <t>Both suppose water with ph 7 and no salts, which is not true for 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</si>
</sst>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164" fontId="0" fillId="3" borderId="0" xfId="0" applyNumberFormat="1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10" xfId="0" applyFill="1" applyBorder="1"/>
    <xf numFmtId="0" fontId="0" fillId="0" borderId="10" xfId="0" quotePrefix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9" xfId="0" applyBorder="1"/>
    <xf numFmtId="0" fontId="1" fillId="0" borderId="6" xfId="0" applyFont="1" applyFill="1" applyBorder="1"/>
    <xf numFmtId="0" fontId="1" fillId="0" borderId="0" xfId="0" applyFont="1"/>
    <xf numFmtId="0" fontId="1" fillId="0" borderId="4" xfId="0" applyFont="1" applyBorder="1"/>
    <xf numFmtId="0" fontId="1" fillId="0" borderId="6" xfId="0" applyFont="1" applyBorder="1"/>
    <xf numFmtId="0" fontId="0" fillId="5" borderId="10" xfId="0" applyFill="1" applyBorder="1"/>
    <xf numFmtId="0" fontId="0" fillId="5" borderId="0" xfId="0" applyFill="1" applyBorder="1"/>
    <xf numFmtId="0" fontId="0" fillId="0" borderId="1" xfId="0" applyBorder="1"/>
    <xf numFmtId="0" fontId="0" fillId="0" borderId="1" xfId="0" applyFill="1" applyBorder="1"/>
    <xf numFmtId="0" fontId="1" fillId="6" borderId="10" xfId="0" applyFont="1" applyFill="1" applyBorder="1"/>
    <xf numFmtId="0" fontId="0" fillId="6" borderId="5" xfId="0" applyFill="1" applyBorder="1"/>
    <xf numFmtId="0" fontId="1" fillId="6" borderId="0" xfId="0" applyFont="1" applyFill="1"/>
    <xf numFmtId="0" fontId="0" fillId="6" borderId="0" xfId="0" applyFill="1"/>
    <xf numFmtId="0" fontId="0" fillId="0" borderId="6" xfId="0" applyFont="1" applyFill="1" applyBorder="1"/>
    <xf numFmtId="0" fontId="0" fillId="0" borderId="8" xfId="0" applyFont="1" applyFill="1" applyBorder="1"/>
    <xf numFmtId="0" fontId="1" fillId="6" borderId="0" xfId="0" applyFont="1" applyFill="1" applyBorder="1"/>
    <xf numFmtId="0" fontId="0" fillId="7" borderId="11" xfId="0" applyFill="1" applyBorder="1"/>
    <xf numFmtId="0" fontId="0" fillId="4" borderId="5" xfId="0" applyFill="1" applyBorder="1"/>
    <xf numFmtId="0" fontId="1" fillId="4" borderId="0" xfId="0" applyFont="1" applyFill="1"/>
    <xf numFmtId="0" fontId="1" fillId="0" borderId="0" xfId="0" applyFont="1" applyBorder="1"/>
    <xf numFmtId="0" fontId="0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B2" sqref="B2"/>
    </sheetView>
  </sheetViews>
  <sheetFormatPr defaultRowHeight="15" x14ac:dyDescent="0.25"/>
  <cols>
    <col min="1" max="1" width="39.7109375" customWidth="1"/>
    <col min="2" max="2" width="10.5703125" bestFit="1" customWidth="1"/>
    <col min="4" max="4" width="17.7109375" customWidth="1"/>
    <col min="6" max="6" width="21.42578125" customWidth="1"/>
    <col min="7" max="7" width="11" bestFit="1" customWidth="1"/>
    <col min="11" max="11" width="19.42578125" customWidth="1"/>
    <col min="12" max="12" width="11.7109375" bestFit="1" customWidth="1"/>
    <col min="15" max="15" width="12" bestFit="1" customWidth="1"/>
    <col min="16" max="16" width="12.5703125" customWidth="1"/>
    <col min="17" max="17" width="12" bestFit="1" customWidth="1"/>
  </cols>
  <sheetData>
    <row r="1" spans="1:17" ht="15.75" thickBot="1" x14ac:dyDescent="0.3">
      <c r="A1" s="17" t="s">
        <v>0</v>
      </c>
      <c r="B1" s="9">
        <v>8</v>
      </c>
      <c r="C1" s="10" t="s">
        <v>6</v>
      </c>
      <c r="D1" s="23" t="s">
        <v>7</v>
      </c>
      <c r="E1" s="24">
        <f>-LOG10(0.5*(-B2+SQRT(B2^2+4*(B1/B4/0.1)*B2)))</f>
        <v>2.3145236268393874</v>
      </c>
      <c r="F1" s="16" t="s">
        <v>8</v>
      </c>
      <c r="K1" s="16" t="s">
        <v>22</v>
      </c>
      <c r="P1" s="16"/>
      <c r="Q1" s="16"/>
    </row>
    <row r="2" spans="1:17" x14ac:dyDescent="0.25">
      <c r="A2" s="18" t="s">
        <v>9</v>
      </c>
      <c r="B2" s="6">
        <f>1.77*10^(-5)</f>
        <v>1.77E-5</v>
      </c>
      <c r="C2" s="5"/>
      <c r="D2" s="5"/>
      <c r="E2" s="12"/>
      <c r="F2" s="17" t="s">
        <v>10</v>
      </c>
      <c r="G2" s="19">
        <v>0.45454499999999998</v>
      </c>
      <c r="H2" s="11"/>
      <c r="I2" s="11" t="s">
        <v>15</v>
      </c>
      <c r="J2" s="11">
        <f>B1*G2/100</f>
        <v>3.6363599999999996E-2</v>
      </c>
      <c r="K2" s="17" t="s">
        <v>23</v>
      </c>
      <c r="L2" s="19">
        <v>6.45</v>
      </c>
      <c r="M2" s="11"/>
      <c r="N2" s="11" t="s">
        <v>16</v>
      </c>
      <c r="O2" s="31">
        <f>10^(-L2)</f>
        <v>3.5481338923357463E-7</v>
      </c>
      <c r="P2" s="32"/>
      <c r="Q2" s="32"/>
    </row>
    <row r="3" spans="1:17" x14ac:dyDescent="0.25">
      <c r="A3" s="18" t="s">
        <v>4</v>
      </c>
      <c r="B3" s="7">
        <f>-LOG10(B2)</f>
        <v>4.7520267336381936</v>
      </c>
      <c r="C3" s="5"/>
      <c r="D3" s="5"/>
      <c r="E3" s="12"/>
      <c r="F3" s="18" t="s">
        <v>11</v>
      </c>
      <c r="G3" s="20">
        <v>4.4545449999999999E-3</v>
      </c>
      <c r="H3" s="5"/>
      <c r="I3" s="5" t="s">
        <v>12</v>
      </c>
      <c r="J3" s="5">
        <f>J2/B4</f>
        <v>6.0553520282421894E-4</v>
      </c>
      <c r="K3" s="18" t="s">
        <v>24</v>
      </c>
      <c r="L3" s="20">
        <v>6.25</v>
      </c>
      <c r="M3" s="5"/>
      <c r="N3" s="5" t="s">
        <v>13</v>
      </c>
      <c r="O3" s="5">
        <f>O2^2/B2-B6/B2+O2-B6/O2</f>
        <v>3.3317716111750718E-7</v>
      </c>
      <c r="P3" s="33"/>
      <c r="Q3" s="33"/>
    </row>
    <row r="4" spans="1:17" x14ac:dyDescent="0.25">
      <c r="A4" s="18" t="s">
        <v>27</v>
      </c>
      <c r="B4" s="8">
        <v>60.052</v>
      </c>
      <c r="C4" s="5"/>
      <c r="D4" s="5"/>
      <c r="E4" s="12"/>
      <c r="F4" s="3"/>
      <c r="G4" s="5"/>
      <c r="H4" s="5"/>
      <c r="I4" s="5"/>
      <c r="J4" s="5"/>
      <c r="K4" s="18"/>
      <c r="L4" s="7"/>
      <c r="M4" s="5"/>
      <c r="O4" s="12"/>
    </row>
    <row r="5" spans="1:17" ht="15.75" thickBot="1" x14ac:dyDescent="0.3">
      <c r="A5" s="18" t="s">
        <v>14</v>
      </c>
      <c r="B5" s="8">
        <v>1.05</v>
      </c>
      <c r="C5" s="5"/>
      <c r="D5" s="5"/>
      <c r="E5" s="12"/>
      <c r="F5" s="4" t="s">
        <v>17</v>
      </c>
      <c r="G5" s="13">
        <f>J3/G3</f>
        <v>0.13593648797446628</v>
      </c>
      <c r="H5" s="13"/>
      <c r="I5" s="13" t="s">
        <v>16</v>
      </c>
      <c r="J5" s="30">
        <f>0.5*(-B2+SQRT(B2^2+4*G5*B2))</f>
        <v>1.5423283132986528E-3</v>
      </c>
      <c r="N5" s="5"/>
    </row>
    <row r="6" spans="1:17" x14ac:dyDescent="0.25">
      <c r="A6" s="15" t="s">
        <v>29</v>
      </c>
      <c r="B6" s="8">
        <f>10^(-14)</f>
        <v>1E-14</v>
      </c>
      <c r="C6" s="5"/>
      <c r="D6" s="5"/>
      <c r="E6" s="12"/>
      <c r="F6" s="25" t="s">
        <v>19</v>
      </c>
      <c r="G6" s="26">
        <f>-LOG10(J5)</f>
        <v>2.8118231687773028</v>
      </c>
      <c r="K6" s="27" t="s">
        <v>28</v>
      </c>
      <c r="L6" s="5"/>
      <c r="M6" s="5"/>
      <c r="N6" s="5"/>
      <c r="O6" s="12"/>
    </row>
    <row r="7" spans="1:17" ht="15.75" thickBot="1" x14ac:dyDescent="0.3">
      <c r="A7" s="18" t="s">
        <v>30</v>
      </c>
      <c r="B7" s="20">
        <v>22</v>
      </c>
      <c r="C7" s="5"/>
      <c r="D7" s="5"/>
      <c r="E7" s="12"/>
      <c r="K7" s="28" t="s">
        <v>25</v>
      </c>
      <c r="L7" s="13"/>
      <c r="M7" s="13"/>
      <c r="N7" s="13"/>
      <c r="O7" s="14"/>
    </row>
    <row r="8" spans="1:17" x14ac:dyDescent="0.25">
      <c r="A8" s="15" t="s">
        <v>5</v>
      </c>
      <c r="B8" s="5"/>
      <c r="C8" s="5"/>
      <c r="D8" s="5"/>
      <c r="E8" s="12"/>
      <c r="K8" s="29" t="s">
        <v>26</v>
      </c>
      <c r="L8" s="26">
        <f>L3*O3/(B1*10/B4-O3)*1000</f>
        <v>1.5631218658912517E-3</v>
      </c>
    </row>
    <row r="9" spans="1:17" x14ac:dyDescent="0.25">
      <c r="B9" s="5"/>
      <c r="C9" s="5"/>
      <c r="D9" s="5"/>
      <c r="E9" s="12"/>
      <c r="K9" s="34" t="s">
        <v>31</v>
      </c>
      <c r="L9" s="26">
        <f>L8*B7</f>
        <v>3.4388681049607538E-2</v>
      </c>
    </row>
    <row r="10" spans="1:17" x14ac:dyDescent="0.25">
      <c r="A10" s="3" t="s">
        <v>20</v>
      </c>
      <c r="B10" s="5"/>
      <c r="C10" s="5"/>
      <c r="D10" s="5"/>
      <c r="E10" s="12"/>
    </row>
    <row r="11" spans="1:17" ht="15.75" thickBot="1" x14ac:dyDescent="0.3">
      <c r="A11" s="3" t="s">
        <v>18</v>
      </c>
      <c r="B11" s="13"/>
      <c r="C11" s="13"/>
      <c r="D11" s="13"/>
      <c r="E11" s="14"/>
    </row>
    <row r="12" spans="1:17" ht="15.75" thickBot="1" x14ac:dyDescent="0.3">
      <c r="A12" s="1" t="s">
        <v>2</v>
      </c>
      <c r="F12" s="16" t="s">
        <v>32</v>
      </c>
      <c r="K12" s="16" t="s">
        <v>34</v>
      </c>
    </row>
    <row r="13" spans="1:17" ht="15.75" thickBot="1" x14ac:dyDescent="0.3">
      <c r="A13" s="21" t="s">
        <v>1</v>
      </c>
      <c r="F13" t="s">
        <v>33</v>
      </c>
      <c r="K13" t="s">
        <v>35</v>
      </c>
    </row>
    <row r="14" spans="1:17" ht="15.75" thickBot="1" x14ac:dyDescent="0.3">
      <c r="A14" s="2" t="s">
        <v>3</v>
      </c>
    </row>
    <row r="15" spans="1:17" ht="15.75" thickBot="1" x14ac:dyDescent="0.3">
      <c r="A15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2015-06-05T18:17:20Z</dcterms:created>
  <dcterms:modified xsi:type="dcterms:W3CDTF">2021-12-13T19:52:09Z</dcterms:modified>
</cp:coreProperties>
</file>